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JRAP/Evidence Update  Inflation/"/>
    </mc:Choice>
  </mc:AlternateContent>
  <xr:revisionPtr revIDLastSave="70" documentId="13_ncr:1_{5956B331-C8B7-4016-88E1-69FB60DFA703}" xr6:coauthVersionLast="47" xr6:coauthVersionMax="47" xr10:uidLastSave="{6BFC392A-18A1-4779-9666-E10181C79E3F}"/>
  <bookViews>
    <workbookView xWindow="-120" yWindow="-120" windowWidth="29040" windowHeight="15840" tabRatio="858" firstSheet="3" activeTab="3" xr2:uid="{00000000-000D-0000-FFFF-FFFF00000000}"/>
  </bookViews>
  <sheets>
    <sheet name="E-09-02.1 (Tx)" sheetId="35" state="hidden" r:id="rId1"/>
    <sheet name="2  Incremental CCA (TX)" sheetId="26" state="hidden" r:id="rId2"/>
    <sheet name="2.1 Incremental CCA (DX)" sheetId="25" state="hidden" r:id="rId3"/>
    <sheet name="Transmission" sheetId="24" r:id="rId4"/>
    <sheet name="Distribution" sheetId="36" r:id="rId5"/>
    <sheet name="Consolidated Dx (2)" sheetId="3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__FDS_HYPERLINK_TOGGLE_STATE__">"ON"</definedName>
    <definedName name="__N4">'[1]Revenue Forecast_Chg'!#REF!</definedName>
    <definedName name="__N6">'[1]Revenue Forecast_Old'!#REF!</definedName>
    <definedName name="__SUM1">#N/A</definedName>
    <definedName name="__SUM2" localSheetId="2">#REF!</definedName>
    <definedName name="__SUM2" localSheetId="4">#REF!</definedName>
    <definedName name="__SUM2" localSheetId="0">#REF!</definedName>
    <definedName name="__SUM2" localSheetId="3">#REF!</definedName>
    <definedName name="__SUM2">#REF!</definedName>
    <definedName name="__SUM3">[2]OPEB!$A$1:$G$45</definedName>
    <definedName name="_1st__250_KWH">'[3]97PVModel'!$B$28:$N$30</definedName>
    <definedName name="_bdm.40C3E29564914AC9A1449A8843FD3FCE.edm" localSheetId="0" hidden="1">#REF!</definedName>
    <definedName name="_bdm.40C3E29564914AC9A1449A8843FD3FCE.edm" localSheetId="3" hidden="1">#REF!</definedName>
    <definedName name="_bdm.40C3E29564914AC9A1449A8843FD3FCE.edm" hidden="1">#REF!</definedName>
    <definedName name="_bdm.823F3B3017984F5E9DA061ED83E4FCDD.edm" localSheetId="0" hidden="1">#REF!</definedName>
    <definedName name="_bdm.823F3B3017984F5E9DA061ED83E4FCDD.edm" localSheetId="3" hidden="1">#REF!</definedName>
    <definedName name="_bdm.823F3B3017984F5E9DA061ED83E4FCDD.edm" hidden="1">#REF!</definedName>
    <definedName name="_bdm.8F75408B241441CD9B71555373B79C05.edm" localSheetId="0" hidden="1">#REF!</definedName>
    <definedName name="_bdm.8F75408B241441CD9B71555373B79C05.edm" localSheetId="3" hidden="1">#REF!</definedName>
    <definedName name="_bdm.8F75408B241441CD9B71555373B79C05.edm" hidden="1">#REF!</definedName>
    <definedName name="_bdm.941933514BA141D4A5F9ADDE69A8EE5B.edm" localSheetId="0" hidden="1">#REF!</definedName>
    <definedName name="_bdm.941933514BA141D4A5F9ADDE69A8EE5B.edm" localSheetId="3" hidden="1">#REF!</definedName>
    <definedName name="_bdm.941933514BA141D4A5F9ADDE69A8EE5B.edm" hidden="1">#REF!</definedName>
    <definedName name="_bdm.E0ED6B041CFB449286A2DE50099204F7.edm" localSheetId="0" hidden="1">#REF!</definedName>
    <definedName name="_bdm.E0ED6B041CFB449286A2DE50099204F7.edm" localSheetId="3" hidden="1">#REF!</definedName>
    <definedName name="_bdm.E0ED6B041CFB449286A2DE50099204F7.edm" hidden="1">#REF!</definedName>
    <definedName name="_Fill" localSheetId="0" hidden="1">#REF!</definedName>
    <definedName name="_Fill" localSheetId="3" hidden="1">#REF!</definedName>
    <definedName name="_Fill" hidden="1">#REF!</definedName>
    <definedName name="_Key1" localSheetId="0" hidden="1">#REF!</definedName>
    <definedName name="_Key1" localSheetId="3" hidden="1">#REF!</definedName>
    <definedName name="_Key1" hidden="1">#REF!</definedName>
    <definedName name="_N4">'[1]Revenue Forecast_Chg'!#REF!</definedName>
    <definedName name="_N6">'[1]Revenue Forecast_Old'!#REF!</definedName>
    <definedName name="_Order1">0</definedName>
    <definedName name="_Sort" localSheetId="0" hidden="1">#REF!</definedName>
    <definedName name="_Sort" localSheetId="3" hidden="1">#REF!</definedName>
    <definedName name="_Sort" hidden="1">#REF!</definedName>
    <definedName name="_SUM1">#N/A</definedName>
    <definedName name="_SUM2" localSheetId="2">#REF!</definedName>
    <definedName name="_SUM2" localSheetId="4">#REF!</definedName>
    <definedName name="_SUM2" localSheetId="0">#REF!</definedName>
    <definedName name="_SUM2" localSheetId="3">#REF!</definedName>
    <definedName name="_SUM2">#REF!</definedName>
    <definedName name="_SUM3">[2]OPEB!$A$1:$G$45</definedName>
    <definedName name="_Table2_In1" localSheetId="0" hidden="1">#REF!</definedName>
    <definedName name="_Table2_In1" localSheetId="3" hidden="1">#REF!</definedName>
    <definedName name="_Table2_In1" hidden="1">#REF!</definedName>
    <definedName name="_Table2_In2" localSheetId="0" hidden="1">#REF!</definedName>
    <definedName name="_Table2_In2" localSheetId="3" hidden="1">#REF!</definedName>
    <definedName name="_Table2_In2" hidden="1">#REF!</definedName>
    <definedName name="_Table2_Out" localSheetId="0" hidden="1">#REF!</definedName>
    <definedName name="_Table2_Out" localSheetId="3" hidden="1">#REF!</definedName>
    <definedName name="_Table2_Out" hidden="1">#REF!</definedName>
    <definedName name="AccDep_Distribution">#REF!</definedName>
    <definedName name="AccDep_Intangibles_Distribution">#REF!</definedName>
    <definedName name="ACCDEP1SL">#REF!</definedName>
    <definedName name="ACCDEP2SUSP">#REF!</definedName>
    <definedName name="ACCDEP3TIMING">#REF!</definedName>
    <definedName name="ACCDEP4SL">#REF!</definedName>
    <definedName name="ACCDEP5SUSP">#REF!</definedName>
    <definedName name="ACCDEP6TIMING">'[4]Accum Deprec'!$R$22:$R$22</definedName>
    <definedName name="ACCDEPINTANGPMYTD">#REF!</definedName>
    <definedName name="ACCDEPINTANGPMYTD_TARGET">#REF!</definedName>
    <definedName name="ACCDEPINTG1SL">#REF!</definedName>
    <definedName name="ACCDEPINTG2OTHER">#REF!</definedName>
    <definedName name="ACCDEPINTG3SL">#REF!</definedName>
    <definedName name="ACCDEPINTG4OTHER">#REF!</definedName>
    <definedName name="ACCDEPPMYTD">#REF!</definedName>
    <definedName name="ACCDEPPMYTD_TARGET">#REF!</definedName>
    <definedName name="ACQ.COST">'[5]3A FA Record'!$AD:$AD</definedName>
    <definedName name="ActDirect">'[6]Total Directs and LDCs'!$A$8:$W$13</definedName>
    <definedName name="ActDirectApr">'[7]Total Directs and LDCs'!$A$8:$X$9</definedName>
    <definedName name="ActDirectAug">'[8]Total Directs and LDCs'!$A$8:$X$9</definedName>
    <definedName name="ActDirectDec">'[9]Total Directs and LDCs'!$A$8:$X$9</definedName>
    <definedName name="ActDirectFeb">'[10]Total Directs and LDCs'!$A$8:$X$9</definedName>
    <definedName name="ActDirectJan">'[11]Total Directs and LDCs'!$A$8:$X$9</definedName>
    <definedName name="ActDirectJuly">'[12]Total Directs and LDCs'!$A$8:$X$9</definedName>
    <definedName name="ActDirectJune">'[13]Total Directs and LDCs'!$A$8:$X$9</definedName>
    <definedName name="ActDirectMar">'[14]Total Directs and LDCs'!$A$8:$X$9</definedName>
    <definedName name="ActDirectMay">'[15]Total Directs and LDCs'!$A$8:$X$9</definedName>
    <definedName name="ActDirectNov">'[16]Total Directs and LDCs'!$A$8:$X$9</definedName>
    <definedName name="ActDirectOct">'[17]Total Directs and LDCs'!$A$8:$X$9</definedName>
    <definedName name="ActDirectSept">'[18]Total Directs and LDCs'!$A$8:$X$9</definedName>
    <definedName name="ActELDC">'[6]Total Directs and LDCs'!$A$16:$W$21</definedName>
    <definedName name="ActELDCApr">'[7]Total Directs and LDCs'!$A$13:$X$14</definedName>
    <definedName name="ActELDCAug">'[8]Total Directs and LDCs'!$A$13:$X$14</definedName>
    <definedName name="ActELDCDec">'[9]Total Directs and LDCs'!$A$13:$X$14</definedName>
    <definedName name="ActELDCFeb">'[10]Total Directs and LDCs'!$A$13:$X$14</definedName>
    <definedName name="ActELDCJan">'[11]Total Directs and LDCs'!$A$13:$X$14</definedName>
    <definedName name="ActELDCJuly">'[12]Total Directs and LDCs'!$A$13:$X$14</definedName>
    <definedName name="ActELDCJune">'[13]Total Directs and LDCs'!$A$13:$X$14</definedName>
    <definedName name="ActELDCMar">'[14]Total Directs and LDCs'!$A$13:$X$14</definedName>
    <definedName name="ActELDCMay">'[15]Total Directs and LDCs'!$A$13:$X$14</definedName>
    <definedName name="ActELDCNov">'[16]Total Directs and LDCs'!$A$13:$X$14</definedName>
    <definedName name="ActELDCOct">'[17]Total Directs and LDCs'!$A$13:$X$14</definedName>
    <definedName name="ActELDCSept">'[18]Total Directs and LDCs'!$A$13:$X$14</definedName>
    <definedName name="ActOMEU">'[19]Total from CSS (Retail and MEU)'!$A$111:$U$123</definedName>
    <definedName name="ActOMEUApr">'[20]Total from CSS (Retail and MEU)'!$A$98:$X$110</definedName>
    <definedName name="ActOMEUAug">'[21]Total from CSS (Retail and MEU)'!$A$98:$X$110</definedName>
    <definedName name="ActOMEUDec">'[22]Total from CSS (Retail and MEU)'!$A$98:$X$110</definedName>
    <definedName name="ActOMEUFeb">'[23]Total from CSS (Retail and MEU)'!$A$98:$X$110</definedName>
    <definedName name="ActOMEUJan">'[24]Total from CSS (Retail and MEU)'!$A$98:$X$110</definedName>
    <definedName name="ActOMEUJuly">'[25]Total from CSS (Retail and MEU)'!$A$98:$X$110</definedName>
    <definedName name="ActOMEUJune">'[26]Total from CSS (Retail and MEU)'!$A$98:$X$110</definedName>
    <definedName name="ActOMEUMar">'[27]Total from CSS (Retail and MEU)'!$A$98:$X$110</definedName>
    <definedName name="ActOMEUMay">'[28]Total from CSS (Retail and MEU)'!$A$98:$X$110</definedName>
    <definedName name="ActOMEUNov">'[29]Total from CSS (Retail and MEU)'!$A$98:$X$110</definedName>
    <definedName name="ActOMEUOct">'[30]Total from CSS (Retail and MEU)'!$A$98:$X$110</definedName>
    <definedName name="ActOMEUSept">'[31]Total from CSS (Retail and MEU)'!$A$98:$X$110</definedName>
    <definedName name="ActRetail">'[19]Total from CSS (Retail and MEU)'!$A$8:$U$95</definedName>
    <definedName name="ActRetailApr">'[20]Total from CSS (Retail and MEU)'!$A$9:$X$80</definedName>
    <definedName name="ActRetailAug">'[21]Total from CSS (Retail and MEU)'!$A$9:$X$80</definedName>
    <definedName name="ActRetailDec">'[22]Total from CSS (Retail and MEU)'!$A$9:$X$80</definedName>
    <definedName name="ActRetailFeb">'[23]Total from CSS (Retail and MEU)'!$A$9:$X$80</definedName>
    <definedName name="ActRetailJan">'[24]Total from CSS (Retail and MEU)'!$A$9:$W$79</definedName>
    <definedName name="ActRetailJuly">'[25]Total from CSS (Retail and MEU)'!$A$9:$X$80</definedName>
    <definedName name="ActRetailJune">'[26]Total from CSS (Retail and MEU)'!$A$9:$X$80</definedName>
    <definedName name="ActRetailMar">'[27]Total from CSS (Retail and MEU)'!$A$9:$X$80</definedName>
    <definedName name="ActRetailMay">'[28]Total from CSS (Retail and MEU)'!$A$9:$X$80</definedName>
    <definedName name="ActRetailNov">'[29]Total from CSS (Retail and MEU)'!$A$9:$X$80</definedName>
    <definedName name="ActRetailOct">'[30]Total from CSS (Retail and MEU)'!$A$9:$X$80</definedName>
    <definedName name="ActRetailSept">'[31]Total from CSS (Retail and MEU)'!$A$9:$X$80</definedName>
    <definedName name="ActRetJan">'[24]Total from CSS (Retail and MEU)'!$A$9:$W$79</definedName>
    <definedName name="ActTXLDC">'[6]Total Directs and LDCs'!$A$15:$W$15</definedName>
    <definedName name="ActTXLDCApr">'[7]Total Directs and LDCs'!$A$12:$X$12</definedName>
    <definedName name="ActTXLDCAug">'[8]Total Directs and LDCs'!$A$12:$X$12</definedName>
    <definedName name="ActTXLDCDec">'[9]Total Directs and LDCs'!$A$12:$X$12</definedName>
    <definedName name="ActTXLDCFeb">'[10]Total Directs and LDCs'!$A$12:$X$12</definedName>
    <definedName name="ActTXLDCJan">'[11]Total Directs and LDCs'!$A$12:$X$12</definedName>
    <definedName name="ActTXLDCJuly">'[12]Total Directs and LDCs'!$A$12:$X$12</definedName>
    <definedName name="ActTXLDCJune">'[13]Total Directs and LDCs'!$A$12:$X$12</definedName>
    <definedName name="ActTXLDCMar">'[14]Total Directs and LDCs'!$A$12:$X$12</definedName>
    <definedName name="ActTXLDCMay">'[15]Total Directs and LDCs'!$A$12:$X$12</definedName>
    <definedName name="ActTXLDCNov">'[16]Total Directs and LDCs'!$A$12:$X$12</definedName>
    <definedName name="ActTXLDCOct">'[17]Total Directs and LDCs'!$A$12:$X$12</definedName>
    <definedName name="ActTXLDCSept">'[18]Total Directs and LDCs'!$A$12:$X$12</definedName>
    <definedName name="ActTXMEU">'[19]Total from CSS (Retail and MEU)'!$A$98:$T$109</definedName>
    <definedName name="ActTXMEUApr">'[20]Total from CSS (Retail and MEU)'!$A$85:$W$96</definedName>
    <definedName name="ActTXMEUAug">'[21]Total from CSS (Retail and MEU)'!$A$85:$W$96</definedName>
    <definedName name="ActTXMEUDec">'[22]Total from CSS (Retail and MEU)'!$A$85:$W$96</definedName>
    <definedName name="ActTXMEUFeb">'[23]Total from CSS (Retail and MEU)'!$A$85:$W$96</definedName>
    <definedName name="ActTXMEUJan">'[24]Total from CSS (Retail and MEU)'!$A$85:$W$96</definedName>
    <definedName name="ActTXMEUJuly">'[25]Total from CSS (Retail and MEU)'!$A$85:$W$96</definedName>
    <definedName name="ActTXMEUJune">'[26]Total from CSS (Retail and MEU)'!$A$85:$W$96</definedName>
    <definedName name="ActTXMEUMar">'[27]Total from CSS (Retail and MEU)'!$A$85:$W$96</definedName>
    <definedName name="ActTXMEUMay">'[28]Total from CSS (Retail and MEU)'!$A$85:$W$96</definedName>
    <definedName name="ActTXMEUNov">'[29]Total from CSS (Retail and MEU)'!$A$85:$W$96</definedName>
    <definedName name="ActTXMEUOct">'[30]Total from CSS (Retail and MEU)'!$A$85:$W$96</definedName>
    <definedName name="ActTXMEUSept">'[31]Total from CSS (Retail and MEU)'!$A$85:$W$96</definedName>
    <definedName name="area1enr">'[3]97PVModel'!$B$9:$N$11</definedName>
    <definedName name="area2enr">'[3]97PVModel'!$B$28:$N$30</definedName>
    <definedName name="area3enr">'[3]97PVModel'!$B$47:$N$49</definedName>
    <definedName name="area4enr">'[3]97PVModel'!$B$66:$N$68</definedName>
    <definedName name="area5enr">'[3]97PVModel'!$B$85:$N$87</definedName>
    <definedName name="area6enr">'[3]97PVModel'!$B$104:$N$106</definedName>
    <definedName name="AS2DocOpenMode">"AS2DocumentEdit"</definedName>
    <definedName name="ASD" localSheetId="2">#REF!</definedName>
    <definedName name="ASD" localSheetId="4">#REF!</definedName>
    <definedName name="ASD" localSheetId="0">#REF!</definedName>
    <definedName name="ASD" localSheetId="3">#REF!</definedName>
    <definedName name="ASD">#REF!</definedName>
    <definedName name="ASOFDATE">#REF!</definedName>
    <definedName name="Assumptions_2002" localSheetId="2">#REF!</definedName>
    <definedName name="Assumptions_2002" localSheetId="4">#REF!</definedName>
    <definedName name="Assumptions_2002" localSheetId="0">#REF!</definedName>
    <definedName name="Assumptions_2002" localSheetId="3">#REF!</definedName>
    <definedName name="Assumptions_2002">#REF!</definedName>
    <definedName name="Assumptions_2003" localSheetId="2">#REF!</definedName>
    <definedName name="Assumptions_2003" localSheetId="4">#REF!</definedName>
    <definedName name="Assumptions_2003" localSheetId="0">#REF!</definedName>
    <definedName name="Assumptions_2003" localSheetId="3">#REF!</definedName>
    <definedName name="Assumptions_2003">#REF!</definedName>
    <definedName name="BLPH1" localSheetId="0" hidden="1">#REF!</definedName>
    <definedName name="BLPH1" localSheetId="3" hidden="1">#REF!</definedName>
    <definedName name="BLPH1" hidden="1">#REF!</definedName>
    <definedName name="Box_1">'[32]H1 1506 summary'!$E$20</definedName>
    <definedName name="Box_11">'[32]H1 1506 summary'!$E$39</definedName>
    <definedName name="Box_12">'[32]H1 1506 summary'!$E$40</definedName>
    <definedName name="Box_13">'[32]H1 1506 summary'!$E$41</definedName>
    <definedName name="Box_2">'[32]H1 1506 summary'!$E$21</definedName>
    <definedName name="Box_23">'[32]H1 1506 summary'!$E$47</definedName>
    <definedName name="Box_3">'[32]H1 1506 summary'!$E$27</definedName>
    <definedName name="Box_4">'[32]H1 1506 summary'!$E$28</definedName>
    <definedName name="Box_5">'[32]H1 1506 summary'!$E$32</definedName>
    <definedName name="Box11or12kwh">'[33]H1 1506 summary'!$C$44</definedName>
    <definedName name="Box1or2kwh">'[33]H1 1506 summary'!$E$21</definedName>
    <definedName name="Box23kwh">'[33]H1 1506 summary'!$E$54</definedName>
    <definedName name="Box3or4kwh">'[33]H1 1506 summary'!$E$30</definedName>
    <definedName name="BPAGE">"1"</definedName>
    <definedName name="budget" hidden="1">{#N/A,#N/A,FALSE,"Aging Summary";#N/A,#N/A,FALSE,"Ratio Analysis";#N/A,#N/A,FALSE,"Test 120 Day Accts";#N/A,#N/A,FALSE,"Tickmarks"}</definedName>
    <definedName name="Buses" localSheetId="2">[34]Buses!$A$3:$B$4212</definedName>
    <definedName name="Buses" localSheetId="4">[34]Buses!$A$3:$B$4212</definedName>
    <definedName name="Buses">[35]Buses!$A$3:$B$4212</definedName>
    <definedName name="BUV" localSheetId="2">#REF!</definedName>
    <definedName name="BUV" localSheetId="4">#REF!</definedName>
    <definedName name="BUV" localSheetId="0">#REF!</definedName>
    <definedName name="BUV" localSheetId="3">#REF!</definedName>
    <definedName name="BUV">#REF!</definedName>
    <definedName name="Capex_QAP_Distribution">#REF!</definedName>
    <definedName name="Capex_Quarter_check">#REF!</definedName>
    <definedName name="Case">'[36]Operating Assumptions'!$D$7</definedName>
    <definedName name="CaseSelect">'[36]Operating Assumptions'!$E$7</definedName>
    <definedName name="CCRefund_zrn_zro">'[4]CCRefund_zrn_zro trans'!$E$7</definedName>
    <definedName name="Chart_Data">'[3]97PVModel'!$W$211:$AA$348</definedName>
    <definedName name="CIQWBGuid">"099de4d7-8cd5-44af-9805-857947de0081"</definedName>
    <definedName name="CircBrk">'[36]Operating Assumptions'!$D$15</definedName>
    <definedName name="class">'[3]97PVModel'!$B$5:$O$5</definedName>
    <definedName name="CMYTDDATA">'[37]CM YTD Data'!$A$1:$AJ$1500</definedName>
    <definedName name="Company">"Hydro One Brampton Networks"</definedName>
    <definedName name="COSTINTG1SL">#REF!</definedName>
    <definedName name="COSTINTG2OTHER">#REF!</definedName>
    <definedName name="COSTINTG3SL">#REF!</definedName>
    <definedName name="COSTINTG4OTHER">#REF!</definedName>
    <definedName name="Costs_Distribution">#REF!</definedName>
    <definedName name="COSTS_PMYTD">#REF!</definedName>
    <definedName name="COSTS_PMYTD_TARGET" localSheetId="0">'[38]OCT FA-010 Costs'!#REF!</definedName>
    <definedName name="COSTS_PMYTD_TARGET" localSheetId="3">'[38]OCT FA-010 Costs'!#REF!</definedName>
    <definedName name="COSTS_PMYTD_TARGET">'[38]OCT FA-010 Costs'!#REF!</definedName>
    <definedName name="COSTS1SL">#REF!</definedName>
    <definedName name="COSTS2SUSP">#REF!</definedName>
    <definedName name="COSTS3TIMING">#REF!</definedName>
    <definedName name="COSTS4SL">#REF!</definedName>
    <definedName name="COSTS5SUSP">#REF!</definedName>
    <definedName name="COSTS6TIMING">#REF!</definedName>
    <definedName name="COSTSINTANGPMYTD">#REF!</definedName>
    <definedName name="COSTSINTANGPMYTD_TARGET">#REF!</definedName>
    <definedName name="CPAGE">"37"</definedName>
    <definedName name="CPNMB">"1"</definedName>
    <definedName name="CS_Allocation_Cat">[39]Cleansheet!$F:$F</definedName>
    <definedName name="CS_Deprn_Class">[39]Cleansheet!$G:$G</definedName>
    <definedName name="CS_FV_Final">[39]Cleansheet!$BC:$BC</definedName>
    <definedName name="CS_RCN_Final">[39]Cleansheet!$AR:$AR</definedName>
    <definedName name="CS_weightedage">[39]Cleansheet!$AF:$AF</definedName>
    <definedName name="CTIM2">"122801"</definedName>
    <definedName name="Current_1" localSheetId="2">#REF!</definedName>
    <definedName name="Current_1" localSheetId="4">#REF!</definedName>
    <definedName name="Current_1" localSheetId="0">#REF!</definedName>
    <definedName name="Current_1" localSheetId="3">#REF!</definedName>
    <definedName name="Current_1">#REF!</definedName>
    <definedName name="Current_2" localSheetId="2">#REF!</definedName>
    <definedName name="Current_2" localSheetId="4">#REF!</definedName>
    <definedName name="Current_2" localSheetId="0">#REF!</definedName>
    <definedName name="Current_2" localSheetId="3">#REF!</definedName>
    <definedName name="Current_2">#REF!</definedName>
    <definedName name="Current_3" localSheetId="2">#REF!</definedName>
    <definedName name="Current_3" localSheetId="4">#REF!</definedName>
    <definedName name="Current_3" localSheetId="0">#REF!</definedName>
    <definedName name="Current_3" localSheetId="3">#REF!</definedName>
    <definedName name="Current_3">#REF!</definedName>
    <definedName name="cy">#REF!</definedName>
    <definedName name="CY_TB">#REF!</definedName>
    <definedName name="CYData">'[38]CY TB (DEC)'!$A$6:$P$1479</definedName>
    <definedName name="CYTB">'[40]CY TB (US GAAP)'!$A:$C</definedName>
    <definedName name="DASH">""</definedName>
    <definedName name="date" localSheetId="2">[41]notes!$B$1</definedName>
    <definedName name="date" localSheetId="4">[41]notes!$B$1</definedName>
    <definedName name="Date" localSheetId="0">OFFSET(#REF!,1,0,COUNT(#REF!),1)</definedName>
    <definedName name="Date" localSheetId="3">OFFSET(#REF!,1,0,COUNT(#REF!),1)</definedName>
    <definedName name="Date">OFFSET(#REF!,1,0,COUNT(#REF!),1)</definedName>
    <definedName name="DD">"07"</definedName>
    <definedName name="Debt_Financing">[42]Assumptions!$C$20</definedName>
    <definedName name="debt_ratedBBB" hidden="1">{#N/A,#N/A,FALSE,"Aging Summary";#N/A,#N/A,FALSE,"Ratio Analysis";#N/A,#N/A,FALSE,"Test 120 Day Accts";#N/A,#N/A,FALSE,"Tickmarks"}</definedName>
    <definedName name="Dec_02_Actual" localSheetId="2">#REF!</definedName>
    <definedName name="Dec_02_Actual" localSheetId="4">#REF!</definedName>
    <definedName name="Dec_02_Actual" localSheetId="0">#REF!</definedName>
    <definedName name="Dec_02_Actual" localSheetId="3">#REF!</definedName>
    <definedName name="Dec_02_Actual">#REF!</definedName>
    <definedName name="DeptID" localSheetId="2">#REF!</definedName>
    <definedName name="DeptID" localSheetId="4">#REF!</definedName>
    <definedName name="DeptID" localSheetId="0">#REF!</definedName>
    <definedName name="DeptID" localSheetId="3">#REF!</definedName>
    <definedName name="DeptID">#REF!</definedName>
    <definedName name="DirectLoad">'[43]Dx_Tariff&amp;COP'!#REF!</definedName>
    <definedName name="DirectRate" localSheetId="2">#REF!</definedName>
    <definedName name="DirectRate" localSheetId="4">#REF!</definedName>
    <definedName name="DirectRate" localSheetId="0">#REF!</definedName>
    <definedName name="DirectRate" localSheetId="3">#REF!</definedName>
    <definedName name="DirectRate">#REF!</definedName>
    <definedName name="DME_BeforeCloseCompleted">"False"</definedName>
    <definedName name="DollarFormat" localSheetId="2">#REF!</definedName>
    <definedName name="DollarFormat" localSheetId="4">#REF!</definedName>
    <definedName name="DollarFormat" localSheetId="0">#REF!</definedName>
    <definedName name="DollarFormat" localSheetId="3">#REF!</definedName>
    <definedName name="DollarFormat">#REF!</definedName>
    <definedName name="DollarFormat_Area" localSheetId="2">#REF!</definedName>
    <definedName name="DollarFormat_Area" localSheetId="4">#REF!</definedName>
    <definedName name="DollarFormat_Area" localSheetId="0">#REF!</definedName>
    <definedName name="DollarFormat_Area" localSheetId="3">#REF!</definedName>
    <definedName name="DollarFormat_Area">#REF!</definedName>
    <definedName name="DVNAM">"QSYSPRT"</definedName>
    <definedName name="DVTYP">"PRINTER"</definedName>
    <definedName name="DXDepr99" localSheetId="2">#REF!</definedName>
    <definedName name="DXDepr99" localSheetId="4">#REF!</definedName>
    <definedName name="DXDepr99" localSheetId="0">#REF!</definedName>
    <definedName name="DXDepr99" localSheetId="3">#REF!</definedName>
    <definedName name="DXDepr99">#REF!</definedName>
    <definedName name="DxOp" localSheetId="0">[44]Dx!#REF!</definedName>
    <definedName name="DxOp" localSheetId="3">[44]Dx!#REF!</definedName>
    <definedName name="DxOp">[44]Dx!#REF!</definedName>
    <definedName name="eLDC_1505" localSheetId="2">#REF!</definedName>
    <definedName name="eLDC_1505" localSheetId="4">#REF!</definedName>
    <definedName name="eLDC_1505" localSheetId="0">#REF!</definedName>
    <definedName name="eLDC_1505" localSheetId="3">#REF!</definedName>
    <definedName name="eLDC_1505">#REF!</definedName>
    <definedName name="ELDCLoad">'[43]Dx_Tariff&amp;COP'!#REF!</definedName>
    <definedName name="ELDCRate" localSheetId="2">#REF!</definedName>
    <definedName name="ELDCRate" localSheetId="4">#REF!</definedName>
    <definedName name="ELDCRate" localSheetId="0">#REF!</definedName>
    <definedName name="ELDCRate" localSheetId="3">#REF!</definedName>
    <definedName name="ELDCRate">#REF!</definedName>
    <definedName name="EPAGE">"1"</definedName>
    <definedName name="EPMWorkbookOptions_1">"eSwAAB+LCAAAAAAABADsvQdgHEmWJSYvbcp7f0r1StfgdKEIgGATJNiQQBDswYjN5pLsHWlHIymrKoHKZVZlXWYWQMztnbz33nvvvffee++997o7nU4n99//P1xmZAFs9s5K2smeIYCqyB8/fnwfPyIe/x7vFmV6mddNUS0/+2h3vPNRmi+n1axYXnz20bo939799KPf4+g3Th5/t6rfTqrq7Zerlpo2Kb23bB69a4rPPpq37erR3btXV1fj"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>"q3vjqr64u7ezs3v39/7i+evpPF9k28WyabPlNP/IvjW7+a2PqNc0fXxSLZf5FH2+qU7WdZ0v258s8iv+Mvj6adZm+il9/iJb5NKb7anNF6t1XXBXXzV5/bLOz3OCN83HhNBHR7//s5df/P5PXp68+O7uzu//PX1ptS5/8ODTnd3x/HpWV9UyH0+rxaOD/fs7d5tsdXeymt79/u//vW//Pk9ffbn7+598+eL1l89//5evTl/Sh4RaU5XFLAN2"</definedName>
    <definedName name="EPMWorkbookOptions_3">"9Pd5Vjb59x/fBWoO0ePVqiymmUfUWyNsYIRQvI+VDkcBJh0EhIqOsOndwa++Xcxm+fJpsciXDaM73NSh2gRtqNXreXVlYZxUZVUftfU6f3w38sWmV3kUkTd7o9MXiQht/q59ll1WddESXjwf8nLvu1u8/6yom9ZDIP59B5DFcphAt23lt/tqWfyidc4jPz45+fKrF28e3419uQmGUJzk/f7O7r2DXQ9AbC743S/rWV4f7Ty+K79EoTerMrt+"</definedName>
    <definedName name="EPMWorkbookOptions_4">"WVervG6vj3bvf3r/PJ+cb9//dLa/vb93/nD74H6eb+9k+d7+bPJg/8HkHnoO34oAfp417eu8JNHPZ1/kiwlpsEizkCmjDaiJvO+R6XtKxO+Pv/fy+NXpizff3qVf3+zoQzLce2UA9LeLvM7q6fzaNU1JZz5aFuVnH4F3PuoIkfduZAJv9+7ju5sH/fjubajnMcDPHrN+9fTsze//5tXx2fOvz7A7O/sHOzu359fd/x/yq6NjyLNnL15+9eb/"</definedName>
    <definedName name="EPMWorkbookOptions_5">"6/z6jVPl+Pnz35+/PHv6I9p0aPPku7//Vy+ff3n8/3nK/L9Hy5189YrIe/L7fG0Vd+/e/fv7+/u3V3F776Hisvzh5OHD/Yfbs8nk3vb+/d2D7cn5g2w7+3R2b/Lw3v29vfPZ/wtUnCEisSj97/nJ/9fZ85uhw8mP5DRsdqtWA3JKKvDszdeX0k8f7O4cHDy4vZTeew8p/f+IIyIk7Ftb/vzs9PX/15n1m6TL6S4lPH7/vd3/z8cTPwtE2dv7"</definedName>
    <definedName name="EPMWorkbookOptions_6">"EVE8ojx8SEShf35ElB5RDv4/T5T/9xjAZ8+//O7XNn8Uh3/66b177xGI7///z/6BgiGbPvv9T55/+SMW9ZvdqtUAi569eHP66uTLr8+l753evP//Py5VInZSRb//my/fHD//Eav6zW7VaoBVX598+fL0h8ion74Ho/5/JOhnEoZs+vr3f/Hli9P/r3PpN0iQb3/5I5kNmt2q1YDMvjn74ocpsg9+rkX2mxdZUDBk0L2d3U/H/7+wLd8wTXZ2"</definedName>
    <definedName name="EPMWorkbookOptions_7">"f0SQkCA/b6P+IYLc+xFBPILsj3cO/r9OkP/32LqfPH31+uzLFz9Ec3fwHubu/yOhlBJRVmOOT9589f99K/f/Hg794vT49VevTl//EFn04f//WNRQUXj093nzoxXD92oUYBNv9Pju8WpVFtOsJTj28+BT05ygVcslIU6fPc3ajD/2P3xTdQf/+FV+XufN/Mvll6t8eXSelU3++G74Ibc7KfOsBtAvl6+zy9y07H7Mbb9b1W8nVfWW2LJlMprW"</definedName>
    <definedName name="EPMWorkbookOptions_8">"/S/C9lcznbXHZ81PZnWRTcr8i7y+cBB6n//GiQP75Uqo8f8EAAD//5rWt0x5LAAA"</definedName>
    <definedName name="Event_Label" localSheetId="0">OFFSET(#REF!,1,0,COUNT(#REF!),1)</definedName>
    <definedName name="Event_Label" localSheetId="3">OFFSET(#REF!,1,0,COUNT(#REF!),1)</definedName>
    <definedName name="Event_Label">OFFSET(#REF!,1,0,COUNT(#REF!),1)</definedName>
    <definedName name="Event_Label_Series" localSheetId="0">OFFSET(#REF!,1,0,COUNT(#REF!),1)</definedName>
    <definedName name="Event_Label_Series" localSheetId="3">OFFSET(#REF!,1,0,COUNT(#REF!),1)</definedName>
    <definedName name="Event_Label_Series">OFFSET(#REF!,1,0,COUNT(#REF!),1)</definedName>
    <definedName name="Event_Series" localSheetId="0">OFFSET(#REF!,1,0,COUNT(#REF!),1)</definedName>
    <definedName name="Event_Series" localSheetId="3">OFFSET(#REF!,1,0,COUNT(#REF!),1)</definedName>
    <definedName name="Event_Series">OFFSET(#REF!,1,0,COUNT(#REF!),1)</definedName>
    <definedName name="FA_CURRENT_YEAR">#REF!</definedName>
    <definedName name="FA_PRIOR_YEAR">#REF!</definedName>
    <definedName name="factor" localSheetId="0">[45]Reasonability!#REF!</definedName>
    <definedName name="factor" localSheetId="3">[45]Reasonability!#REF!</definedName>
    <definedName name="factor">[45]Reasonability!#REF!</definedName>
    <definedName name="FAR_Allocation_Cat">[39]FAR!$L:$L</definedName>
    <definedName name="FAR_Cap_Cost">[39]FAR!$E:$E</definedName>
    <definedName name="FAR_CRN_RCN">[39]FAR!$BM:$BM</definedName>
    <definedName name="FAR_DT_Deprn_Code">[39]FAR!$O:$O</definedName>
    <definedName name="FAR_FV_Final">[39]FAR!$BJ:$BJ</definedName>
    <definedName name="FAR_FV_Final_USD">[39]FAR!$BK:$BK</definedName>
    <definedName name="FAR_FV_Pre_Obs">[39]FAR!$BG:$BG</definedName>
    <definedName name="FAR_Location">[39]FAR!$I:$I</definedName>
    <definedName name="FAR_NBV">[39]FAR!$F:$F</definedName>
    <definedName name="FAR_PER_CLIENT_CODE">[39]FAR!$CE:$CE</definedName>
    <definedName name="FAR_RCN_Final">[39]FAR!$AV:$AV</definedName>
    <definedName name="FAR_Trended_CRN">[39]FAR!$AS:$AS</definedName>
    <definedName name="FAR_Trended_FV_Final">[39]FAR!$BE:$BE</definedName>
    <definedName name="FAR_Weighted_RUL">[39]FAR!$BN:$BN</definedName>
    <definedName name="FAR_weightedage">[39]FAR!$BO:$BO</definedName>
    <definedName name="Feb" localSheetId="2">#REF!</definedName>
    <definedName name="Feb" localSheetId="4">#REF!</definedName>
    <definedName name="Feb" localSheetId="0">#REF!</definedName>
    <definedName name="Feb" localSheetId="3">#REF!</definedName>
    <definedName name="Feb">#REF!</definedName>
    <definedName name="FebActRetail">'[23]Total from CSS (Retail and MEU)'!$A$9:$X$80</definedName>
    <definedName name="FITA_Data">'[46]FIT CY TB'!$A$8:$P$1422</definedName>
    <definedName name="FMTYP">"SP1"</definedName>
    <definedName name="FVRate0">'[47]Input - Proj Info'!$K$113</definedName>
    <definedName name="FVRate1">'[47]Input - Proj Info'!$K$114</definedName>
    <definedName name="FVRate2">'[47]Input - Proj Info'!$K$115</definedName>
    <definedName name="FVRate3">'[47]Input - Proj Info'!$K$116</definedName>
    <definedName name="FVRate4">'[47]Input - Proj Info'!$K$117</definedName>
    <definedName name="FXF">[42]Assumptions!$C$29</definedName>
    <definedName name="gl_tb_lookup">'[4]PV-FIXED ASSETS ACCOUNTS'!$A:$CE</definedName>
    <definedName name="Goodwill" localSheetId="0">#REF!</definedName>
    <definedName name="Goodwill" localSheetId="3">#REF!</definedName>
    <definedName name="Goodwill">#REF!</definedName>
    <definedName name="HEADER1">"WORK ORDER ANALYSIS DETAIL  GAAP"</definedName>
    <definedName name="HEADER2">"2294"</definedName>
    <definedName name="HEADER3">"START DATE: JAN 2012     END DATE: FEB 2012"</definedName>
    <definedName name="HEADER4">""</definedName>
    <definedName name="HH">"12"</definedName>
    <definedName name="HON_1505" localSheetId="2">#REF!</definedName>
    <definedName name="HON_1505" localSheetId="4">#REF!</definedName>
    <definedName name="HON_1505" localSheetId="0">#REF!</definedName>
    <definedName name="HON_1505" localSheetId="3">#REF!</definedName>
    <definedName name="HON_1505">#REF!</definedName>
    <definedName name="HTCSwitch">'[36]Operating Assumptions'!$K$9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FRSTB">#REF!</definedName>
    <definedName name="Input">'[46]Input Sheet'!$A$7:$R$41</definedName>
    <definedName name="Intangible_Costs_Distribution">#REF!</definedName>
    <definedName name="Intangible_pid_segment">'[4]YTD Intangible CIP by PID'!$A:$K</definedName>
    <definedName name="IPATH">"I:\Compleo\Compleo IDF"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ENSE_CODE_">111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42298.8973032407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ERCENT_CHANGE_EST_FFO_12MONTHS">"c1828"</definedName>
    <definedName name="IQ_PERCENT_CHANGE_EST_FFO_18MONTHS">"c1829"</definedName>
    <definedName name="IQ_PERCENT_CHANGE_EST_FFO_3MONTHS">"c1825"</definedName>
    <definedName name="IQ_PERCENT_CHANGE_EST_FFO_6MONTHS">"c1826"</definedName>
    <definedName name="IQ_PERCENT_CHANGE_EST_FFO_9MONTHS">"c1827"</definedName>
    <definedName name="IQ_PERCENT_CHANGE_EST_FFO_DAY">"c1822"</definedName>
    <definedName name="IQ_PERCENT_CHANGE_EST_FFO_MONTH">"c1824"</definedName>
    <definedName name="IQ_PERCENT_CHANGE_EST_FFO_WEEK">"c1823"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Jan_03_Estimate_p1" localSheetId="2">#REF!</definedName>
    <definedName name="Jan_03_Estimate_p1" localSheetId="4">#REF!</definedName>
    <definedName name="Jan_03_Estimate_p1" localSheetId="0">#REF!</definedName>
    <definedName name="Jan_03_Estimate_p1" localSheetId="3">#REF!</definedName>
    <definedName name="Jan_03_Estimate_p1">#REF!</definedName>
    <definedName name="Jan_03_Estimate_p2" localSheetId="2">#REF!</definedName>
    <definedName name="Jan_03_Estimate_p2" localSheetId="4">#REF!</definedName>
    <definedName name="Jan_03_Estimate_p2" localSheetId="0">#REF!</definedName>
    <definedName name="Jan_03_Estimate_p2" localSheetId="3">#REF!</definedName>
    <definedName name="Jan_03_Estimate_p2">#REF!</definedName>
    <definedName name="Jan_03_p3" localSheetId="2">#REF!</definedName>
    <definedName name="Jan_03_p3" localSheetId="4">#REF!</definedName>
    <definedName name="Jan_03_p3" localSheetId="0">#REF!</definedName>
    <definedName name="Jan_03_p3" localSheetId="3">#REF!</definedName>
    <definedName name="Jan_03_p3">#REF!</definedName>
    <definedName name="Jan_03_p4" localSheetId="2">#REF!</definedName>
    <definedName name="Jan_03_p4" localSheetId="4">#REF!</definedName>
    <definedName name="Jan_03_p4" localSheetId="0">#REF!</definedName>
    <definedName name="Jan_03_p4" localSheetId="3">#REF!</definedName>
    <definedName name="Jan_03_p4">#REF!</definedName>
    <definedName name="JBNAM">"WOANALYSIS"</definedName>
    <definedName name="JBNMB">"935083"</definedName>
    <definedName name="LDC">'[43]Dx_Tariff&amp;COP'!#REF!</definedName>
    <definedName name="LDCkWh">'[43]Dx_Tariff&amp;COP'!#REF!</definedName>
    <definedName name="LDCkWh2">'[43]Dx_Tariff&amp;COP'!#REF!</definedName>
    <definedName name="LDCkWh3">'[43]Dx_Tariff&amp;COP'!#REF!</definedName>
    <definedName name="LDCLoads">'[43]Dx_Tariff&amp;COP'!#REF!</definedName>
    <definedName name="LDCRates" localSheetId="2">#REF!</definedName>
    <definedName name="LDCRates" localSheetId="4">#REF!</definedName>
    <definedName name="LDCRates" localSheetId="0">#REF!</definedName>
    <definedName name="LDCRates" localSheetId="3">#REF!</definedName>
    <definedName name="LDCRates">#REF!</definedName>
    <definedName name="LDCRates2" localSheetId="2">#REF!</definedName>
    <definedName name="LDCRates2" localSheetId="4">#REF!</definedName>
    <definedName name="LDCRates2" localSheetId="0">#REF!</definedName>
    <definedName name="LDCRates2" localSheetId="3">#REF!</definedName>
    <definedName name="LDCRates2">#REF!</definedName>
    <definedName name="Leveraged_Discount_Rate">[42]Assumptions!#REF!</definedName>
    <definedName name="ListOffset">1</definedName>
    <definedName name="LoadForecast">'[43]Dx_Tariff&amp;COP'!#REF!</definedName>
    <definedName name="Loads">'[43]Dx_Tariff&amp;COP'!#REF!</definedName>
    <definedName name="Location">'[5]3A FA Record'!$C:$C</definedName>
    <definedName name="LTD_Data">'[48]LTD OPA Asset Balances'!$A$5:$K$70</definedName>
    <definedName name="LU" localSheetId="2">#REF!</definedName>
    <definedName name="LU" localSheetId="4">#REF!</definedName>
    <definedName name="LU" localSheetId="0">#REF!</definedName>
    <definedName name="LU" localSheetId="3">#REF!</definedName>
    <definedName name="LU">#REF!</definedName>
    <definedName name="LYN">#REF!</definedName>
    <definedName name="MEULoads">'[43]Dx_Tariff&amp;COP'!#REF!</definedName>
    <definedName name="MEUR" localSheetId="2">#REF!</definedName>
    <definedName name="MEUR" localSheetId="4">#REF!</definedName>
    <definedName name="MEUR" localSheetId="0">#REF!</definedName>
    <definedName name="MEUR" localSheetId="3">#REF!</definedName>
    <definedName name="MEUR">#REF!</definedName>
    <definedName name="MEURates" localSheetId="2">#REF!</definedName>
    <definedName name="MEURates" localSheetId="4">#REF!</definedName>
    <definedName name="MEURates" localSheetId="0">#REF!</definedName>
    <definedName name="MEURates" localSheetId="3">#REF!</definedName>
    <definedName name="MEURates">#REF!</definedName>
    <definedName name="MEURTXLoad">'[43]Dx_Tariff&amp;COP'!#REF!</definedName>
    <definedName name="MEURTXRate" localSheetId="2">#REF!</definedName>
    <definedName name="MEURTXRate" localSheetId="4">#REF!</definedName>
    <definedName name="MEURTXRate" localSheetId="0">#REF!</definedName>
    <definedName name="MEURTXRate" localSheetId="3">#REF!</definedName>
    <definedName name="MEURTXRate">#REF!</definedName>
    <definedName name="mil">[49]notes!$F$1</definedName>
    <definedName name="million">[50]notes!$J$1</definedName>
    <definedName name="milner" hidden="1">{#N/A,#N/A,FALSE,"Aging Summary";#N/A,#N/A,FALSE,"Ratio Analysis";#N/A,#N/A,FALSE,"Test 120 Day Accts";#N/A,#N/A,FALSE,"Tickmarks"}</definedName>
    <definedName name="MIN">"28"</definedName>
    <definedName name="misc1">'[3]97PVModel'!$C$14:$C$17</definedName>
    <definedName name="misc2">'[3]97PVModel'!$C$33:$C$36</definedName>
    <definedName name="misc3">'[3]97PVModel'!$C$52:$C$55</definedName>
    <definedName name="misc4">'[3]97PVModel'!$C$71:$C$74</definedName>
    <definedName name="misc5">'[3]97PVModel'!$C$90:$C$93</definedName>
    <definedName name="misc6">'[3]97PVModel'!$C$109:$C$112</definedName>
    <definedName name="mmm" localSheetId="2">'[51]Apr-03 Method'!$G$5</definedName>
    <definedName name="mmm" localSheetId="4">'[51]Apr-03 Method'!$G$5</definedName>
    <definedName name="MMM">"MAR"</definedName>
    <definedName name="Model_Accounts">'[46]Active Accounts'!$B$11:$B$457</definedName>
    <definedName name="Monica" localSheetId="0">#REF!</definedName>
    <definedName name="Monica" localSheetId="3">#REF!</definedName>
    <definedName name="Monica">#REF!</definedName>
    <definedName name="Month">'[52]Month Identifier'!$B$1</definedName>
    <definedName name="MONTHS">#REF!</definedName>
    <definedName name="NBV">'[5]3A FA Record'!$BR:$BR</definedName>
    <definedName name="NBV_In_Scope">[39]FAR!$BR:$BR</definedName>
    <definedName name="NCV_IOWA_CURVE">'[39]NCV_Iowa Curves'!$A$7:$BE$1210</definedName>
    <definedName name="NCV_R2_OFFSET">'[39]NCV_Iowa Curves'!$A$5:$R$6</definedName>
    <definedName name="NCV_R3_OFFSET">'[39]NCV_Iowa Curves'!$T$5:$BE$6</definedName>
    <definedName name="NCV_Round_Table">'[39]NCV_Rounding_RUL Table'!$A$6:$B$22</definedName>
    <definedName name="NCV_RUL_Table">'[39]NCV_Rounding_RUL Table'!$A$27:$B$98</definedName>
    <definedName name="NELDC_kWhs" localSheetId="2">#REF!</definedName>
    <definedName name="NELDC_kWhs" localSheetId="4">#REF!</definedName>
    <definedName name="NELDC_kWhs" localSheetId="0">#REF!</definedName>
    <definedName name="NELDC_kWhs" localSheetId="3">#REF!</definedName>
    <definedName name="NELDC_kWhs">#REF!</definedName>
    <definedName name="NNELDCkWhs">'[43]Dx_Tariff&amp;COP'!#REF!</definedName>
    <definedName name="NvsASD" localSheetId="2">"V1999-12-29"</definedName>
    <definedName name="NvsASD" localSheetId="4">"V1999-12-29"</definedName>
    <definedName name="NvsASD">"V2001-12-31"</definedName>
    <definedName name="NvsAutoDrillOk">"VN"</definedName>
    <definedName name="NvsElapsedTime" localSheetId="2">0.000992939814750571</definedName>
    <definedName name="NvsElapsedTime" localSheetId="4">0.000992939814750571</definedName>
    <definedName name="NvsElapsedTime">0.000189120364666451</definedName>
    <definedName name="NvsEndTime" localSheetId="2">36620.6357962963</definedName>
    <definedName name="NvsEndTime" localSheetId="4">36620.6357962963</definedName>
    <definedName name="NvsEndTime">37266.6058056713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 localSheetId="2">"VSHARE"</definedName>
    <definedName name="NvsPanelSetid" localSheetId="4">"VSHARE"</definedName>
    <definedName name="NvsPanelSetid">"V900"</definedName>
    <definedName name="NvsParentRef" localSheetId="2">#REF!</definedName>
    <definedName name="NvsParentRef" localSheetId="4">#REF!</definedName>
    <definedName name="NvsParentRef" localSheetId="0">#REF!</definedName>
    <definedName name="NvsParentRef" localSheetId="3">#REF!</definedName>
    <definedName name="NvsParentRef">#REF!</definedName>
    <definedName name="NvsReqBU">"V900"</definedName>
    <definedName name="NvsReqBUOnly">"VN"</definedName>
    <definedName name="NvsTransLed">"VN"</definedName>
    <definedName name="NvsTreeASD" localSheetId="2">"V1999-12-29"</definedName>
    <definedName name="NvsTreeASD" localSheetId="4">"V1999-12-29"</definedName>
    <definedName name="NvsTreeASD">"V2001-12-31"</definedName>
    <definedName name="NvsValTbl.ACCOUNT">"GL_ACCOUNT_TBL"</definedName>
    <definedName name="NvsValTbl.ACTIVITY_ID">"PROJ_ACTIVITY"</definedName>
    <definedName name="NvsValTbl.BUSINESS_UNIT">"BUS_UNIT_TBL_GL"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ld_Print_Area_A" localSheetId="2">#REF!</definedName>
    <definedName name="Old_Print_Area_A" localSheetId="4">#REF!</definedName>
    <definedName name="Old_Print_Area_A" localSheetId="0">#REF!</definedName>
    <definedName name="Old_Print_Area_A" localSheetId="3">#REF!</definedName>
    <definedName name="Old_Print_Area_A">#REF!</definedName>
    <definedName name="OQLIB">"QUSRSYS"</definedName>
    <definedName name="OQNAM">"COMPLEO"</definedName>
    <definedName name="overhead" localSheetId="2">'[47]Input - Proj Info'!$I$148</definedName>
    <definedName name="overhead" localSheetId="4">'[47]Input - Proj Info'!$I$148</definedName>
    <definedName name="overhead">'[53]Input - Proj Info'!$I$148</definedName>
    <definedName name="PAGEW">"132"</definedName>
    <definedName name="PCDAT">"3/7/2012"</definedName>
    <definedName name="PCDAY">"07"</definedName>
    <definedName name="PCDT2">"20120307"</definedName>
    <definedName name="PCMON">"03"</definedName>
    <definedName name="PCTIM">"12:28:39 PM"</definedName>
    <definedName name="PCYEA">"2012"</definedName>
    <definedName name="Percent_Area" localSheetId="2">[54]INCOME!$I$15:$I$50,[54]INCOME!$N$15:$N$50,[54]INCOME!$X$15:$X$50,[54]INCOME!$AC$15:$AC$50</definedName>
    <definedName name="Percent_Area" localSheetId="4">[54]INCOME!$I$15:$I$50,[54]INCOME!$N$15:$N$50,[54]INCOME!$X$15:$X$50,[54]INCOME!$AC$15:$AC$50</definedName>
    <definedName name="Percent_Area">[55]Trial_Balance!$I$15:$I$50,[55]Trial_Balance!$N$15:$N$50,[55]Trial_Balance!$X$15:$X$50,[55]Trial_Balance!$AC$15:$AC$50</definedName>
    <definedName name="PPI_factor_table">'[39]3D. CPI_PPI Factors'!$A$4:$G$130</definedName>
    <definedName name="Price" localSheetId="0">OFFSET(#REF!,1,0,COUNT(#REF!),1)</definedName>
    <definedName name="Price" localSheetId="3">OFFSET(#REF!,1,0,COUNT(#REF!),1)</definedName>
    <definedName name="Price">OFFSET(#REF!,1,0,COUNT(#REF!),1)</definedName>
    <definedName name="_xlnm.Print_Area" localSheetId="1">'2  Incremental CCA (TX)'!$A$1:$K$83</definedName>
    <definedName name="_xlnm.Print_Area" localSheetId="2">'2.1 Incremental CCA (DX)'!$A$1:$K$116</definedName>
    <definedName name="_xlnm.Print_Area" localSheetId="4">Distribution!$A$1:$J$218</definedName>
    <definedName name="_xlnm.Print_Area" localSheetId="0">'E-09-02.1 (Tx)'!$A$1:$K$88</definedName>
    <definedName name="_xlnm.Print_Area" localSheetId="3">Transmission!$A$1:$J$208</definedName>
    <definedName name="_xlnm.Print_Area">#REF!</definedName>
    <definedName name="PRIOR">" 5"</definedName>
    <definedName name="Prudential_2002" localSheetId="2">#REF!</definedName>
    <definedName name="Prudential_2002" localSheetId="4">#REF!</definedName>
    <definedName name="Prudential_2002" localSheetId="0">#REF!</definedName>
    <definedName name="Prudential_2002" localSheetId="3">#REF!</definedName>
    <definedName name="Prudential_2002">#REF!</definedName>
    <definedName name="Prudential_2003" localSheetId="2">#REF!</definedName>
    <definedName name="Prudential_2003" localSheetId="4">#REF!</definedName>
    <definedName name="Prudential_2003" localSheetId="0">#REF!</definedName>
    <definedName name="Prudential_2003" localSheetId="3">#REF!</definedName>
    <definedName name="Prudential_2003">#REF!</definedName>
    <definedName name="PV_Rate" localSheetId="2">#REF!</definedName>
    <definedName name="PV_Rate" localSheetId="4">#REF!</definedName>
    <definedName name="PV_Rate" localSheetId="0">#REF!</definedName>
    <definedName name="PV_Rate" localSheetId="3">#REF!</definedName>
    <definedName name="PV_Rate">#REF!</definedName>
    <definedName name="PYData">'[46]PY TB'!$A$6:$Q$9956</definedName>
    <definedName name="PYInput" localSheetId="0">#REF!</definedName>
    <definedName name="PYInput" localSheetId="3">#REF!</definedName>
    <definedName name="PYInput">#REF!</definedName>
    <definedName name="PYTB">'[56]PY TB'!$A:$C</definedName>
    <definedName name="q1bpe" localSheetId="2">'[57]q1 2002'!$A$15:$F$21</definedName>
    <definedName name="q1bpe" localSheetId="4">'[57]q1 2002'!$A$15:$F$21</definedName>
    <definedName name="q1bpe">'[58]q1 2002'!$A$15:$F$21</definedName>
    <definedName name="QAP_EXTRACT_CA">#REF!</definedName>
    <definedName name="RateLookup" localSheetId="2">#REF!</definedName>
    <definedName name="RateLookup" localSheetId="4">#REF!</definedName>
    <definedName name="RateLookup" localSheetId="0">#REF!</definedName>
    <definedName name="RateLookup" localSheetId="3">#REF!</definedName>
    <definedName name="RateLookup">#REF!</definedName>
    <definedName name="RatesScenarios" localSheetId="2">[59]Fcst!#REF!</definedName>
    <definedName name="RatesScenarios" localSheetId="4">[59]Fcst!#REF!</definedName>
    <definedName name="RatesScenarios" localSheetId="0">[60]Fcst!#REF!</definedName>
    <definedName name="RatesScenarios" localSheetId="3">[60]Fcst!#REF!</definedName>
    <definedName name="RatesScenarios">[60]Fcst!#REF!</definedName>
    <definedName name="RBU" localSheetId="2">#REF!</definedName>
    <definedName name="RBU" localSheetId="4">#REF!</definedName>
    <definedName name="RBU" localSheetId="0">#REF!</definedName>
    <definedName name="RBU" localSheetId="3">#REF!</definedName>
    <definedName name="RBU">#REF!</definedName>
    <definedName name="Reg_Interest_Data_Input">'[46]Reg Interest'!$A$72:$F$126</definedName>
    <definedName name="Reg_Summary">'[46]4'!$B$16:$AI$304</definedName>
    <definedName name="Report_Date">[61]notes!$B$3</definedName>
    <definedName name="Report_Month">[61]notes!$B$4</definedName>
    <definedName name="Retailers_1505" localSheetId="2">#REF!</definedName>
    <definedName name="Retailers_1505" localSheetId="4">#REF!</definedName>
    <definedName name="Retailers_1505" localSheetId="0">#REF!</definedName>
    <definedName name="Retailers_1505" localSheetId="3">#REF!</definedName>
    <definedName name="Retailers_1505">#REF!</definedName>
    <definedName name="RetailRates" localSheetId="2">#REF!</definedName>
    <definedName name="RetailRates" localSheetId="4">#REF!</definedName>
    <definedName name="RetailRates" localSheetId="0">#REF!</definedName>
    <definedName name="RetailRates" localSheetId="3">#REF!</definedName>
    <definedName name="RetailRates">#REF!</definedName>
    <definedName name="REVERSAL_VAL">'[62]valid values'!$AB$2:$AB$3</definedName>
    <definedName name="Revised_PV_Rates">'[3]97PVModel'!$A$432:$AB$605</definedName>
    <definedName name="RID">[54]INCOME!#REF!</definedName>
    <definedName name="RMDepr" localSheetId="2">#REF!</definedName>
    <definedName name="RMDepr" localSheetId="4">#REF!</definedName>
    <definedName name="RMDepr" localSheetId="0">#REF!</definedName>
    <definedName name="RMDepr" localSheetId="3">#REF!</definedName>
    <definedName name="RMDepr">#REF!</definedName>
    <definedName name="RoySwitch">'[36]Operating Assumptions'!$K$7</definedName>
    <definedName name="S8data">'[63]S8 summary'!$A$3:$F$36</definedName>
    <definedName name="SCN">#REF!</definedName>
    <definedName name="Seg220ProrationBase">'[63]8.4 - YTD Adds'!$AQ$7</definedName>
    <definedName name="Seg222ProrationBase">'[63]8.4 - YTD Adds'!$AQ$9</definedName>
    <definedName name="SensBreak">'[64]Pro Forma Financials'!$H$3</definedName>
    <definedName name="SFV" localSheetId="2">#REF!</definedName>
    <definedName name="SFV" localSheetId="4">#REF!</definedName>
    <definedName name="SFV" localSheetId="0">#REF!</definedName>
    <definedName name="SFV" localSheetId="3">#REF!</definedName>
    <definedName name="SFV">#REF!</definedName>
    <definedName name="SPATH">"S1042357:\QUSRSYS\COMPLEO"</definedName>
    <definedName name="SPDAT">"3/7/2012"</definedName>
    <definedName name="SPDAY">"07"</definedName>
    <definedName name="SPDT2">"20120307"</definedName>
    <definedName name="Split_kWh_First___Balance_040212b_Summary_Query" localSheetId="2">#REF!</definedName>
    <definedName name="Split_kWh_First___Balance_040212b_Summary_Query" localSheetId="4">#REF!</definedName>
    <definedName name="Split_kWh_First___Balance_040212b_Summary_Query" localSheetId="0">#REF!</definedName>
    <definedName name="Split_kWh_First___Balance_040212b_Summary_Query" localSheetId="3">#REF!</definedName>
    <definedName name="Split_kWh_First___Balance_040212b_Summary_Query">#REF!</definedName>
    <definedName name="SPMON">"03"</definedName>
    <definedName name="SPNAM">"QSYSPRT"</definedName>
    <definedName name="SPNMB">"1"</definedName>
    <definedName name="SPTIM">"12:28:01"</definedName>
    <definedName name="SPTM2">"122839"</definedName>
    <definedName name="SPYEA">"2012"</definedName>
    <definedName name="ss">{"'2003 05 15'!$W$11:$AI$18","'2003 05 15'!$A$1:$V$30"}</definedName>
    <definedName name="START_YR">'[47]Input - Proj Info'!$M$27</definedName>
    <definedName name="STATE">"*READY"</definedName>
    <definedName name="Sum_Allocation_Table">'[39]Sum - Allocation (old class)'!$B$5:$Q$24</definedName>
    <definedName name="Summary" localSheetId="2">#REF!</definedName>
    <definedName name="Summary" localSheetId="4">#REF!</definedName>
    <definedName name="Summary" localSheetId="0">#REF!</definedName>
    <definedName name="Summary" localSheetId="3">#REF!</definedName>
    <definedName name="Summary">#REF!</definedName>
    <definedName name="Tax_Class">'[48]LTD OPA Asset Balances TaxClass'!$A$1:$F$60</definedName>
    <definedName name="TaxProv1">#REF!</definedName>
    <definedName name="TaxProv2">#REF!</definedName>
    <definedName name="TaxProv3">#REF!</definedName>
    <definedName name="TaxProv5">#REF!</definedName>
    <definedName name="TB">'[56]CY TB'!$A$6:$C$2000</definedName>
    <definedName name="TBAUG">'[46]August 31 TB'!$A$2:$AD$1393</definedName>
    <definedName name="TextRefCopyRangeCount">38</definedName>
    <definedName name="thou">[49]notes!$I$1</definedName>
    <definedName name="TOTPG">"1"</definedName>
    <definedName name="TPATH">"C:\Documents and Settings\All Users\Application Data\Symtrax\Compleo Suite 4\Temp\e28ba150-e788-403e-a1b0-986113841a4f"</definedName>
    <definedName name="Trade_Month">[32]notes!$B$5</definedName>
    <definedName name="TXLDCLoad">'[43]Dx_Tariff&amp;COP'!#REF!</definedName>
    <definedName name="TXLDCRate" localSheetId="2">#REF!</definedName>
    <definedName name="TXLDCRate" localSheetId="4">#REF!</definedName>
    <definedName name="TXLDCRate" localSheetId="0">#REF!</definedName>
    <definedName name="TXLDCRate" localSheetId="3">#REF!</definedName>
    <definedName name="TXLDCRate">#REF!</definedName>
    <definedName name="TXProrationBase">'[63]8.4 - YTD Adds'!$AQ$6</definedName>
    <definedName name="Update_Date">'[65]47. 2003 Comp&amp;Benefits Summary'!$AB$1</definedName>
    <definedName name="USDAT">"GRWO19B_1"</definedName>
    <definedName name="USNAM">"SPRESSEAUL"</definedName>
    <definedName name="usofa">'[66]usofa mapping for brampton'!$A$2:$C$1688</definedName>
    <definedName name="V_Client">[39]V_Variables!$B$4</definedName>
    <definedName name="V_FX_at_Val_Date">'[39]3C. FX'!$A$3:$B$7</definedName>
    <definedName name="V_Index_Name">[39]V_Indicies!$A$3:$XR$6</definedName>
    <definedName name="V_Index_Table">[39]V_Indicies!$A$3:$XR$155</definedName>
    <definedName name="V_Location_Factor_Table">[39]V_Variables!$A$65:$B$67</definedName>
    <definedName name="V_LOM_Table">[39]V_Variables!$A$71:$B$87</definedName>
    <definedName name="V_Val_Date">[39]V_Variables!$B$6</definedName>
    <definedName name="V_Val_Period">[39]V_Variables!$B$8</definedName>
    <definedName name="V_Val_Year">[39]V_Variables!$B$7</definedName>
    <definedName name="V_Variable_Table2">[39]V_Variables!$B$15:$AA$62</definedName>
    <definedName name="Volume" localSheetId="0">OFFSET(#REF!,1,0,COUNT(#REF!),1)</definedName>
    <definedName name="Volume" localSheetId="3">OFFSET(#REF!,1,0,COUNT(#REF!),1)</definedName>
    <definedName name="Volume">OFFSET(#REF!,1,0,COUNT(#REF!),1)</definedName>
    <definedName name="wrn.Aging._.and._.Trend._.Analysis." hidden="1">{#N/A,#N/A,FALSE,"Aging Summary";#N/A,#N/A,FALSE,"Ratio Analysis";#N/A,#N/A,FALSE,"Test 120 Day Accts";#N/A,#N/A,FALSE,"Tickmarks"}</definedName>
    <definedName name="wrn.fdb1_Imprime_Print." hidden="1">{"fdb1_Rapport_Report",#N/A,FALSE,"Report"}</definedName>
    <definedName name="wrn.fdb2_print_rpt." hidden="1">{"fdb2_print",#N/A,FALSE,"Report"}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td_620260_620264_in_BMO_tapes">#REF!</definedName>
    <definedName name="YYYY">"2012"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6" i="36" l="1"/>
  <c r="D180" i="35"/>
  <c r="D179" i="35"/>
  <c r="D164" i="35"/>
  <c r="D162" i="35"/>
  <c r="D161" i="35"/>
  <c r="D157" i="35"/>
  <c r="D137" i="35"/>
  <c r="D125" i="35"/>
  <c r="D121" i="35"/>
  <c r="D105" i="35"/>
  <c r="D104" i="35"/>
  <c r="D98" i="35"/>
  <c r="G98" i="35" s="1"/>
  <c r="I98" i="35" s="1"/>
  <c r="D75" i="35"/>
  <c r="D72" i="35"/>
  <c r="D71" i="35"/>
  <c r="N31" i="35"/>
  <c r="N29" i="35"/>
  <c r="N27" i="35"/>
  <c r="N25" i="35"/>
  <c r="N23" i="35"/>
  <c r="D22" i="35"/>
  <c r="N21" i="35"/>
  <c r="M20" i="35"/>
  <c r="N18" i="35"/>
  <c r="G72" i="35" l="1"/>
  <c r="I72" i="35" s="1"/>
  <c r="J72" i="35" s="1"/>
  <c r="J76" i="35"/>
  <c r="D101" i="35"/>
  <c r="G105" i="35"/>
  <c r="I105" i="35" s="1"/>
  <c r="J105" i="35" s="1"/>
  <c r="D124" i="35"/>
  <c r="J181" i="35"/>
  <c r="G125" i="35"/>
  <c r="I125" i="35" s="1"/>
  <c r="J125" i="35" s="1"/>
  <c r="D40" i="35"/>
  <c r="G40" i="35" s="1"/>
  <c r="I40" i="35" s="1"/>
  <c r="J40" i="35" s="1"/>
  <c r="D48" i="35"/>
  <c r="G48" i="35" s="1"/>
  <c r="I48" i="35" s="1"/>
  <c r="J48" i="35" s="1"/>
  <c r="D94" i="35"/>
  <c r="G94" i="35" s="1"/>
  <c r="I94" i="35" s="1"/>
  <c r="J94" i="35" s="1"/>
  <c r="D96" i="35"/>
  <c r="D97" i="35"/>
  <c r="D172" i="35"/>
  <c r="D175" i="35"/>
  <c r="G175" i="35" s="1"/>
  <c r="I175" i="35" s="1"/>
  <c r="J175" i="35" s="1"/>
  <c r="D176" i="35"/>
  <c r="G176" i="35" s="1"/>
  <c r="I176" i="35" s="1"/>
  <c r="J176" i="35" s="1"/>
  <c r="G179" i="35"/>
  <c r="I179" i="35" s="1"/>
  <c r="D146" i="35"/>
  <c r="G146" i="35" s="1"/>
  <c r="I146" i="35" s="1"/>
  <c r="D153" i="35"/>
  <c r="G153" i="35" s="1"/>
  <c r="I153" i="35" s="1"/>
  <c r="J153" i="35" s="1"/>
  <c r="D184" i="35"/>
  <c r="D187" i="35"/>
  <c r="D188" i="35"/>
  <c r="G188" i="35" s="1"/>
  <c r="I188" i="35" s="1"/>
  <c r="J188" i="35" s="1"/>
  <c r="G184" i="35"/>
  <c r="I184" i="35" s="1"/>
  <c r="J184" i="35" s="1"/>
  <c r="D85" i="35"/>
  <c r="G85" i="35" s="1"/>
  <c r="I85" i="35" s="1"/>
  <c r="J85" i="35" s="1"/>
  <c r="G157" i="35"/>
  <c r="I157" i="35" s="1"/>
  <c r="J157" i="35" s="1"/>
  <c r="D189" i="35"/>
  <c r="G189" i="35" s="1"/>
  <c r="I189" i="35" s="1"/>
  <c r="J189" i="35" s="1"/>
  <c r="D109" i="35"/>
  <c r="G109" i="35" s="1"/>
  <c r="I109" i="35" s="1"/>
  <c r="J109" i="35" s="1"/>
  <c r="D29" i="35"/>
  <c r="G29" i="35" s="1"/>
  <c r="I29" i="35" s="1"/>
  <c r="J29" i="35" s="1"/>
  <c r="K29" i="35" s="1"/>
  <c r="D15" i="35"/>
  <c r="G15" i="35" s="1"/>
  <c r="I15" i="35" s="1"/>
  <c r="D19" i="35"/>
  <c r="G19" i="35" s="1"/>
  <c r="I19" i="35" s="1"/>
  <c r="D43" i="35"/>
  <c r="G43" i="35" s="1"/>
  <c r="I43" i="35" s="1"/>
  <c r="J43" i="35" s="1"/>
  <c r="J129" i="35"/>
  <c r="D133" i="35"/>
  <c r="G133" i="35" s="1"/>
  <c r="I133" i="35" s="1"/>
  <c r="J133" i="35" s="1"/>
  <c r="D13" i="35"/>
  <c r="D44" i="35"/>
  <c r="G44" i="35" s="1"/>
  <c r="I44" i="35" s="1"/>
  <c r="J44" i="35" s="1"/>
  <c r="D46" i="35"/>
  <c r="G46" i="35" s="1"/>
  <c r="I46" i="35" s="1"/>
  <c r="J46" i="35" s="1"/>
  <c r="D47" i="35"/>
  <c r="D68" i="35"/>
  <c r="G68" i="35" s="1"/>
  <c r="I68" i="35" s="1"/>
  <c r="J68" i="35" s="1"/>
  <c r="D79" i="35"/>
  <c r="D80" i="35"/>
  <c r="G80" i="35" s="1"/>
  <c r="I80" i="35" s="1"/>
  <c r="J80" i="35" s="1"/>
  <c r="D83" i="35"/>
  <c r="G83" i="35" s="1"/>
  <c r="I83" i="35" s="1"/>
  <c r="J83" i="35" s="1"/>
  <c r="D84" i="35"/>
  <c r="G84" i="35" s="1"/>
  <c r="I84" i="35" s="1"/>
  <c r="J84" i="35" s="1"/>
  <c r="D112" i="35"/>
  <c r="G112" i="35" s="1"/>
  <c r="I112" i="35" s="1"/>
  <c r="J112" i="35" s="1"/>
  <c r="D138" i="35"/>
  <c r="G138" i="35" s="1"/>
  <c r="I138" i="35" s="1"/>
  <c r="J138" i="35" s="1"/>
  <c r="D154" i="35"/>
  <c r="G154" i="35" s="1"/>
  <c r="I154" i="35" s="1"/>
  <c r="J154" i="35" s="1"/>
  <c r="D177" i="35"/>
  <c r="G177" i="35" s="1"/>
  <c r="I177" i="35" s="1"/>
  <c r="D183" i="35"/>
  <c r="G183" i="35" s="1"/>
  <c r="I183" i="35" s="1"/>
  <c r="J183" i="35" s="1"/>
  <c r="G121" i="35"/>
  <c r="I121" i="35" s="1"/>
  <c r="J121" i="35" s="1"/>
  <c r="G137" i="35"/>
  <c r="I137" i="35" s="1"/>
  <c r="J137" i="35" s="1"/>
  <c r="G161" i="35"/>
  <c r="I161" i="35" s="1"/>
  <c r="J161" i="35" s="1"/>
  <c r="G162" i="35"/>
  <c r="I162" i="35" s="1"/>
  <c r="J162" i="35" s="1"/>
  <c r="D50" i="35"/>
  <c r="G50" i="35" s="1"/>
  <c r="I50" i="35" s="1"/>
  <c r="J50" i="35" s="1"/>
  <c r="D51" i="35"/>
  <c r="G51" i="35" s="1"/>
  <c r="I51" i="35" s="1"/>
  <c r="J51" i="35" s="1"/>
  <c r="D54" i="35"/>
  <c r="G54" i="35" s="1"/>
  <c r="I54" i="35" s="1"/>
  <c r="J54" i="35" s="1"/>
  <c r="D55" i="35"/>
  <c r="G55" i="35" s="1"/>
  <c r="I55" i="35" s="1"/>
  <c r="J55" i="35" s="1"/>
  <c r="D58" i="35"/>
  <c r="G58" i="35" s="1"/>
  <c r="I58" i="35" s="1"/>
  <c r="J58" i="35" s="1"/>
  <c r="F86" i="35"/>
  <c r="D102" i="35"/>
  <c r="G102" i="35" s="1"/>
  <c r="I102" i="35" s="1"/>
  <c r="J102" i="35" s="1"/>
  <c r="D149" i="35"/>
  <c r="G149" i="35" s="1"/>
  <c r="I149" i="35" s="1"/>
  <c r="J149" i="35" s="1"/>
  <c r="D150" i="35"/>
  <c r="G150" i="35" s="1"/>
  <c r="I150" i="35" s="1"/>
  <c r="J150" i="35" s="1"/>
  <c r="D158" i="35"/>
  <c r="G158" i="35" s="1"/>
  <c r="I158" i="35" s="1"/>
  <c r="J158" i="35" s="1"/>
  <c r="D185" i="35"/>
  <c r="G185" i="35" s="1"/>
  <c r="I185" i="35" s="1"/>
  <c r="J185" i="35" s="1"/>
  <c r="G75" i="35"/>
  <c r="I75" i="35" s="1"/>
  <c r="J75" i="35" s="1"/>
  <c r="D77" i="35"/>
  <c r="G77" i="35" s="1"/>
  <c r="I77" i="35" s="1"/>
  <c r="J77" i="35" s="1"/>
  <c r="D129" i="35"/>
  <c r="G129" i="35" s="1"/>
  <c r="G187" i="35"/>
  <c r="I187" i="35" s="1"/>
  <c r="J187" i="35" s="1"/>
  <c r="G22" i="35"/>
  <c r="D31" i="35"/>
  <c r="G31" i="35" s="1"/>
  <c r="I31" i="35" s="1"/>
  <c r="J31" i="35" s="1"/>
  <c r="K31" i="35" s="1"/>
  <c r="C86" i="35"/>
  <c r="E32" i="35"/>
  <c r="J19" i="35"/>
  <c r="K19" i="35" s="1"/>
  <c r="J22" i="35"/>
  <c r="K22" i="35" s="1"/>
  <c r="D25" i="35"/>
  <c r="G25" i="35" s="1"/>
  <c r="I25" i="35" s="1"/>
  <c r="D52" i="35"/>
  <c r="G52" i="35" s="1"/>
  <c r="I52" i="35" s="1"/>
  <c r="J52" i="35" s="1"/>
  <c r="D73" i="35"/>
  <c r="G73" i="35" s="1"/>
  <c r="I73" i="35" s="1"/>
  <c r="J73" i="35" s="1"/>
  <c r="D81" i="35"/>
  <c r="G81" i="35" s="1"/>
  <c r="I81" i="35" s="1"/>
  <c r="G104" i="35"/>
  <c r="I104" i="35" s="1"/>
  <c r="J104" i="35" s="1"/>
  <c r="D132" i="35"/>
  <c r="G132" i="35" s="1"/>
  <c r="I132" i="35" s="1"/>
  <c r="J132" i="35" s="1"/>
  <c r="D173" i="35"/>
  <c r="G173" i="35" s="1"/>
  <c r="I173" i="35" s="1"/>
  <c r="J173" i="35" s="1"/>
  <c r="D181" i="35"/>
  <c r="G181" i="35" s="1"/>
  <c r="D21" i="35"/>
  <c r="G21" i="35" s="1"/>
  <c r="I21" i="35" s="1"/>
  <c r="J21" i="35" s="1"/>
  <c r="K21" i="35" s="1"/>
  <c r="D23" i="35"/>
  <c r="G23" i="35" s="1"/>
  <c r="I23" i="35" s="1"/>
  <c r="J23" i="35" s="1"/>
  <c r="K23" i="35" s="1"/>
  <c r="E59" i="35"/>
  <c r="D17" i="35"/>
  <c r="G17" i="35" s="1"/>
  <c r="I17" i="35" s="1"/>
  <c r="J17" i="35" s="1"/>
  <c r="K17" i="35" s="1"/>
  <c r="N22" i="35"/>
  <c r="D27" i="35"/>
  <c r="G27" i="35" s="1"/>
  <c r="I27" i="35" s="1"/>
  <c r="J27" i="35" s="1"/>
  <c r="K27" i="35" s="1"/>
  <c r="D42" i="35"/>
  <c r="G42" i="35" s="1"/>
  <c r="I42" i="35" s="1"/>
  <c r="J42" i="35" s="1"/>
  <c r="D56" i="35"/>
  <c r="G56" i="35" s="1"/>
  <c r="I56" i="35" s="1"/>
  <c r="J56" i="35" s="1"/>
  <c r="D67" i="35"/>
  <c r="G67" i="35" s="1"/>
  <c r="D76" i="35"/>
  <c r="G76" i="35" s="1"/>
  <c r="E113" i="35"/>
  <c r="D100" i="35"/>
  <c r="G100" i="35" s="1"/>
  <c r="I100" i="35" s="1"/>
  <c r="J100" i="35" s="1"/>
  <c r="D108" i="35"/>
  <c r="D128" i="35"/>
  <c r="G128" i="35" s="1"/>
  <c r="I128" i="35" s="1"/>
  <c r="J128" i="35" s="1"/>
  <c r="J146" i="35"/>
  <c r="E191" i="35"/>
  <c r="J15" i="35"/>
  <c r="K15" i="35" s="1"/>
  <c r="B32" i="35"/>
  <c r="F32" i="35"/>
  <c r="N16" i="35"/>
  <c r="D16" i="35"/>
  <c r="G16" i="35" s="1"/>
  <c r="I16" i="35" s="1"/>
  <c r="J16" i="35" s="1"/>
  <c r="K16" i="35" s="1"/>
  <c r="G13" i="35"/>
  <c r="N14" i="35"/>
  <c r="D14" i="35"/>
  <c r="G14" i="35" s="1"/>
  <c r="I14" i="35" s="1"/>
  <c r="J14" i="35" s="1"/>
  <c r="K14" i="35" s="1"/>
  <c r="D70" i="35"/>
  <c r="G70" i="35" s="1"/>
  <c r="I70" i="35" s="1"/>
  <c r="J70" i="35" s="1"/>
  <c r="B86" i="35"/>
  <c r="D18" i="35"/>
  <c r="G18" i="35" s="1"/>
  <c r="I18" i="35" s="1"/>
  <c r="J18" i="35" s="1"/>
  <c r="K18" i="35" s="1"/>
  <c r="B59" i="35"/>
  <c r="F59" i="35"/>
  <c r="D57" i="35"/>
  <c r="G57" i="35" s="1"/>
  <c r="I57" i="35" s="1"/>
  <c r="J57" i="35" s="1"/>
  <c r="E86" i="35"/>
  <c r="G71" i="35"/>
  <c r="I71" i="35" s="1"/>
  <c r="J71" i="35" s="1"/>
  <c r="D74" i="35"/>
  <c r="G74" i="35" s="1"/>
  <c r="I74" i="35" s="1"/>
  <c r="J74" i="35" s="1"/>
  <c r="G79" i="35"/>
  <c r="I79" i="35" s="1"/>
  <c r="J79" i="35" s="1"/>
  <c r="D82" i="35"/>
  <c r="G82" i="35" s="1"/>
  <c r="I82" i="35" s="1"/>
  <c r="J82" i="35" s="1"/>
  <c r="B113" i="35"/>
  <c r="F113" i="35"/>
  <c r="G108" i="35"/>
  <c r="I108" i="35" s="1"/>
  <c r="J108" i="35" s="1"/>
  <c r="D111" i="35"/>
  <c r="G111" i="35" s="1"/>
  <c r="I111" i="35" s="1"/>
  <c r="J111" i="35" s="1"/>
  <c r="E139" i="35"/>
  <c r="G124" i="35"/>
  <c r="I124" i="35" s="1"/>
  <c r="J124" i="35" s="1"/>
  <c r="D127" i="35"/>
  <c r="G127" i="35" s="1"/>
  <c r="I127" i="35" s="1"/>
  <c r="J127" i="35" s="1"/>
  <c r="D148" i="35"/>
  <c r="G148" i="35" s="1"/>
  <c r="I148" i="35" s="1"/>
  <c r="J148" i="35" s="1"/>
  <c r="D123" i="35"/>
  <c r="G123" i="35" s="1"/>
  <c r="I123" i="35" s="1"/>
  <c r="J123" i="35" s="1"/>
  <c r="D20" i="35"/>
  <c r="G20" i="35" s="1"/>
  <c r="I20" i="35" s="1"/>
  <c r="J20" i="35" s="1"/>
  <c r="K20" i="35" s="1"/>
  <c r="N20" i="35"/>
  <c r="C32" i="35"/>
  <c r="N13" i="35"/>
  <c r="N15" i="35"/>
  <c r="N17" i="35"/>
  <c r="N19" i="35"/>
  <c r="J25" i="35"/>
  <c r="K25" i="35" s="1"/>
  <c r="D26" i="35"/>
  <c r="G26" i="35" s="1"/>
  <c r="I26" i="35" s="1"/>
  <c r="J26" i="35" s="1"/>
  <c r="K26" i="35" s="1"/>
  <c r="N26" i="35"/>
  <c r="D30" i="35"/>
  <c r="G30" i="35" s="1"/>
  <c r="I30" i="35" s="1"/>
  <c r="J30" i="35" s="1"/>
  <c r="K30" i="35" s="1"/>
  <c r="N30" i="35"/>
  <c r="C59" i="35"/>
  <c r="D45" i="35"/>
  <c r="G45" i="35" s="1"/>
  <c r="I45" i="35" s="1"/>
  <c r="J45" i="35" s="1"/>
  <c r="D69" i="35"/>
  <c r="G69" i="35" s="1"/>
  <c r="I69" i="35" s="1"/>
  <c r="J69" i="35" s="1"/>
  <c r="J81" i="35"/>
  <c r="C113" i="35"/>
  <c r="G96" i="35"/>
  <c r="I96" i="35" s="1"/>
  <c r="J96" i="35" s="1"/>
  <c r="G97" i="35"/>
  <c r="I97" i="35" s="1"/>
  <c r="J97" i="35" s="1"/>
  <c r="D99" i="35"/>
  <c r="G99" i="35" s="1"/>
  <c r="I99" i="35" s="1"/>
  <c r="J99" i="35" s="1"/>
  <c r="D106" i="35"/>
  <c r="G106" i="35" s="1"/>
  <c r="I106" i="35" s="1"/>
  <c r="J106" i="35" s="1"/>
  <c r="F139" i="35"/>
  <c r="D122" i="35"/>
  <c r="G122" i="35" s="1"/>
  <c r="I122" i="35" s="1"/>
  <c r="J122" i="35" s="1"/>
  <c r="D130" i="35"/>
  <c r="G130" i="35" s="1"/>
  <c r="I130" i="35" s="1"/>
  <c r="J130" i="35" s="1"/>
  <c r="D136" i="35"/>
  <c r="G136" i="35" s="1"/>
  <c r="I136" i="35" s="1"/>
  <c r="J136" i="35" s="1"/>
  <c r="D156" i="35"/>
  <c r="G156" i="35" s="1"/>
  <c r="I156" i="35" s="1"/>
  <c r="J156" i="35" s="1"/>
  <c r="D190" i="35"/>
  <c r="G190" i="35" s="1"/>
  <c r="I190" i="35" s="1"/>
  <c r="J190" i="35" s="1"/>
  <c r="D53" i="35"/>
  <c r="G53" i="35" s="1"/>
  <c r="I53" i="35" s="1"/>
  <c r="J53" i="35" s="1"/>
  <c r="D131" i="35"/>
  <c r="G131" i="35" s="1"/>
  <c r="I131" i="35" s="1"/>
  <c r="J131" i="35" s="1"/>
  <c r="C139" i="35"/>
  <c r="D152" i="35"/>
  <c r="G152" i="35" s="1"/>
  <c r="I152" i="35" s="1"/>
  <c r="J152" i="35" s="1"/>
  <c r="D78" i="35"/>
  <c r="G78" i="35" s="1"/>
  <c r="I78" i="35" s="1"/>
  <c r="J78" i="35" s="1"/>
  <c r="D107" i="35"/>
  <c r="G107" i="35" s="1"/>
  <c r="I107" i="35" s="1"/>
  <c r="J107" i="35" s="1"/>
  <c r="D120" i="35"/>
  <c r="B139" i="35"/>
  <c r="D24" i="35"/>
  <c r="G24" i="35" s="1"/>
  <c r="I24" i="35" s="1"/>
  <c r="J24" i="35" s="1"/>
  <c r="K24" i="35" s="1"/>
  <c r="N24" i="35"/>
  <c r="D28" i="35"/>
  <c r="G28" i="35" s="1"/>
  <c r="I28" i="35" s="1"/>
  <c r="J28" i="35" s="1"/>
  <c r="K28" i="35" s="1"/>
  <c r="N28" i="35"/>
  <c r="D41" i="35"/>
  <c r="G41" i="35" s="1"/>
  <c r="I41" i="35" s="1"/>
  <c r="J41" i="35" s="1"/>
  <c r="G47" i="35"/>
  <c r="I47" i="35" s="1"/>
  <c r="J47" i="35" s="1"/>
  <c r="J49" i="35"/>
  <c r="D49" i="35"/>
  <c r="G49" i="35" s="1"/>
  <c r="D95" i="35"/>
  <c r="G95" i="35" s="1"/>
  <c r="I95" i="35" s="1"/>
  <c r="J95" i="35" s="1"/>
  <c r="J98" i="35"/>
  <c r="G101" i="35"/>
  <c r="I101" i="35" s="1"/>
  <c r="J101" i="35" s="1"/>
  <c r="J103" i="35"/>
  <c r="D103" i="35"/>
  <c r="G103" i="35" s="1"/>
  <c r="D110" i="35"/>
  <c r="G110" i="35" s="1"/>
  <c r="I110" i="35" s="1"/>
  <c r="J110" i="35" s="1"/>
  <c r="D126" i="35"/>
  <c r="G126" i="35" s="1"/>
  <c r="I126" i="35" s="1"/>
  <c r="J126" i="35" s="1"/>
  <c r="D134" i="35"/>
  <c r="G134" i="35" s="1"/>
  <c r="I134" i="35" s="1"/>
  <c r="J134" i="35" s="1"/>
  <c r="J155" i="35"/>
  <c r="D160" i="35"/>
  <c r="G160" i="35" s="1"/>
  <c r="I160" i="35" s="1"/>
  <c r="J160" i="35" s="1"/>
  <c r="C165" i="35"/>
  <c r="G172" i="35"/>
  <c r="D174" i="35"/>
  <c r="G174" i="35" s="1"/>
  <c r="I174" i="35" s="1"/>
  <c r="J174" i="35" s="1"/>
  <c r="B191" i="35"/>
  <c r="J179" i="35"/>
  <c r="G180" i="35"/>
  <c r="I180" i="35" s="1"/>
  <c r="J180" i="35" s="1"/>
  <c r="D182" i="35"/>
  <c r="G182" i="35" s="1"/>
  <c r="I182" i="35" s="1"/>
  <c r="J182" i="35" s="1"/>
  <c r="D135" i="35"/>
  <c r="G135" i="35" s="1"/>
  <c r="I135" i="35" s="1"/>
  <c r="J135" i="35" s="1"/>
  <c r="E165" i="35"/>
  <c r="D147" i="35"/>
  <c r="D151" i="35"/>
  <c r="G151" i="35" s="1"/>
  <c r="I151" i="35" s="1"/>
  <c r="J151" i="35" s="1"/>
  <c r="D155" i="35"/>
  <c r="G155" i="35" s="1"/>
  <c r="D159" i="35"/>
  <c r="G159" i="35" s="1"/>
  <c r="I159" i="35" s="1"/>
  <c r="J159" i="35" s="1"/>
  <c r="D163" i="35"/>
  <c r="G163" i="35" s="1"/>
  <c r="I163" i="35" s="1"/>
  <c r="J163" i="35" s="1"/>
  <c r="D178" i="35"/>
  <c r="G178" i="35" s="1"/>
  <c r="I178" i="35" s="1"/>
  <c r="J178" i="35" s="1"/>
  <c r="D186" i="35"/>
  <c r="G186" i="35" s="1"/>
  <c r="I186" i="35" s="1"/>
  <c r="J186" i="35" s="1"/>
  <c r="B165" i="35"/>
  <c r="F165" i="35"/>
  <c r="G164" i="35"/>
  <c r="I164" i="35" s="1"/>
  <c r="J164" i="35" s="1"/>
  <c r="C191" i="35"/>
  <c r="F191" i="35"/>
  <c r="J177" i="35"/>
  <c r="G191" i="35" l="1"/>
  <c r="I172" i="35"/>
  <c r="D86" i="35"/>
  <c r="D113" i="35"/>
  <c r="D32" i="35"/>
  <c r="D191" i="35"/>
  <c r="D139" i="35"/>
  <c r="G120" i="35"/>
  <c r="D59" i="35"/>
  <c r="I59" i="35"/>
  <c r="I61" i="35" s="1"/>
  <c r="L59" i="35"/>
  <c r="J59" i="35"/>
  <c r="G59" i="35"/>
  <c r="I113" i="35"/>
  <c r="I115" i="35" s="1"/>
  <c r="G147" i="35"/>
  <c r="D165" i="35"/>
  <c r="I67" i="35"/>
  <c r="G86" i="35"/>
  <c r="L113" i="35"/>
  <c r="J113" i="35"/>
  <c r="G32" i="35"/>
  <c r="I13" i="35"/>
  <c r="G113" i="35"/>
  <c r="I86" i="35" l="1"/>
  <c r="I88" i="35" s="1"/>
  <c r="J67" i="35"/>
  <c r="I191" i="35"/>
  <c r="I193" i="35" s="1"/>
  <c r="J172" i="35"/>
  <c r="I147" i="35"/>
  <c r="G165" i="35"/>
  <c r="I32" i="35"/>
  <c r="I34" i="35" s="1"/>
  <c r="J13" i="35"/>
  <c r="I120" i="35"/>
  <c r="G139" i="35"/>
  <c r="L191" i="35" l="1"/>
  <c r="J191" i="35"/>
  <c r="I139" i="35"/>
  <c r="I141" i="35" s="1"/>
  <c r="J120" i="35"/>
  <c r="I165" i="35"/>
  <c r="I167" i="35" s="1"/>
  <c r="J147" i="35"/>
  <c r="J86" i="35"/>
  <c r="L86" i="35"/>
  <c r="K13" i="35"/>
  <c r="J32" i="35"/>
  <c r="J139" i="35" l="1"/>
  <c r="L139" i="35"/>
  <c r="L165" i="35"/>
  <c r="J165" i="35"/>
  <c r="R18" i="25" l="1"/>
  <c r="Q18" i="25"/>
  <c r="Q20" i="25" s="1"/>
  <c r="P18" i="25"/>
  <c r="P20" i="25" s="1"/>
  <c r="O18" i="25"/>
  <c r="O20" i="25" s="1"/>
  <c r="N18" i="25"/>
  <c r="R20" i="25"/>
  <c r="N20" i="25"/>
  <c r="Q16" i="26" l="1"/>
  <c r="R16" i="26"/>
  <c r="S16" i="26"/>
  <c r="T16" i="26"/>
  <c r="T17" i="26" s="1"/>
  <c r="P16" i="26"/>
  <c r="G99" i="32"/>
  <c r="C99" i="32"/>
  <c r="B99" i="32"/>
  <c r="F98" i="32"/>
  <c r="F97" i="32"/>
  <c r="E96" i="32"/>
  <c r="G95" i="32"/>
  <c r="C94" i="32"/>
  <c r="E94" i="32"/>
  <c r="F93" i="32"/>
  <c r="G93" i="32"/>
  <c r="C93" i="32"/>
  <c r="F91" i="32"/>
  <c r="F90" i="32"/>
  <c r="C90" i="32"/>
  <c r="F89" i="32"/>
  <c r="E88" i="32"/>
  <c r="C87" i="32"/>
  <c r="F87" i="32"/>
  <c r="C86" i="32"/>
  <c r="F86" i="32"/>
  <c r="G85" i="32"/>
  <c r="F85" i="32"/>
  <c r="C85" i="32"/>
  <c r="G84" i="32"/>
  <c r="E84" i="32"/>
  <c r="G83" i="32"/>
  <c r="C83" i="32"/>
  <c r="F82" i="32"/>
  <c r="E82" i="32"/>
  <c r="D82" i="32"/>
  <c r="G78" i="32"/>
  <c r="G77" i="32"/>
  <c r="C77" i="32"/>
  <c r="G76" i="32"/>
  <c r="G75" i="32"/>
  <c r="C75" i="32"/>
  <c r="U72" i="32"/>
  <c r="T72" i="32"/>
  <c r="S72" i="32"/>
  <c r="R72" i="32"/>
  <c r="Q72" i="32"/>
  <c r="N72" i="32"/>
  <c r="M72" i="32"/>
  <c r="L72" i="32"/>
  <c r="K72" i="32"/>
  <c r="J72" i="32"/>
  <c r="B72" i="32"/>
  <c r="G71" i="32"/>
  <c r="F71" i="32"/>
  <c r="E71" i="32"/>
  <c r="D71" i="32"/>
  <c r="C71" i="32"/>
  <c r="G70" i="32"/>
  <c r="F70" i="32"/>
  <c r="E70" i="32"/>
  <c r="D70" i="32"/>
  <c r="C70" i="32"/>
  <c r="G69" i="32"/>
  <c r="G72" i="32" s="1"/>
  <c r="F69" i="32"/>
  <c r="F72" i="32" s="1"/>
  <c r="E69" i="32"/>
  <c r="D69" i="32"/>
  <c r="C69" i="32"/>
  <c r="C72" i="32" s="1"/>
  <c r="E65" i="32"/>
  <c r="E64" i="32"/>
  <c r="G61" i="32"/>
  <c r="E61" i="32"/>
  <c r="C61" i="32"/>
  <c r="G60" i="32"/>
  <c r="E60" i="32"/>
  <c r="D59" i="32"/>
  <c r="C59" i="32"/>
  <c r="G59" i="32"/>
  <c r="G58" i="32"/>
  <c r="F58" i="32"/>
  <c r="E56" i="32"/>
  <c r="D56" i="32"/>
  <c r="G55" i="32"/>
  <c r="F55" i="32"/>
  <c r="C55" i="32"/>
  <c r="D53" i="32"/>
  <c r="F52" i="32"/>
  <c r="E52" i="32"/>
  <c r="G51" i="32"/>
  <c r="D51" i="32"/>
  <c r="G50" i="32"/>
  <c r="F50" i="32"/>
  <c r="F49" i="32"/>
  <c r="D49" i="32"/>
  <c r="E48" i="32"/>
  <c r="F47" i="32"/>
  <c r="D47" i="32"/>
  <c r="D45" i="32"/>
  <c r="E45" i="32"/>
  <c r="E44" i="32"/>
  <c r="G43" i="32"/>
  <c r="G42" i="32"/>
  <c r="C42" i="32"/>
  <c r="E41" i="32"/>
  <c r="D34" i="32"/>
  <c r="G33" i="32"/>
  <c r="F33" i="32"/>
  <c r="C33" i="32"/>
  <c r="B29" i="32"/>
  <c r="F28" i="32"/>
  <c r="E28" i="32"/>
  <c r="C28" i="32"/>
  <c r="G27" i="32"/>
  <c r="F27" i="32"/>
  <c r="E27" i="32"/>
  <c r="C27" i="32"/>
  <c r="E24" i="32"/>
  <c r="C24" i="32"/>
  <c r="G23" i="32"/>
  <c r="E23" i="32"/>
  <c r="C23" i="32"/>
  <c r="G22" i="32"/>
  <c r="E22" i="32"/>
  <c r="G21" i="32"/>
  <c r="C21" i="32"/>
  <c r="F20" i="32"/>
  <c r="E20" i="32"/>
  <c r="D20" i="32"/>
  <c r="F19" i="32"/>
  <c r="E18" i="32"/>
  <c r="G17" i="32"/>
  <c r="C17" i="32"/>
  <c r="F16" i="32"/>
  <c r="E16" i="32"/>
  <c r="E12" i="32"/>
  <c r="F11" i="32"/>
  <c r="C9" i="32"/>
  <c r="E8" i="32"/>
  <c r="S17" i="26"/>
  <c r="R17" i="26"/>
  <c r="Q17" i="26"/>
  <c r="P17" i="26"/>
  <c r="T38" i="32" l="1"/>
  <c r="C6" i="32"/>
  <c r="E49" i="32"/>
  <c r="G63" i="32"/>
  <c r="F78" i="32"/>
  <c r="D79" i="32"/>
  <c r="E89" i="32"/>
  <c r="F92" i="32"/>
  <c r="F96" i="32"/>
  <c r="D10" i="32"/>
  <c r="F13" i="32"/>
  <c r="D14" i="32"/>
  <c r="E21" i="32"/>
  <c r="C22" i="32"/>
  <c r="G24" i="32"/>
  <c r="G28" i="32"/>
  <c r="D29" i="32"/>
  <c r="G34" i="32"/>
  <c r="E35" i="32"/>
  <c r="E42" i="32"/>
  <c r="C43" i="32"/>
  <c r="F53" i="32"/>
  <c r="E57" i="32"/>
  <c r="F59" i="32"/>
  <c r="C60" i="32"/>
  <c r="E63" i="32"/>
  <c r="C76" i="32"/>
  <c r="C84" i="32"/>
  <c r="E86" i="32"/>
  <c r="E93" i="32"/>
  <c r="F99" i="32"/>
  <c r="G9" i="32"/>
  <c r="E10" i="32"/>
  <c r="E14" i="32"/>
  <c r="D22" i="32"/>
  <c r="F25" i="32"/>
  <c r="D26" i="32"/>
  <c r="E29" i="32"/>
  <c r="F35" i="32"/>
  <c r="D36" i="32"/>
  <c r="E46" i="32"/>
  <c r="C51" i="32"/>
  <c r="C58" i="32"/>
  <c r="D60" i="32"/>
  <c r="F63" i="32"/>
  <c r="F79" i="32"/>
  <c r="D84" i="32"/>
  <c r="D90" i="32"/>
  <c r="G90" i="32"/>
  <c r="C98" i="32"/>
  <c r="G47" i="32"/>
  <c r="C95" i="32"/>
  <c r="E7" i="32"/>
  <c r="E11" i="32"/>
  <c r="E15" i="32"/>
  <c r="D19" i="32"/>
  <c r="F64" i="32"/>
  <c r="D65" i="32"/>
  <c r="F76" i="32"/>
  <c r="C79" i="32"/>
  <c r="F80" i="32"/>
  <c r="D91" i="32"/>
  <c r="F94" i="32"/>
  <c r="D95" i="32"/>
  <c r="F5" i="32"/>
  <c r="D6" i="32"/>
  <c r="G26" i="32"/>
  <c r="F45" i="32"/>
  <c r="G62" i="32"/>
  <c r="D63" i="32"/>
  <c r="D77" i="32"/>
  <c r="F81" i="32"/>
  <c r="C82" i="32"/>
  <c r="G82" i="32"/>
  <c r="F7" i="32"/>
  <c r="F42" i="32"/>
  <c r="F61" i="32"/>
  <c r="G5" i="32"/>
  <c r="F8" i="32"/>
  <c r="F15" i="32"/>
  <c r="G16" i="32"/>
  <c r="D18" i="32"/>
  <c r="D25" i="32"/>
  <c r="G25" i="32"/>
  <c r="F26" i="32"/>
  <c r="F36" i="32"/>
  <c r="F41" i="32"/>
  <c r="D42" i="32"/>
  <c r="D44" i="32"/>
  <c r="C46" i="32"/>
  <c r="G46" i="32"/>
  <c r="C47" i="32"/>
  <c r="D48" i="32"/>
  <c r="D50" i="32"/>
  <c r="D52" i="32"/>
  <c r="E53" i="32"/>
  <c r="C54" i="32"/>
  <c r="G54" i="32"/>
  <c r="D55" i="32"/>
  <c r="D57" i="32"/>
  <c r="D61" i="32"/>
  <c r="F62" i="32"/>
  <c r="C63" i="32"/>
  <c r="D64" i="32"/>
  <c r="C78" i="32"/>
  <c r="E79" i="32"/>
  <c r="E81" i="32"/>
  <c r="G86" i="32"/>
  <c r="E87" i="32"/>
  <c r="E90" i="32"/>
  <c r="E92" i="32"/>
  <c r="E95" i="32"/>
  <c r="G12" i="32"/>
  <c r="C20" i="32"/>
  <c r="E19" i="32"/>
  <c r="F21" i="32"/>
  <c r="D75" i="32"/>
  <c r="G91" i="32"/>
  <c r="C12" i="32"/>
  <c r="F54" i="32"/>
  <c r="E76" i="32"/>
  <c r="E85" i="32"/>
  <c r="F46" i="32"/>
  <c r="G98" i="32"/>
  <c r="C5" i="32"/>
  <c r="E6" i="32"/>
  <c r="D9" i="32"/>
  <c r="F10" i="32"/>
  <c r="D11" i="32"/>
  <c r="F12" i="32"/>
  <c r="D13" i="32"/>
  <c r="G13" i="32"/>
  <c r="D17" i="32"/>
  <c r="D21" i="32"/>
  <c r="F24" i="32"/>
  <c r="C25" i="32"/>
  <c r="C26" i="32"/>
  <c r="D27" i="32"/>
  <c r="F29" i="32"/>
  <c r="D33" i="32"/>
  <c r="D35" i="32"/>
  <c r="Q38" i="32"/>
  <c r="U38" i="32"/>
  <c r="E36" i="32"/>
  <c r="D41" i="32"/>
  <c r="D43" i="32"/>
  <c r="F44" i="32"/>
  <c r="C50" i="32"/>
  <c r="E54" i="32"/>
  <c r="F57" i="32"/>
  <c r="D58" i="32"/>
  <c r="C62" i="32"/>
  <c r="F65" i="32"/>
  <c r="F75" i="32"/>
  <c r="D76" i="32"/>
  <c r="F77" i="32"/>
  <c r="E77" i="32"/>
  <c r="E78" i="32"/>
  <c r="G79" i="32"/>
  <c r="E80" i="32"/>
  <c r="D83" i="32"/>
  <c r="F84" i="32"/>
  <c r="D85" i="32"/>
  <c r="D87" i="32"/>
  <c r="G87" i="32"/>
  <c r="F88" i="32"/>
  <c r="C92" i="32"/>
  <c r="G92" i="32"/>
  <c r="G94" i="32"/>
  <c r="D96" i="32"/>
  <c r="E97" i="32"/>
  <c r="E98" i="32"/>
  <c r="D99" i="32"/>
  <c r="C7" i="32"/>
  <c r="D98" i="32"/>
  <c r="E9" i="32"/>
  <c r="C19" i="32"/>
  <c r="G7" i="32"/>
  <c r="D16" i="32"/>
  <c r="D5" i="32"/>
  <c r="C8" i="32"/>
  <c r="G8" i="32"/>
  <c r="C13" i="32"/>
  <c r="C14" i="32"/>
  <c r="G14" i="32"/>
  <c r="C16" i="32"/>
  <c r="G20" i="32"/>
  <c r="D23" i="32"/>
  <c r="E26" i="32"/>
  <c r="R38" i="32"/>
  <c r="C35" i="32"/>
  <c r="G35" i="32"/>
  <c r="C36" i="32"/>
  <c r="G36" i="32"/>
  <c r="K38" i="32"/>
  <c r="F43" i="32"/>
  <c r="C44" i="32"/>
  <c r="G44" i="32"/>
  <c r="C45" i="32"/>
  <c r="G45" i="32"/>
  <c r="E47" i="32"/>
  <c r="F48" i="32"/>
  <c r="E50" i="32"/>
  <c r="C52" i="32"/>
  <c r="G52" i="32"/>
  <c r="C53" i="32"/>
  <c r="G53" i="32"/>
  <c r="E55" i="32"/>
  <c r="F56" i="32"/>
  <c r="E58" i="32"/>
  <c r="F60" i="32"/>
  <c r="E62" i="32"/>
  <c r="D80" i="32"/>
  <c r="D81" i="32"/>
  <c r="D88" i="32"/>
  <c r="D89" i="32"/>
  <c r="C91" i="32"/>
  <c r="D92" i="32"/>
  <c r="D93" i="32"/>
  <c r="F95" i="32"/>
  <c r="D97" i="32"/>
  <c r="G97" i="32"/>
  <c r="E99" i="32"/>
  <c r="G6" i="32"/>
  <c r="F6" i="32"/>
  <c r="C11" i="32"/>
  <c r="G11" i="32"/>
  <c r="C15" i="32"/>
  <c r="G15" i="32"/>
  <c r="G19" i="32"/>
  <c r="D12" i="32"/>
  <c r="E13" i="32"/>
  <c r="E5" i="32"/>
  <c r="D8" i="32"/>
  <c r="F14" i="32"/>
  <c r="E17" i="32"/>
  <c r="F18" i="32"/>
  <c r="D24" i="32"/>
  <c r="J38" i="32"/>
  <c r="C34" i="32"/>
  <c r="D7" i="32"/>
  <c r="F9" i="32"/>
  <c r="D15" i="32"/>
  <c r="F17" i="32"/>
  <c r="N38" i="32"/>
  <c r="C10" i="32"/>
  <c r="G10" i="32"/>
  <c r="C18" i="32"/>
  <c r="G18" i="32"/>
  <c r="F34" i="32"/>
  <c r="F51" i="32"/>
  <c r="F83" i="32"/>
  <c r="E33" i="32"/>
  <c r="L38" i="32"/>
  <c r="D72" i="32"/>
  <c r="F22" i="32"/>
  <c r="F23" i="32"/>
  <c r="E25" i="32"/>
  <c r="D28" i="32"/>
  <c r="C29" i="32"/>
  <c r="G29" i="32"/>
  <c r="M38" i="32"/>
  <c r="S38" i="32"/>
  <c r="E34" i="32"/>
  <c r="C41" i="32"/>
  <c r="G41" i="32"/>
  <c r="E43" i="32"/>
  <c r="D46" i="32"/>
  <c r="C48" i="32"/>
  <c r="G48" i="32"/>
  <c r="C49" i="32"/>
  <c r="G49" i="32"/>
  <c r="E51" i="32"/>
  <c r="D54" i="32"/>
  <c r="C56" i="32"/>
  <c r="G56" i="32"/>
  <c r="C57" i="32"/>
  <c r="G57" i="32"/>
  <c r="E59" i="32"/>
  <c r="D62" i="32"/>
  <c r="C64" i="32"/>
  <c r="G64" i="32"/>
  <c r="C65" i="32"/>
  <c r="G65" i="32"/>
  <c r="E72" i="32"/>
  <c r="E75" i="32"/>
  <c r="D78" i="32"/>
  <c r="C80" i="32"/>
  <c r="G80" i="32"/>
  <c r="C81" i="32"/>
  <c r="G81" i="32"/>
  <c r="E83" i="32"/>
  <c r="D86" i="32"/>
  <c r="C88" i="32"/>
  <c r="G88" i="32"/>
  <c r="C89" i="32"/>
  <c r="G89" i="32"/>
  <c r="E91" i="32"/>
  <c r="D94" i="32"/>
  <c r="C96" i="32"/>
  <c r="G96" i="32"/>
  <c r="C97" i="32"/>
  <c r="D38" i="32" l="1"/>
  <c r="F38" i="32"/>
  <c r="C38" i="32"/>
  <c r="G38" i="32"/>
  <c r="E38" i="32"/>
  <c r="B88" i="25" l="1"/>
  <c r="B70" i="25"/>
  <c r="B52" i="25"/>
  <c r="H35" i="25"/>
  <c r="H52" i="25" s="1"/>
  <c r="H70" i="25" s="1"/>
  <c r="H88" i="25" s="1"/>
  <c r="B35" i="25"/>
  <c r="E80" i="26"/>
  <c r="E79" i="26"/>
  <c r="E78" i="26"/>
  <c r="E77" i="26"/>
  <c r="E76" i="26"/>
  <c r="E75" i="26"/>
  <c r="E74" i="26"/>
  <c r="E73" i="26"/>
  <c r="E64" i="26"/>
  <c r="E63" i="26"/>
  <c r="E62" i="26"/>
  <c r="E61" i="26"/>
  <c r="E60" i="26"/>
  <c r="E59" i="26"/>
  <c r="E58" i="26"/>
  <c r="E57" i="26"/>
  <c r="E65" i="26" s="1"/>
  <c r="E48" i="26"/>
  <c r="E47" i="26"/>
  <c r="E46" i="26"/>
  <c r="E45" i="26"/>
  <c r="E44" i="26"/>
  <c r="E43" i="26"/>
  <c r="E42" i="26"/>
  <c r="E41" i="26"/>
  <c r="E49" i="26" s="1"/>
  <c r="E33" i="26"/>
  <c r="E32" i="26"/>
  <c r="E31" i="26"/>
  <c r="E30" i="26"/>
  <c r="E29" i="26"/>
  <c r="E28" i="26"/>
  <c r="E27" i="26"/>
  <c r="E26" i="26"/>
  <c r="E20" i="26"/>
  <c r="E19" i="26"/>
  <c r="E18" i="26"/>
  <c r="E17" i="26"/>
  <c r="E16" i="26"/>
  <c r="E15" i="26"/>
  <c r="E14" i="26"/>
  <c r="E13" i="26"/>
  <c r="E12" i="26"/>
  <c r="H15" i="25"/>
  <c r="H32" i="25" s="1"/>
  <c r="H49" i="25" s="1"/>
  <c r="H67" i="25" s="1"/>
  <c r="H85" i="25" s="1"/>
  <c r="H16" i="25"/>
  <c r="H33" i="25" s="1"/>
  <c r="H50" i="25" s="1"/>
  <c r="H68" i="25" s="1"/>
  <c r="H86" i="25" s="1"/>
  <c r="H17" i="25"/>
  <c r="H34" i="25" s="1"/>
  <c r="H51" i="25" s="1"/>
  <c r="H69" i="25" s="1"/>
  <c r="H87" i="25" s="1"/>
  <c r="H19" i="25"/>
  <c r="H36" i="25" s="1"/>
  <c r="H53" i="25" s="1"/>
  <c r="H71" i="25" s="1"/>
  <c r="H89" i="25" s="1"/>
  <c r="H20" i="25"/>
  <c r="H37" i="25" s="1"/>
  <c r="H54" i="25" s="1"/>
  <c r="H72" i="25" s="1"/>
  <c r="H90" i="25" s="1"/>
  <c r="H21" i="25"/>
  <c r="H38" i="25" s="1"/>
  <c r="H55" i="25" s="1"/>
  <c r="H73" i="25" s="1"/>
  <c r="H91" i="25" s="1"/>
  <c r="H14" i="25"/>
  <c r="H31" i="25" s="1"/>
  <c r="H48" i="25" s="1"/>
  <c r="H66" i="25" s="1"/>
  <c r="F74" i="26"/>
  <c r="F75" i="26"/>
  <c r="F81" i="26" s="1"/>
  <c r="F76" i="26"/>
  <c r="F77" i="26"/>
  <c r="F78" i="26"/>
  <c r="F79" i="26"/>
  <c r="F80" i="26"/>
  <c r="F73" i="26"/>
  <c r="E81" i="26"/>
  <c r="C74" i="26"/>
  <c r="C75" i="26"/>
  <c r="C76" i="26"/>
  <c r="C77" i="26"/>
  <c r="C78" i="26"/>
  <c r="C79" i="26"/>
  <c r="C80" i="26"/>
  <c r="C73" i="26"/>
  <c r="C81" i="26" s="1"/>
  <c r="F58" i="26"/>
  <c r="F59" i="26"/>
  <c r="F60" i="26"/>
  <c r="F61" i="26"/>
  <c r="F62" i="26"/>
  <c r="F63" i="26"/>
  <c r="F64" i="26"/>
  <c r="F57" i="26"/>
  <c r="F65" i="26" s="1"/>
  <c r="C58" i="26"/>
  <c r="C59" i="26"/>
  <c r="C60" i="26"/>
  <c r="C61" i="26"/>
  <c r="C62" i="26"/>
  <c r="C63" i="26"/>
  <c r="C64" i="26"/>
  <c r="C57" i="26"/>
  <c r="F42" i="26"/>
  <c r="F43" i="26"/>
  <c r="F44" i="26"/>
  <c r="F45" i="26"/>
  <c r="F46" i="26"/>
  <c r="F47" i="26"/>
  <c r="F48" i="26"/>
  <c r="F41" i="26"/>
  <c r="C42" i="26"/>
  <c r="C43" i="26"/>
  <c r="C44" i="26"/>
  <c r="C45" i="26"/>
  <c r="C46" i="26"/>
  <c r="C47" i="26"/>
  <c r="C48" i="26"/>
  <c r="C41" i="26"/>
  <c r="C49" i="26" s="1"/>
  <c r="F26" i="26"/>
  <c r="F27" i="26"/>
  <c r="F28" i="26"/>
  <c r="F29" i="26"/>
  <c r="F30" i="26"/>
  <c r="F31" i="26"/>
  <c r="F32" i="26"/>
  <c r="F33" i="26"/>
  <c r="C27" i="26"/>
  <c r="C28" i="26"/>
  <c r="C29" i="26"/>
  <c r="C30" i="26"/>
  <c r="C31" i="26"/>
  <c r="C32" i="26"/>
  <c r="C33" i="26"/>
  <c r="C26" i="26"/>
  <c r="F13" i="26"/>
  <c r="F14" i="26"/>
  <c r="F15" i="26"/>
  <c r="F16" i="26"/>
  <c r="F17" i="26"/>
  <c r="F18" i="26"/>
  <c r="F19" i="26"/>
  <c r="F20" i="26"/>
  <c r="F12" i="26"/>
  <c r="C13" i="26"/>
  <c r="D13" i="26" s="1"/>
  <c r="C14" i="26"/>
  <c r="D14" i="26" s="1"/>
  <c r="C15" i="26"/>
  <c r="D15" i="26" s="1"/>
  <c r="C16" i="26"/>
  <c r="D16" i="26" s="1"/>
  <c r="C17" i="26"/>
  <c r="D17" i="26" s="1"/>
  <c r="C18" i="26"/>
  <c r="D18" i="26" s="1"/>
  <c r="C19" i="26"/>
  <c r="D19" i="26" s="1"/>
  <c r="C20" i="26"/>
  <c r="D20" i="26" s="1"/>
  <c r="C12" i="26"/>
  <c r="D12" i="26" s="1"/>
  <c r="G15" i="26" l="1"/>
  <c r="G19" i="26"/>
  <c r="G18" i="26"/>
  <c r="G12" i="26"/>
  <c r="I12" i="26" s="1"/>
  <c r="G16" i="26"/>
  <c r="I16" i="26" s="1"/>
  <c r="J16" i="26" s="1"/>
  <c r="G20" i="26"/>
  <c r="I20" i="26" s="1"/>
  <c r="J20" i="26" s="1"/>
  <c r="B33" i="26" s="1"/>
  <c r="G14" i="26"/>
  <c r="G13" i="26"/>
  <c r="I13" i="26" s="1"/>
  <c r="J13" i="26" s="1"/>
  <c r="B27" i="26" s="1"/>
  <c r="G17" i="26"/>
  <c r="H84" i="25"/>
  <c r="C65" i="26"/>
  <c r="F49" i="26"/>
  <c r="I19" i="26"/>
  <c r="J19" i="26" s="1"/>
  <c r="B32" i="26" s="1"/>
  <c r="D32" i="26" s="1"/>
  <c r="G32" i="26" s="1"/>
  <c r="I17" i="26"/>
  <c r="J17" i="26" s="1"/>
  <c r="B30" i="26" s="1"/>
  <c r="D30" i="26" s="1"/>
  <c r="G30" i="26" s="1"/>
  <c r="I15" i="26"/>
  <c r="J15" i="26" s="1"/>
  <c r="B29" i="26" s="1"/>
  <c r="D29" i="26" s="1"/>
  <c r="G29" i="26" s="1"/>
  <c r="D21" i="26"/>
  <c r="E34" i="26"/>
  <c r="C34" i="26"/>
  <c r="F34" i="26"/>
  <c r="E21" i="26"/>
  <c r="F21" i="26"/>
  <c r="I18" i="26"/>
  <c r="J18" i="26" s="1"/>
  <c r="B31" i="26" s="1"/>
  <c r="I14" i="26"/>
  <c r="J14" i="26" s="1"/>
  <c r="B28" i="26" s="1"/>
  <c r="D28" i="26" s="1"/>
  <c r="G28" i="26" s="1"/>
  <c r="C21" i="26"/>
  <c r="I30" i="26" l="1"/>
  <c r="J30" i="26" s="1"/>
  <c r="B45" i="26" s="1"/>
  <c r="D45" i="26" s="1"/>
  <c r="G45" i="26" s="1"/>
  <c r="D31" i="26"/>
  <c r="I28" i="26"/>
  <c r="J28" i="26" s="1"/>
  <c r="B43" i="26" s="1"/>
  <c r="D27" i="26"/>
  <c r="G27" i="26" s="1"/>
  <c r="I27" i="26" s="1"/>
  <c r="I29" i="26"/>
  <c r="J29" i="26" s="1"/>
  <c r="B44" i="26" s="1"/>
  <c r="D33" i="26"/>
  <c r="G21" i="26"/>
  <c r="I32" i="26"/>
  <c r="J32" i="26" s="1"/>
  <c r="B47" i="26" s="1"/>
  <c r="I21" i="26"/>
  <c r="I23" i="26" s="1"/>
  <c r="J12" i="26"/>
  <c r="G33" i="26" l="1"/>
  <c r="I33" i="26" s="1"/>
  <c r="J33" i="26" s="1"/>
  <c r="B48" i="26" s="1"/>
  <c r="D48" i="26" s="1"/>
  <c r="G48" i="26" s="1"/>
  <c r="I48" i="26" s="1"/>
  <c r="G31" i="26"/>
  <c r="I31" i="26" s="1"/>
  <c r="J31" i="26" s="1"/>
  <c r="B46" i="26" s="1"/>
  <c r="D46" i="26" s="1"/>
  <c r="G46" i="26" s="1"/>
  <c r="I46" i="26" s="1"/>
  <c r="I45" i="26"/>
  <c r="J45" i="26" s="1"/>
  <c r="B61" i="26" s="1"/>
  <c r="D61" i="26" s="1"/>
  <c r="G61" i="26" s="1"/>
  <c r="D44" i="26"/>
  <c r="G44" i="26" s="1"/>
  <c r="I44" i="26" s="1"/>
  <c r="D43" i="26"/>
  <c r="G43" i="26" s="1"/>
  <c r="I43" i="26" s="1"/>
  <c r="D47" i="26"/>
  <c r="G47" i="26" s="1"/>
  <c r="I47" i="26" s="1"/>
  <c r="J27" i="26"/>
  <c r="B42" i="26" s="1"/>
  <c r="J21" i="26"/>
  <c r="B26" i="26"/>
  <c r="B22" i="25"/>
  <c r="I61" i="26" l="1"/>
  <c r="J48" i="26"/>
  <c r="B64" i="26" s="1"/>
  <c r="D64" i="26" s="1"/>
  <c r="G64" i="26" s="1"/>
  <c r="I64" i="26" s="1"/>
  <c r="J43" i="26"/>
  <c r="B59" i="26" s="1"/>
  <c r="D59" i="26" s="1"/>
  <c r="G59" i="26" s="1"/>
  <c r="J46" i="26"/>
  <c r="B62" i="26" s="1"/>
  <c r="D62" i="26" s="1"/>
  <c r="G62" i="26" s="1"/>
  <c r="J47" i="26"/>
  <c r="B63" i="26" s="1"/>
  <c r="D42" i="26"/>
  <c r="G42" i="26" s="1"/>
  <c r="I42" i="26"/>
  <c r="J44" i="26"/>
  <c r="B60" i="26" s="1"/>
  <c r="J61" i="26"/>
  <c r="B77" i="26" s="1"/>
  <c r="D26" i="26"/>
  <c r="G26" i="26" s="1"/>
  <c r="G34" i="26" s="1"/>
  <c r="B34" i="26"/>
  <c r="I59" i="26" l="1"/>
  <c r="J59" i="26" s="1"/>
  <c r="B75" i="26" s="1"/>
  <c r="I62" i="26"/>
  <c r="J62" i="26" s="1"/>
  <c r="B78" i="26" s="1"/>
  <c r="D77" i="26"/>
  <c r="G77" i="26" s="1"/>
  <c r="I77" i="26"/>
  <c r="D60" i="26"/>
  <c r="G60" i="26" s="1"/>
  <c r="I60" i="26" s="1"/>
  <c r="J42" i="26"/>
  <c r="B58" i="26" s="1"/>
  <c r="J64" i="26"/>
  <c r="B80" i="26" s="1"/>
  <c r="D63" i="26"/>
  <c r="G63" i="26" s="1"/>
  <c r="I63" i="26" s="1"/>
  <c r="I26" i="26"/>
  <c r="I34" i="26" s="1"/>
  <c r="I36" i="26" s="1"/>
  <c r="D34" i="26"/>
  <c r="J60" i="26" l="1"/>
  <c r="B76" i="26" s="1"/>
  <c r="J63" i="26"/>
  <c r="B79" i="26" s="1"/>
  <c r="D79" i="26" s="1"/>
  <c r="G79" i="26" s="1"/>
  <c r="D58" i="26"/>
  <c r="G58" i="26" s="1"/>
  <c r="I58" i="26"/>
  <c r="D78" i="26"/>
  <c r="G78" i="26" s="1"/>
  <c r="I78" i="26"/>
  <c r="D75" i="26"/>
  <c r="G75" i="26" s="1"/>
  <c r="I75" i="26" s="1"/>
  <c r="D76" i="26"/>
  <c r="G76" i="26" s="1"/>
  <c r="D80" i="26"/>
  <c r="G80" i="26" s="1"/>
  <c r="I80" i="26"/>
  <c r="J77" i="26"/>
  <c r="J26" i="26"/>
  <c r="I76" i="26" l="1"/>
  <c r="J76" i="26" s="1"/>
  <c r="I79" i="26"/>
  <c r="J79" i="26" s="1"/>
  <c r="J75" i="26"/>
  <c r="J34" i="26"/>
  <c r="B41" i="26"/>
  <c r="J78" i="26"/>
  <c r="J80" i="26"/>
  <c r="J58" i="26"/>
  <c r="B74" i="26" s="1"/>
  <c r="D41" i="26" l="1"/>
  <c r="G41" i="26" s="1"/>
  <c r="B49" i="26"/>
  <c r="D74" i="26"/>
  <c r="G74" i="26" s="1"/>
  <c r="I74" i="26" s="1"/>
  <c r="J74" i="26" l="1"/>
  <c r="D49" i="26"/>
  <c r="I41" i="26"/>
  <c r="I49" i="26" s="1"/>
  <c r="I51" i="26" s="1"/>
  <c r="G49" i="26"/>
  <c r="J41" i="26" l="1"/>
  <c r="J49" i="26" l="1"/>
  <c r="B57" i="26"/>
  <c r="B65" i="26" l="1"/>
  <c r="D57" i="26"/>
  <c r="G57" i="26" s="1"/>
  <c r="I57" i="26" l="1"/>
  <c r="I65" i="26" s="1"/>
  <c r="I67" i="26" s="1"/>
  <c r="G65" i="26"/>
  <c r="D65" i="26"/>
  <c r="J57" i="26" l="1"/>
  <c r="B73" i="26" s="1"/>
  <c r="J65" i="26" l="1"/>
  <c r="B81" i="26"/>
  <c r="D73" i="26"/>
  <c r="G73" i="26" s="1"/>
  <c r="D81" i="26" l="1"/>
  <c r="I73" i="26"/>
  <c r="I81" i="26" s="1"/>
  <c r="I83" i="26" s="1"/>
  <c r="G81" i="26"/>
  <c r="J73" i="26" l="1"/>
  <c r="J81" i="26" s="1"/>
  <c r="F91" i="25" l="1"/>
  <c r="F90" i="25"/>
  <c r="F89" i="25"/>
  <c r="F88" i="25"/>
  <c r="F87" i="25"/>
  <c r="F86" i="25"/>
  <c r="F85" i="25"/>
  <c r="F84" i="25"/>
  <c r="F92" i="25" s="1"/>
  <c r="C91" i="25"/>
  <c r="C90" i="25"/>
  <c r="C89" i="25"/>
  <c r="C88" i="25"/>
  <c r="D88" i="25" s="1"/>
  <c r="C87" i="25"/>
  <c r="C86" i="25"/>
  <c r="C85" i="25"/>
  <c r="C84" i="25"/>
  <c r="C92" i="25" s="1"/>
  <c r="R21" i="25" s="1"/>
  <c r="R22" i="25" s="1"/>
  <c r="I88" i="25"/>
  <c r="F73" i="25"/>
  <c r="F72" i="25"/>
  <c r="F71" i="25"/>
  <c r="F70" i="25"/>
  <c r="F69" i="25"/>
  <c r="F68" i="25"/>
  <c r="F67" i="25"/>
  <c r="F66" i="25"/>
  <c r="F74" i="25" s="1"/>
  <c r="C73" i="25"/>
  <c r="C72" i="25"/>
  <c r="C71" i="25"/>
  <c r="C70" i="25"/>
  <c r="D70" i="25" s="1"/>
  <c r="C69" i="25"/>
  <c r="C68" i="25"/>
  <c r="C67" i="25"/>
  <c r="C66" i="25"/>
  <c r="C74" i="25" s="1"/>
  <c r="Q21" i="25" s="1"/>
  <c r="Q22" i="25" s="1"/>
  <c r="I70" i="25"/>
  <c r="C55" i="25"/>
  <c r="C54" i="25"/>
  <c r="C53" i="25"/>
  <c r="C52" i="25"/>
  <c r="D52" i="25" s="1"/>
  <c r="C51" i="25"/>
  <c r="C50" i="25"/>
  <c r="C49" i="25"/>
  <c r="C48" i="25"/>
  <c r="C56" i="25" s="1"/>
  <c r="P21" i="25" s="1"/>
  <c r="P22" i="25" s="1"/>
  <c r="I52" i="25"/>
  <c r="F55" i="25"/>
  <c r="E55" i="25"/>
  <c r="F54" i="25"/>
  <c r="E54" i="25"/>
  <c r="F53" i="25"/>
  <c r="E53" i="25"/>
  <c r="F52" i="25"/>
  <c r="E52" i="25"/>
  <c r="F51" i="25"/>
  <c r="E51" i="25"/>
  <c r="F50" i="25"/>
  <c r="E50" i="25"/>
  <c r="F49" i="25"/>
  <c r="E49" i="25"/>
  <c r="F48" i="25"/>
  <c r="F56" i="25" s="1"/>
  <c r="E48" i="25"/>
  <c r="E56" i="25" s="1"/>
  <c r="F38" i="25"/>
  <c r="F37" i="25"/>
  <c r="F36" i="25"/>
  <c r="F35" i="25"/>
  <c r="F34" i="25"/>
  <c r="F33" i="25"/>
  <c r="F32" i="25"/>
  <c r="F31" i="25"/>
  <c r="F39" i="25" s="1"/>
  <c r="C38" i="25"/>
  <c r="C37" i="25"/>
  <c r="C35" i="25"/>
  <c r="D35" i="25" s="1"/>
  <c r="C33" i="25"/>
  <c r="C32" i="25"/>
  <c r="C31" i="25"/>
  <c r="I35" i="25"/>
  <c r="F21" i="25"/>
  <c r="F20" i="25"/>
  <c r="F19" i="25"/>
  <c r="F18" i="25"/>
  <c r="F17" i="25"/>
  <c r="F16" i="25"/>
  <c r="F15" i="25"/>
  <c r="F14" i="25"/>
  <c r="F22" i="25" s="1"/>
  <c r="C21" i="25"/>
  <c r="D21" i="25" s="1"/>
  <c r="C20" i="25"/>
  <c r="D20" i="25" s="1"/>
  <c r="C19" i="25"/>
  <c r="D19" i="25" s="1"/>
  <c r="C18" i="25"/>
  <c r="D18" i="25" s="1"/>
  <c r="C16" i="25"/>
  <c r="D16" i="25" s="1"/>
  <c r="C15" i="25"/>
  <c r="D15" i="25" s="1"/>
  <c r="C14" i="25"/>
  <c r="E91" i="25"/>
  <c r="E88" i="25"/>
  <c r="E87" i="25"/>
  <c r="E86" i="25"/>
  <c r="E85" i="25"/>
  <c r="E84" i="25"/>
  <c r="E73" i="25"/>
  <c r="E71" i="25"/>
  <c r="E69" i="25"/>
  <c r="E67" i="25"/>
  <c r="E66" i="25"/>
  <c r="E38" i="25"/>
  <c r="E35" i="25"/>
  <c r="E33" i="25"/>
  <c r="E32" i="25"/>
  <c r="E21" i="25"/>
  <c r="E20" i="25"/>
  <c r="E18" i="25"/>
  <c r="E14" i="25"/>
  <c r="G20" i="25" l="1"/>
  <c r="I20" i="25" s="1"/>
  <c r="J20" i="25" s="1"/>
  <c r="B37" i="25" s="1"/>
  <c r="D37" i="25" s="1"/>
  <c r="D14" i="25"/>
  <c r="G21" i="25"/>
  <c r="I21" i="25" s="1"/>
  <c r="J21" i="25" s="1"/>
  <c r="B38" i="25" s="1"/>
  <c r="D38" i="25" s="1"/>
  <c r="G38" i="25" s="1"/>
  <c r="I38" i="25" s="1"/>
  <c r="J38" i="25" s="1"/>
  <c r="B55" i="25" s="1"/>
  <c r="D55" i="25" s="1"/>
  <c r="G55" i="25" s="1"/>
  <c r="I55" i="25" s="1"/>
  <c r="J55" i="25" s="1"/>
  <c r="B73" i="25" s="1"/>
  <c r="D73" i="25" s="1"/>
  <c r="G73" i="25" s="1"/>
  <c r="I73" i="25" s="1"/>
  <c r="J73" i="25" s="1"/>
  <c r="B91" i="25" s="1"/>
  <c r="D91" i="25" s="1"/>
  <c r="G91" i="25" s="1"/>
  <c r="I91" i="25" s="1"/>
  <c r="J91" i="25" s="1"/>
  <c r="G35" i="25"/>
  <c r="G88" i="25"/>
  <c r="G18" i="25"/>
  <c r="G52" i="25"/>
  <c r="E16" i="25"/>
  <c r="G16" i="25" s="1"/>
  <c r="I16" i="25" s="1"/>
  <c r="J16" i="25" s="1"/>
  <c r="B33" i="25" s="1"/>
  <c r="D33" i="25" s="1"/>
  <c r="G33" i="25" s="1"/>
  <c r="I33" i="25" s="1"/>
  <c r="J33" i="25" s="1"/>
  <c r="B50" i="25" s="1"/>
  <c r="D50" i="25" s="1"/>
  <c r="G50" i="25" s="1"/>
  <c r="I50" i="25" s="1"/>
  <c r="J50" i="25" s="1"/>
  <c r="B68" i="25" s="1"/>
  <c r="D68" i="25" s="1"/>
  <c r="E37" i="25"/>
  <c r="E31" i="25"/>
  <c r="E70" i="25"/>
  <c r="G70" i="25" s="1"/>
  <c r="E90" i="25"/>
  <c r="E15" i="25"/>
  <c r="G15" i="25" s="1"/>
  <c r="I15" i="25" s="1"/>
  <c r="J15" i="25" s="1"/>
  <c r="B32" i="25" s="1"/>
  <c r="D32" i="25" s="1"/>
  <c r="G32" i="25" s="1"/>
  <c r="I32" i="25" s="1"/>
  <c r="J32" i="25" s="1"/>
  <c r="B49" i="25" s="1"/>
  <c r="D49" i="25" s="1"/>
  <c r="G49" i="25" s="1"/>
  <c r="I49" i="25" s="1"/>
  <c r="J49" i="25" s="1"/>
  <c r="B67" i="25" s="1"/>
  <c r="D67" i="25" s="1"/>
  <c r="G67" i="25" s="1"/>
  <c r="I67" i="25" s="1"/>
  <c r="J67" i="25" s="1"/>
  <c r="B85" i="25" s="1"/>
  <c r="D85" i="25" s="1"/>
  <c r="G85" i="25" s="1"/>
  <c r="I85" i="25" s="1"/>
  <c r="J85" i="25" s="1"/>
  <c r="E89" i="25"/>
  <c r="E92" i="25" s="1"/>
  <c r="E72" i="25"/>
  <c r="E68" i="25"/>
  <c r="E36" i="25"/>
  <c r="C36" i="25"/>
  <c r="E34" i="25"/>
  <c r="C34" i="25"/>
  <c r="E19" i="25"/>
  <c r="G19" i="25" s="1"/>
  <c r="I19" i="25" s="1"/>
  <c r="J19" i="25" s="1"/>
  <c r="B36" i="25" s="1"/>
  <c r="D36" i="25" s="1"/>
  <c r="G36" i="25" s="1"/>
  <c r="I36" i="25" s="1"/>
  <c r="J36" i="25" s="1"/>
  <c r="B53" i="25" s="1"/>
  <c r="D53" i="25" s="1"/>
  <c r="G53" i="25" s="1"/>
  <c r="I53" i="25" s="1"/>
  <c r="J53" i="25" s="1"/>
  <c r="B71" i="25" s="1"/>
  <c r="E17" i="25"/>
  <c r="C17" i="25"/>
  <c r="C22" i="25" s="1"/>
  <c r="N21" i="25" s="1"/>
  <c r="N22" i="25" s="1"/>
  <c r="E74" i="25" l="1"/>
  <c r="G68" i="25"/>
  <c r="I68" i="25" s="1"/>
  <c r="J68" i="25" s="1"/>
  <c r="B86" i="25" s="1"/>
  <c r="D86" i="25" s="1"/>
  <c r="G86" i="25" s="1"/>
  <c r="I86" i="25" s="1"/>
  <c r="J86" i="25" s="1"/>
  <c r="C39" i="25"/>
  <c r="O21" i="25" s="1"/>
  <c r="O22" i="25" s="1"/>
  <c r="D71" i="25"/>
  <c r="G71" i="25" s="1"/>
  <c r="I71" i="25" s="1"/>
  <c r="J71" i="25" s="1"/>
  <c r="B89" i="25" s="1"/>
  <c r="G14" i="25"/>
  <c r="G37" i="25"/>
  <c r="I37" i="25" s="1"/>
  <c r="J37" i="25" s="1"/>
  <c r="B54" i="25" s="1"/>
  <c r="D54" i="25" s="1"/>
  <c r="G54" i="25" s="1"/>
  <c r="I54" i="25" s="1"/>
  <c r="J54" i="25" s="1"/>
  <c r="B72" i="25" s="1"/>
  <c r="D72" i="25" s="1"/>
  <c r="G72" i="25" s="1"/>
  <c r="I72" i="25" s="1"/>
  <c r="J72" i="25" s="1"/>
  <c r="B90" i="25" s="1"/>
  <c r="D90" i="25" s="1"/>
  <c r="G90" i="25" s="1"/>
  <c r="I90" i="25" s="1"/>
  <c r="J90" i="25" s="1"/>
  <c r="E22" i="25"/>
  <c r="D17" i="25"/>
  <c r="G17" i="25" s="1"/>
  <c r="J17" i="25"/>
  <c r="B34" i="25" s="1"/>
  <c r="D34" i="25" s="1"/>
  <c r="G34" i="25" s="1"/>
  <c r="I34" i="25" s="1"/>
  <c r="J34" i="25" s="1"/>
  <c r="B51" i="25" s="1"/>
  <c r="D51" i="25" s="1"/>
  <c r="G51" i="25" s="1"/>
  <c r="I51" i="25" s="1"/>
  <c r="J51" i="25" s="1"/>
  <c r="B69" i="25" s="1"/>
  <c r="D69" i="25" s="1"/>
  <c r="G69" i="25" s="1"/>
  <c r="I69" i="25" s="1"/>
  <c r="J69" i="25" s="1"/>
  <c r="B87" i="25" s="1"/>
  <c r="E39" i="25"/>
  <c r="D89" i="25" l="1"/>
  <c r="G89" i="25" s="1"/>
  <c r="I89" i="25" s="1"/>
  <c r="J89" i="25" s="1"/>
  <c r="G22" i="25"/>
  <c r="I14" i="25"/>
  <c r="D87" i="25"/>
  <c r="G87" i="25" s="1"/>
  <c r="I87" i="25" s="1"/>
  <c r="J87" i="25" s="1"/>
  <c r="D22" i="25"/>
  <c r="I22" i="25" l="1"/>
  <c r="I24" i="25" s="1"/>
  <c r="J14" i="25"/>
  <c r="B31" i="25" l="1"/>
  <c r="J22" i="25"/>
  <c r="D31" i="25" l="1"/>
  <c r="B39" i="25"/>
  <c r="D39" i="25" l="1"/>
  <c r="G31" i="25"/>
  <c r="G39" i="25" l="1"/>
  <c r="I31" i="25"/>
  <c r="I39" i="25" l="1"/>
  <c r="I41" i="25" s="1"/>
  <c r="J31" i="25"/>
  <c r="J39" i="25" l="1"/>
  <c r="B48" i="25"/>
  <c r="D48" i="25" l="1"/>
  <c r="B56" i="25"/>
  <c r="D56" i="25" l="1"/>
  <c r="G48" i="25"/>
  <c r="G56" i="25" l="1"/>
  <c r="I48" i="25"/>
  <c r="I56" i="25" l="1"/>
  <c r="I58" i="25" s="1"/>
  <c r="J48" i="25"/>
  <c r="J56" i="25" l="1"/>
  <c r="B66" i="25"/>
  <c r="D66" i="25" l="1"/>
  <c r="B74" i="25"/>
  <c r="D74" i="25" l="1"/>
  <c r="G66" i="25"/>
  <c r="G74" i="25" l="1"/>
  <c r="I66" i="25"/>
  <c r="I74" i="25" l="1"/>
  <c r="I76" i="25" s="1"/>
  <c r="J66" i="25"/>
  <c r="B84" i="25" l="1"/>
  <c r="J74" i="25"/>
  <c r="D84" i="25" l="1"/>
  <c r="B92" i="25"/>
  <c r="D92" i="25" l="1"/>
  <c r="G84" i="25"/>
  <c r="G92" i="25" l="1"/>
  <c r="I84" i="25"/>
  <c r="I92" i="25" l="1"/>
  <c r="I94" i="25" s="1"/>
  <c r="J84" i="25"/>
  <c r="J92" i="25" s="1"/>
</calcChain>
</file>

<file path=xl/sharedStrings.xml><?xml version="1.0" encoding="utf-8"?>
<sst xmlns="http://schemas.openxmlformats.org/spreadsheetml/2006/main" count="844" uniqueCount="124">
  <si>
    <t xml:space="preserve">CALCULATION OF CAPITAL COST ALLOWANCE </t>
  </si>
  <si>
    <t>BRIDGE (2021 - 2022) &amp; TEST YEARS (2023 - 2027)</t>
  </si>
  <si>
    <t>HYDRO ONE NETWORKS INC.</t>
  </si>
  <si>
    <t>TRANSMISSION &amp; DISTRIBUTION</t>
  </si>
  <si>
    <t>Calculation of Capital Cost allowance (CCA)</t>
  </si>
  <si>
    <t>Year Ending December 31</t>
  </si>
  <si>
    <t>($ Millions)</t>
  </si>
  <si>
    <t>2021 TRANSMISSION</t>
  </si>
  <si>
    <t xml:space="preserve"> Opening UCC </t>
  </si>
  <si>
    <t xml:space="preserve"> Net Additions </t>
  </si>
  <si>
    <t xml:space="preserve"> UCC pre-1/2 yr </t>
  </si>
  <si>
    <t xml:space="preserve"> 50% net additions </t>
  </si>
  <si>
    <t>Bonus Depreciation</t>
  </si>
  <si>
    <t xml:space="preserve"> UCC for CCA </t>
  </si>
  <si>
    <t>CCA Rate (%)</t>
  </si>
  <si>
    <t xml:space="preserve">Regular CCA </t>
  </si>
  <si>
    <t xml:space="preserve"> Closing UCC </t>
  </si>
  <si>
    <t>E-09-02-04 (2020 Closing)</t>
  </si>
  <si>
    <t>N/A</t>
  </si>
  <si>
    <t>14.1 (ECE)</t>
  </si>
  <si>
    <t>14.1 (Post-2017)</t>
  </si>
  <si>
    <t>Total CCA</t>
  </si>
  <si>
    <t>Less CCA not in rates</t>
  </si>
  <si>
    <t>Total CCA for RR</t>
  </si>
  <si>
    <t>2022 TRANSMISSION</t>
  </si>
  <si>
    <t>CCA Class</t>
  </si>
  <si>
    <t>Check</t>
  </si>
  <si>
    <t>2023 TRANSMISSION</t>
  </si>
  <si>
    <t>A</t>
  </si>
  <si>
    <t>B</t>
  </si>
  <si>
    <t>C = A + B</t>
  </si>
  <si>
    <t>D</t>
  </si>
  <si>
    <t>E</t>
  </si>
  <si>
    <t>F= C-D+E</t>
  </si>
  <si>
    <t>2024 TRANSMISSION</t>
  </si>
  <si>
    <t>2025 TRANSMISSION</t>
  </si>
  <si>
    <t>2026 TRANSMISSION</t>
  </si>
  <si>
    <t>2027 TRANSMISSION</t>
  </si>
  <si>
    <t>CHANGE IN CCA DUE TO INFLATIONERY ADJUSTMENT</t>
  </si>
  <si>
    <t>TEST YEARS (2023 - 2027)</t>
  </si>
  <si>
    <t xml:space="preserve">TRANSMISSION </t>
  </si>
  <si>
    <t>Transmission Additional CCA 2023</t>
  </si>
  <si>
    <t>Opening UCC</t>
  </si>
  <si>
    <t>Increase in Additions</t>
  </si>
  <si>
    <t>UCC pre-1/2 yr</t>
  </si>
  <si>
    <t>50% Net Additions</t>
  </si>
  <si>
    <t>UCC for CCA</t>
  </si>
  <si>
    <t>CCA Rate</t>
  </si>
  <si>
    <t>CCA</t>
  </si>
  <si>
    <t>Closing UCC</t>
  </si>
  <si>
    <t>TX Reconciliation of Accounting to Tax Additions</t>
  </si>
  <si>
    <t>Increase to Accounting Additions</t>
  </si>
  <si>
    <t>Plus: Asset removal costs</t>
  </si>
  <si>
    <t>Increase to Tax Additions</t>
  </si>
  <si>
    <t>Tax Effected</t>
  </si>
  <si>
    <t>~ increase in CCA</t>
  </si>
  <si>
    <t>Transmission Additional CCA 2024</t>
  </si>
  <si>
    <t>Transmission Additional CCA 2025</t>
  </si>
  <si>
    <t>Transmission Additional CCA 2026</t>
  </si>
  <si>
    <t>Transmission Additional CCA 2027</t>
  </si>
  <si>
    <t>DISTRIBUTION</t>
  </si>
  <si>
    <t>Distribution Additional CCA 2023</t>
  </si>
  <si>
    <t>DX Reconciliation of Accounting to Tax Additions</t>
  </si>
  <si>
    <t>Plus: Asset removal costs - DX</t>
  </si>
  <si>
    <t>Rounding</t>
  </si>
  <si>
    <t>Distribution Additional CCA 2024</t>
  </si>
  <si>
    <t>Distribution Additional CCA 2025</t>
  </si>
  <si>
    <t>Distribution Additional CCA 2026</t>
  </si>
  <si>
    <t>Distribution Additional CCA 2027</t>
  </si>
  <si>
    <t>TRANSMISSION</t>
  </si>
  <si>
    <t>Calculation of Capital Cost Allowance (CCA) - 2023-2027 Updated for Inflation Assumptions</t>
  </si>
  <si>
    <t>Historical Actual (2021-Forecast), Bridge (2022) &amp; Test Years (2023 - 2027)</t>
  </si>
  <si>
    <t>($M)</t>
  </si>
  <si>
    <t>Revised CCA updated for inflation</t>
  </si>
  <si>
    <t>CCA in prefiled (E-09-02)</t>
  </si>
  <si>
    <t>Additional CCA</t>
  </si>
  <si>
    <t>Increase in CCA (Tax Effected)</t>
  </si>
  <si>
    <t>2021 DISTRIBUTION</t>
  </si>
  <si>
    <t>Less CCA (acquired LDC)</t>
  </si>
  <si>
    <t>2022 DISTRIBUTION</t>
  </si>
  <si>
    <t>2023 DISTRIBUTION</t>
  </si>
  <si>
    <t>2024 DISTRIBUTION</t>
  </si>
  <si>
    <t>2025 DISTRIBUTION</t>
  </si>
  <si>
    <t>2026 DISTRIBUTION</t>
  </si>
  <si>
    <t>2027 DISTRIBUTION</t>
  </si>
  <si>
    <t>CHANGE</t>
  </si>
  <si>
    <t>JRAP - Inflation Update</t>
  </si>
  <si>
    <t>JRAP - Prefiled</t>
  </si>
  <si>
    <t>Net Additions</t>
  </si>
  <si>
    <t>Class 1</t>
  </si>
  <si>
    <t>Class 1b</t>
  </si>
  <si>
    <t>Class 2</t>
  </si>
  <si>
    <t>Class 3</t>
  </si>
  <si>
    <t>Class 6</t>
  </si>
  <si>
    <t>Class 7</t>
  </si>
  <si>
    <t>Class 8</t>
  </si>
  <si>
    <t>Class 9</t>
  </si>
  <si>
    <t>Class 10</t>
  </si>
  <si>
    <t>Class 12</t>
  </si>
  <si>
    <t>Class 13</t>
  </si>
  <si>
    <t>Class 14</t>
  </si>
  <si>
    <t>Class 14.1 (Pre-2017; formerly ECE)</t>
  </si>
  <si>
    <t>Class 14.1 (Post-2017)</t>
  </si>
  <si>
    <t>Class 17</t>
  </si>
  <si>
    <t>Class 35</t>
  </si>
  <si>
    <t>Class 42</t>
  </si>
  <si>
    <t>Class 45</t>
  </si>
  <si>
    <t>Class 46</t>
  </si>
  <si>
    <t>Class 47</t>
  </si>
  <si>
    <t>Class 50</t>
  </si>
  <si>
    <t>Class 52</t>
  </si>
  <si>
    <t>Eligible Capital Expenditure (ECE)</t>
  </si>
  <si>
    <t>A) + B)</t>
  </si>
  <si>
    <t>UCC additions</t>
  </si>
  <si>
    <t>I/S additions</t>
  </si>
  <si>
    <t>Less: Interest capitalized</t>
  </si>
  <si>
    <t>Less: Overheads capitalized</t>
  </si>
  <si>
    <t>Less: Depreciation capitalized</t>
  </si>
  <si>
    <t>A)</t>
  </si>
  <si>
    <t>UCC adjustments</t>
  </si>
  <si>
    <t>OPEB capitalized</t>
  </si>
  <si>
    <t>Pension capitalized</t>
  </si>
  <si>
    <t>Share grants / ESOP / LTIP</t>
  </si>
  <si>
    <t>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</si>
</sst>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_);_(@_)"/>
    <numFmt numFmtId="166" formatCode="_(* #,##0.000000000000_);_(* \(#,##0.000000000000\);_(* &quot;-&quot;??_);_(@_)"/>
    <numFmt numFmtId="167" formatCode="_(* #,##0.0_);_(* \(#,##0.0\);_(* &quot;-&quot;?_);_(@_)"/>
  </numFmts>
  <fonts count="37" x14ac:knownFonts="1">
    <font>
      <sz val="9"/>
      <color theme="1"/>
      <name val="FuturaBoo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FuturaBook"/>
      <family val="2"/>
    </font>
    <font>
      <sz val="11"/>
      <color theme="1"/>
      <name val="Calibri"/>
      <family val="2"/>
      <scheme val="minor"/>
    </font>
    <font>
      <sz val="8"/>
      <name val="Helv"/>
    </font>
    <font>
      <sz val="8"/>
      <name val="Arial"/>
      <family val="2"/>
    </font>
    <font>
      <sz val="8"/>
      <color theme="1"/>
      <name val="Helv"/>
    </font>
    <font>
      <u/>
      <sz val="8"/>
      <name val="Helv"/>
    </font>
    <font>
      <b/>
      <sz val="8"/>
      <name val="Helv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rgb="FF0000FF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u/>
      <sz val="9"/>
      <name val="Times New Roman"/>
      <family val="1"/>
    </font>
    <font>
      <sz val="10"/>
      <color rgb="FFFF000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b/>
      <sz val="9"/>
      <color rgb="FFFF0000"/>
      <name val="Times New Roman"/>
      <family val="1"/>
    </font>
    <font>
      <sz val="6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u/>
      <sz val="9"/>
      <name val="Arial"/>
      <family val="2"/>
    </font>
    <font>
      <u/>
      <sz val="8"/>
      <name val="Arial"/>
      <family val="2"/>
    </font>
    <font>
      <sz val="9"/>
      <color rgb="FFFF0000"/>
      <name val="Arial"/>
      <family val="2"/>
    </font>
    <font>
      <b/>
      <sz val="9"/>
      <color theme="1"/>
      <name val="FuturaBook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31" fillId="0" borderId="0"/>
    <xf numFmtId="43" fontId="31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207">
    <xf numFmtId="0" fontId="0" fillId="0" borderId="0" xfId="0"/>
    <xf numFmtId="0" fontId="6" fillId="0" borderId="0" xfId="5" applyFont="1"/>
    <xf numFmtId="0" fontId="5" fillId="0" borderId="0" xfId="5" applyFont="1"/>
    <xf numFmtId="0" fontId="8" fillId="0" borderId="0" xfId="5" applyFont="1" applyAlignment="1">
      <alignment horizontal="center" wrapText="1"/>
    </xf>
    <xf numFmtId="0" fontId="5" fillId="0" borderId="0" xfId="5" applyFont="1" applyAlignment="1">
      <alignment horizontal="right"/>
    </xf>
    <xf numFmtId="164" fontId="0" fillId="0" borderId="0" xfId="1" applyNumberFormat="1" applyFont="1"/>
    <xf numFmtId="0" fontId="14" fillId="0" borderId="0" xfId="5" applyFont="1"/>
    <xf numFmtId="0" fontId="11" fillId="0" borderId="0" xfId="5"/>
    <xf numFmtId="0" fontId="13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0" fontId="16" fillId="0" borderId="0" xfId="5" applyFont="1" applyAlignment="1">
      <alignment horizontal="left"/>
    </xf>
    <xf numFmtId="165" fontId="17" fillId="0" borderId="0" xfId="5" applyNumberFormat="1" applyFont="1" applyAlignment="1">
      <alignment horizontal="center" wrapText="1"/>
    </xf>
    <xf numFmtId="165" fontId="17" fillId="0" borderId="0" xfId="5" applyNumberFormat="1" applyFont="1" applyAlignment="1">
      <alignment horizontal="center"/>
    </xf>
    <xf numFmtId="0" fontId="19" fillId="0" borderId="0" xfId="5" applyFont="1" applyAlignment="1">
      <alignment horizontal="center"/>
    </xf>
    <xf numFmtId="43" fontId="11" fillId="0" borderId="0" xfId="5" applyNumberFormat="1"/>
    <xf numFmtId="0" fontId="20" fillId="0" borderId="0" xfId="5" applyFont="1" applyAlignment="1">
      <alignment horizontal="center"/>
    </xf>
    <xf numFmtId="165" fontId="19" fillId="0" borderId="2" xfId="5" applyNumberFormat="1" applyFont="1" applyBorder="1"/>
    <xf numFmtId="165" fontId="20" fillId="0" borderId="0" xfId="5" applyNumberFormat="1" applyFont="1"/>
    <xf numFmtId="0" fontId="13" fillId="0" borderId="0" xfId="5" applyFont="1"/>
    <xf numFmtId="165" fontId="13" fillId="0" borderId="0" xfId="5" applyNumberFormat="1" applyFont="1"/>
    <xf numFmtId="165" fontId="15" fillId="0" borderId="0" xfId="5" applyNumberFormat="1" applyFont="1"/>
    <xf numFmtId="0" fontId="15" fillId="0" borderId="0" xfId="5" applyFont="1"/>
    <xf numFmtId="9" fontId="20" fillId="0" borderId="0" xfId="5" applyNumberFormat="1" applyFont="1" applyAlignment="1">
      <alignment horizontal="center"/>
    </xf>
    <xf numFmtId="0" fontId="17" fillId="0" borderId="0" xfId="5" applyFont="1" applyAlignment="1">
      <alignment horizontal="center"/>
    </xf>
    <xf numFmtId="0" fontId="21" fillId="0" borderId="0" xfId="5" applyFont="1"/>
    <xf numFmtId="164" fontId="19" fillId="0" borderId="0" xfId="5" applyNumberFormat="1" applyFont="1"/>
    <xf numFmtId="9" fontId="19" fillId="0" borderId="0" xfId="5" applyNumberFormat="1" applyFont="1" applyAlignment="1">
      <alignment horizontal="center"/>
    </xf>
    <xf numFmtId="43" fontId="18" fillId="0" borderId="0" xfId="5" applyNumberFormat="1" applyFont="1"/>
    <xf numFmtId="164" fontId="18" fillId="0" borderId="0" xfId="5" applyNumberFormat="1" applyFont="1"/>
    <xf numFmtId="164" fontId="11" fillId="0" borderId="0" xfId="5" applyNumberFormat="1"/>
    <xf numFmtId="165" fontId="20" fillId="0" borderId="3" xfId="5" applyNumberFormat="1" applyFont="1" applyBorder="1"/>
    <xf numFmtId="0" fontId="18" fillId="0" borderId="0" xfId="5" applyFont="1"/>
    <xf numFmtId="165" fontId="22" fillId="0" borderId="0" xfId="5" applyNumberFormat="1" applyFont="1"/>
    <xf numFmtId="0" fontId="23" fillId="0" borderId="0" xfId="5" applyFont="1"/>
    <xf numFmtId="165" fontId="15" fillId="0" borderId="0" xfId="5" applyNumberFormat="1" applyFont="1" applyAlignment="1">
      <alignment horizontal="right" wrapText="1"/>
    </xf>
    <xf numFmtId="0" fontId="2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6" fillId="0" borderId="0" xfId="5" applyFont="1" applyAlignment="1">
      <alignment horizontal="left"/>
    </xf>
    <xf numFmtId="0" fontId="27" fillId="0" borderId="0" xfId="5" applyFont="1" applyAlignment="1">
      <alignment horizontal="center"/>
    </xf>
    <xf numFmtId="165" fontId="28" fillId="0" borderId="0" xfId="5" applyNumberFormat="1" applyFont="1" applyAlignment="1">
      <alignment horizontal="center"/>
    </xf>
    <xf numFmtId="165" fontId="6" fillId="0" borderId="0" xfId="5" applyNumberFormat="1" applyFont="1"/>
    <xf numFmtId="43" fontId="24" fillId="0" borderId="0" xfId="5" applyNumberFormat="1" applyFont="1"/>
    <xf numFmtId="37" fontId="24" fillId="0" borderId="0" xfId="5" applyNumberFormat="1" applyFont="1" applyAlignment="1">
      <alignment horizontal="center"/>
    </xf>
    <xf numFmtId="9" fontId="24" fillId="0" borderId="0" xfId="5" applyNumberFormat="1" applyFont="1" applyAlignment="1">
      <alignment horizontal="center"/>
    </xf>
    <xf numFmtId="165" fontId="29" fillId="0" borderId="0" xfId="5" applyNumberFormat="1" applyFont="1"/>
    <xf numFmtId="165" fontId="24" fillId="0" borderId="0" xfId="5" applyNumberFormat="1" applyFont="1"/>
    <xf numFmtId="165" fontId="25" fillId="0" borderId="0" xfId="5" applyNumberFormat="1" applyFont="1"/>
    <xf numFmtId="0" fontId="25" fillId="0" borderId="0" xfId="5" applyFont="1" applyAlignment="1">
      <alignment horizontal="left"/>
    </xf>
    <xf numFmtId="165" fontId="11" fillId="0" borderId="0" xfId="5" applyNumberFormat="1"/>
    <xf numFmtId="165" fontId="11" fillId="0" borderId="0" xfId="5" applyNumberFormat="1" applyAlignment="1">
      <alignment horizontal="center"/>
    </xf>
    <xf numFmtId="164" fontId="19" fillId="0" borderId="2" xfId="5" applyNumberFormat="1" applyFont="1" applyBorder="1"/>
    <xf numFmtId="165" fontId="19" fillId="0" borderId="0" xfId="5" applyNumberFormat="1" applyFont="1"/>
    <xf numFmtId="165" fontId="15" fillId="0" borderId="0" xfId="5" applyNumberFormat="1" applyFont="1" applyAlignment="1">
      <alignment horizontal="left" wrapText="1"/>
    </xf>
    <xf numFmtId="165" fontId="15" fillId="0" borderId="0" xfId="5" applyNumberFormat="1" applyFont="1" applyAlignment="1">
      <alignment horizontal="left"/>
    </xf>
    <xf numFmtId="165" fontId="19" fillId="0" borderId="0" xfId="5" applyNumberFormat="1" applyFont="1" applyAlignment="1">
      <alignment vertical="top"/>
    </xf>
    <xf numFmtId="165" fontId="15" fillId="0" borderId="0" xfId="5" applyNumberFormat="1" applyFont="1" applyAlignment="1">
      <alignment wrapText="1"/>
    </xf>
    <xf numFmtId="0" fontId="30" fillId="0" borderId="0" xfId="0" applyFont="1"/>
    <xf numFmtId="164" fontId="11" fillId="0" borderId="0" xfId="1" applyNumberFormat="1" applyFont="1"/>
    <xf numFmtId="164" fontId="8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5" fillId="0" borderId="3" xfId="1" applyNumberFormat="1" applyFont="1" applyFill="1" applyBorder="1" applyAlignment="1">
      <alignment horizontal="center"/>
    </xf>
    <xf numFmtId="164" fontId="7" fillId="0" borderId="0" xfId="1" applyNumberFormat="1" applyFont="1" applyFill="1"/>
    <xf numFmtId="164" fontId="9" fillId="0" borderId="0" xfId="1" applyNumberFormat="1" applyFont="1" applyFill="1" applyBorder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Fill="1"/>
    <xf numFmtId="9" fontId="11" fillId="0" borderId="0" xfId="8" applyFont="1"/>
    <xf numFmtId="9" fontId="0" fillId="0" borderId="0" xfId="8" applyFont="1"/>
    <xf numFmtId="9" fontId="8" fillId="0" borderId="0" xfId="8" applyFont="1" applyAlignment="1">
      <alignment horizontal="center" wrapText="1"/>
    </xf>
    <xf numFmtId="9" fontId="5" fillId="0" borderId="0" xfId="8" applyFont="1" applyAlignment="1">
      <alignment horizontal="center"/>
    </xf>
    <xf numFmtId="9" fontId="5" fillId="0" borderId="1" xfId="8" applyFont="1" applyFill="1" applyBorder="1" applyAlignment="1">
      <alignment horizontal="center"/>
    </xf>
    <xf numFmtId="9" fontId="5" fillId="0" borderId="0" xfId="8" applyFont="1" applyFill="1" applyBorder="1" applyAlignment="1">
      <alignment horizontal="center"/>
    </xf>
    <xf numFmtId="9" fontId="9" fillId="0" borderId="0" xfId="8" applyFont="1" applyFill="1"/>
    <xf numFmtId="9" fontId="5" fillId="0" borderId="0" xfId="8" applyFont="1" applyFill="1"/>
    <xf numFmtId="164" fontId="5" fillId="2" borderId="1" xfId="1" applyNumberFormat="1" applyFont="1" applyFill="1" applyBorder="1" applyAlignment="1">
      <alignment horizontal="center"/>
    </xf>
    <xf numFmtId="165" fontId="20" fillId="2" borderId="3" xfId="5" applyNumberFormat="1" applyFont="1" applyFill="1" applyBorder="1"/>
    <xf numFmtId="0" fontId="0" fillId="0" borderId="0" xfId="0" applyAlignment="1">
      <alignment horizontal="left" indent="1"/>
    </xf>
    <xf numFmtId="0" fontId="31" fillId="0" borderId="0" xfId="14"/>
    <xf numFmtId="0" fontId="32" fillId="0" borderId="0" xfId="14" applyFont="1" applyAlignment="1">
      <alignment horizontal="centerContinuous"/>
    </xf>
    <xf numFmtId="0" fontId="32" fillId="0" borderId="0" xfId="14" applyFont="1"/>
    <xf numFmtId="0" fontId="33" fillId="0" borderId="0" xfId="14" applyFont="1" applyAlignment="1">
      <alignment horizontal="center"/>
    </xf>
    <xf numFmtId="0" fontId="31" fillId="0" borderId="0" xfId="14" applyAlignment="1">
      <alignment horizontal="left" indent="1"/>
    </xf>
    <xf numFmtId="43" fontId="6" fillId="0" borderId="0" xfId="15" applyFont="1" applyFill="1" applyBorder="1" applyAlignment="1" applyProtection="1">
      <alignment vertical="center"/>
      <protection locked="0"/>
    </xf>
    <xf numFmtId="43" fontId="6" fillId="0" borderId="1" xfId="15" applyFont="1" applyFill="1" applyBorder="1" applyAlignment="1" applyProtection="1">
      <alignment vertical="center"/>
      <protection locked="0"/>
    </xf>
    <xf numFmtId="0" fontId="32" fillId="0" borderId="0" xfId="14" applyFont="1" applyAlignment="1">
      <alignment horizontal="right"/>
    </xf>
    <xf numFmtId="43" fontId="10" fillId="3" borderId="1" xfId="15" applyFont="1" applyFill="1" applyBorder="1" applyAlignment="1" applyProtection="1">
      <alignment vertical="center"/>
      <protection locked="0"/>
    </xf>
    <xf numFmtId="43" fontId="10" fillId="0" borderId="1" xfId="15" applyFont="1" applyFill="1" applyBorder="1" applyAlignment="1" applyProtection="1">
      <alignment vertical="center"/>
      <protection locked="0"/>
    </xf>
    <xf numFmtId="43" fontId="0" fillId="0" borderId="0" xfId="15" applyFont="1" applyFill="1" applyBorder="1" applyAlignment="1" applyProtection="1">
      <alignment vertical="center"/>
      <protection locked="0"/>
    </xf>
    <xf numFmtId="0" fontId="31" fillId="0" borderId="0" xfId="14" applyAlignment="1">
      <alignment horizontal="center"/>
    </xf>
    <xf numFmtId="166" fontId="31" fillId="0" borderId="0" xfId="14" applyNumberFormat="1"/>
    <xf numFmtId="164" fontId="0" fillId="0" borderId="2" xfId="1" applyNumberFormat="1" applyFont="1" applyBorder="1"/>
    <xf numFmtId="0" fontId="0" fillId="0" borderId="0" xfId="0" applyAlignment="1">
      <alignment horizontal="left"/>
    </xf>
    <xf numFmtId="164" fontId="0" fillId="0" borderId="0" xfId="1" applyNumberFormat="1" applyFont="1" applyBorder="1"/>
    <xf numFmtId="164" fontId="11" fillId="0" borderId="2" xfId="1" applyNumberFormat="1" applyFont="1" applyBorder="1"/>
    <xf numFmtId="9" fontId="9" fillId="0" borderId="0" xfId="8" applyFont="1" applyFill="1" applyAlignment="1">
      <alignment horizontal="right"/>
    </xf>
    <xf numFmtId="0" fontId="14" fillId="0" borderId="0" xfId="16" applyFont="1"/>
    <xf numFmtId="0" fontId="34" fillId="0" borderId="0" xfId="16"/>
    <xf numFmtId="0" fontId="13" fillId="0" borderId="0" xfId="16" applyFont="1" applyAlignment="1">
      <alignment horizontal="center"/>
    </xf>
    <xf numFmtId="0" fontId="15" fillId="0" borderId="0" xfId="16" applyFont="1" applyAlignment="1">
      <alignment horizontal="center"/>
    </xf>
    <xf numFmtId="0" fontId="16" fillId="0" borderId="0" xfId="16" applyFont="1" applyAlignment="1">
      <alignment horizontal="left"/>
    </xf>
    <xf numFmtId="165" fontId="17" fillId="0" borderId="0" xfId="16" applyNumberFormat="1" applyFont="1" applyAlignment="1">
      <alignment horizontal="center" wrapText="1"/>
    </xf>
    <xf numFmtId="165" fontId="17" fillId="0" borderId="0" xfId="16" applyNumberFormat="1" applyFont="1" applyAlignment="1">
      <alignment horizontal="center"/>
    </xf>
    <xf numFmtId="0" fontId="18" fillId="0" borderId="0" xfId="16" applyFont="1" applyAlignment="1">
      <alignment horizontal="center" wrapText="1"/>
    </xf>
    <xf numFmtId="0" fontId="19" fillId="0" borderId="0" xfId="16" applyFont="1" applyAlignment="1">
      <alignment horizontal="center"/>
    </xf>
    <xf numFmtId="164" fontId="15" fillId="0" borderId="0" xfId="17" applyNumberFormat="1" applyFont="1" applyAlignment="1">
      <alignment horizontal="center"/>
    </xf>
    <xf numFmtId="164" fontId="19" fillId="0" borderId="0" xfId="17" applyNumberFormat="1" applyFont="1" applyFill="1" applyAlignment="1"/>
    <xf numFmtId="164" fontId="19" fillId="0" borderId="0" xfId="17" applyNumberFormat="1" applyFont="1" applyFill="1" applyBorder="1" applyAlignment="1"/>
    <xf numFmtId="9" fontId="19" fillId="0" borderId="0" xfId="18" applyFont="1" applyFill="1" applyAlignment="1">
      <alignment horizontal="center"/>
    </xf>
    <xf numFmtId="43" fontId="34" fillId="0" borderId="0" xfId="16" applyNumberFormat="1"/>
    <xf numFmtId="43" fontId="18" fillId="0" borderId="0" xfId="17" applyFont="1"/>
    <xf numFmtId="0" fontId="20" fillId="0" borderId="0" xfId="16" applyFont="1" applyAlignment="1">
      <alignment horizontal="center"/>
    </xf>
    <xf numFmtId="164" fontId="20" fillId="0" borderId="3" xfId="17" applyNumberFormat="1" applyFont="1" applyFill="1" applyBorder="1"/>
    <xf numFmtId="9" fontId="0" fillId="0" borderId="0" xfId="18" applyFont="1"/>
    <xf numFmtId="165" fontId="19" fillId="0" borderId="2" xfId="16" applyNumberFormat="1" applyFont="1" applyBorder="1"/>
    <xf numFmtId="165" fontId="20" fillId="0" borderId="0" xfId="16" applyNumberFormat="1" applyFont="1"/>
    <xf numFmtId="0" fontId="13" fillId="0" borderId="0" xfId="16" applyFont="1"/>
    <xf numFmtId="165" fontId="13" fillId="0" borderId="0" xfId="16" applyNumberFormat="1" applyFont="1"/>
    <xf numFmtId="165" fontId="15" fillId="0" borderId="0" xfId="16" applyNumberFormat="1" applyFont="1"/>
    <xf numFmtId="0" fontId="15" fillId="0" borderId="0" xfId="16" applyFont="1"/>
    <xf numFmtId="9" fontId="20" fillId="0" borderId="0" xfId="16" applyNumberFormat="1" applyFont="1" applyAlignment="1">
      <alignment horizontal="center"/>
    </xf>
    <xf numFmtId="165" fontId="20" fillId="0" borderId="0" xfId="16" applyNumberFormat="1" applyFont="1" applyAlignment="1">
      <alignment horizontal="center"/>
    </xf>
    <xf numFmtId="0" fontId="17" fillId="0" borderId="0" xfId="16" applyFont="1" applyAlignment="1">
      <alignment horizontal="center"/>
    </xf>
    <xf numFmtId="0" fontId="21" fillId="0" borderId="0" xfId="16" applyFont="1"/>
    <xf numFmtId="164" fontId="19" fillId="0" borderId="0" xfId="16" applyNumberFormat="1" applyFont="1"/>
    <xf numFmtId="9" fontId="19" fillId="0" borderId="0" xfId="16" applyNumberFormat="1" applyFont="1" applyAlignment="1">
      <alignment horizontal="center"/>
    </xf>
    <xf numFmtId="43" fontId="18" fillId="0" borderId="0" xfId="16" applyNumberFormat="1" applyFont="1"/>
    <xf numFmtId="164" fontId="18" fillId="0" borderId="0" xfId="16" applyNumberFormat="1" applyFont="1"/>
    <xf numFmtId="164" fontId="11" fillId="0" borderId="0" xfId="16" applyNumberFormat="1" applyFont="1"/>
    <xf numFmtId="0" fontId="11" fillId="0" borderId="0" xfId="16" applyFont="1"/>
    <xf numFmtId="165" fontId="20" fillId="0" borderId="3" xfId="16" applyNumberFormat="1" applyFont="1" applyBorder="1"/>
    <xf numFmtId="0" fontId="18" fillId="0" borderId="0" xfId="16" applyFont="1"/>
    <xf numFmtId="165" fontId="22" fillId="0" borderId="0" xfId="16" applyNumberFormat="1" applyFont="1"/>
    <xf numFmtId="0" fontId="23" fillId="0" borderId="0" xfId="16" applyFont="1"/>
    <xf numFmtId="0" fontId="24" fillId="0" borderId="0" xfId="16" applyFont="1" applyAlignment="1">
      <alignment horizontal="center"/>
    </xf>
    <xf numFmtId="0" fontId="25" fillId="0" borderId="0" xfId="16" applyFont="1" applyAlignment="1">
      <alignment horizontal="center"/>
    </xf>
    <xf numFmtId="0" fontId="26" fillId="0" borderId="0" xfId="16" applyFont="1" applyAlignment="1">
      <alignment horizontal="left"/>
    </xf>
    <xf numFmtId="0" fontId="6" fillId="0" borderId="0" xfId="16" applyFont="1"/>
    <xf numFmtId="0" fontId="27" fillId="0" borderId="0" xfId="16" applyFont="1" applyAlignment="1">
      <alignment horizontal="center"/>
    </xf>
    <xf numFmtId="165" fontId="28" fillId="0" borderId="0" xfId="16" applyNumberFormat="1" applyFont="1" applyAlignment="1">
      <alignment horizontal="center"/>
    </xf>
    <xf numFmtId="165" fontId="6" fillId="0" borderId="0" xfId="16" applyNumberFormat="1" applyFont="1"/>
    <xf numFmtId="43" fontId="24" fillId="0" borderId="0" xfId="16" applyNumberFormat="1" applyFont="1"/>
    <xf numFmtId="37" fontId="24" fillId="0" borderId="0" xfId="16" applyNumberFormat="1" applyFont="1" applyAlignment="1">
      <alignment horizontal="center"/>
    </xf>
    <xf numFmtId="9" fontId="24" fillId="0" borderId="0" xfId="16" applyNumberFormat="1" applyFont="1" applyAlignment="1">
      <alignment horizontal="center"/>
    </xf>
    <xf numFmtId="165" fontId="29" fillId="0" borderId="0" xfId="16" applyNumberFormat="1" applyFont="1"/>
    <xf numFmtId="165" fontId="24" fillId="0" borderId="0" xfId="16" applyNumberFormat="1" applyFont="1"/>
    <xf numFmtId="165" fontId="25" fillId="0" borderId="0" xfId="16" applyNumberFormat="1" applyFont="1"/>
    <xf numFmtId="0" fontId="25" fillId="0" borderId="0" xfId="16" applyFont="1" applyAlignment="1">
      <alignment horizontal="left"/>
    </xf>
    <xf numFmtId="165" fontId="25" fillId="0" borderId="3" xfId="16" applyNumberFormat="1" applyFont="1" applyBorder="1"/>
    <xf numFmtId="165" fontId="34" fillId="0" borderId="0" xfId="16" applyNumberFormat="1"/>
    <xf numFmtId="165" fontId="34" fillId="0" borderId="0" xfId="16" applyNumberFormat="1" applyAlignment="1">
      <alignment horizontal="center"/>
    </xf>
    <xf numFmtId="164" fontId="19" fillId="0" borderId="2" xfId="16" applyNumberFormat="1" applyFont="1" applyBorder="1"/>
    <xf numFmtId="9" fontId="15" fillId="0" borderId="0" xfId="16" applyNumberFormat="1" applyFont="1" applyAlignment="1">
      <alignment horizontal="center"/>
    </xf>
    <xf numFmtId="165" fontId="20" fillId="0" borderId="0" xfId="1" applyNumberFormat="1" applyFont="1" applyAlignment="1">
      <alignment horizontal="center"/>
    </xf>
    <xf numFmtId="164" fontId="19" fillId="0" borderId="2" xfId="1" applyNumberFormat="1" applyFont="1" applyBorder="1"/>
    <xf numFmtId="167" fontId="34" fillId="0" borderId="0" xfId="16" applyNumberFormat="1"/>
    <xf numFmtId="164" fontId="20" fillId="0" borderId="0" xfId="1" applyNumberFormat="1" applyFont="1" applyAlignment="1">
      <alignment horizontal="center"/>
    </xf>
    <xf numFmtId="165" fontId="19" fillId="0" borderId="0" xfId="5" applyNumberFormat="1" applyFont="1" applyAlignment="1">
      <alignment horizontal="left"/>
    </xf>
    <xf numFmtId="165" fontId="19" fillId="0" borderId="0" xfId="5" applyNumberFormat="1" applyFont="1" applyAlignment="1">
      <alignment horizontal="left" wrapText="1"/>
    </xf>
    <xf numFmtId="165" fontId="19" fillId="0" borderId="0" xfId="1" applyNumberFormat="1" applyFont="1"/>
    <xf numFmtId="165" fontId="19" fillId="0" borderId="2" xfId="1" applyNumberFormat="1" applyFont="1" applyBorder="1"/>
    <xf numFmtId="164" fontId="19" fillId="0" borderId="0" xfId="1" applyNumberFormat="1" applyFont="1"/>
    <xf numFmtId="165" fontId="19" fillId="0" borderId="0" xfId="5" applyNumberFormat="1" applyFont="1" applyAlignment="1">
      <alignment horizontal="right"/>
    </xf>
    <xf numFmtId="165" fontId="20" fillId="0" borderId="0" xfId="5" applyNumberFormat="1" applyFont="1" applyAlignment="1">
      <alignment horizontal="right"/>
    </xf>
    <xf numFmtId="0" fontId="35" fillId="0" borderId="0" xfId="2" applyFont="1"/>
    <xf numFmtId="0" fontId="36" fillId="0" borderId="0" xfId="2" applyFont="1"/>
    <xf numFmtId="0" fontId="34" fillId="0" borderId="0" xfId="2" applyFont="1"/>
    <xf numFmtId="0" fontId="16" fillId="0" borderId="0" xfId="2" applyFont="1" applyAlignment="1">
      <alignment horizontal="left"/>
    </xf>
    <xf numFmtId="0" fontId="15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165" fontId="17" fillId="0" borderId="0" xfId="2" applyNumberFormat="1" applyFont="1" applyAlignment="1">
      <alignment horizontal="center" wrapText="1"/>
    </xf>
    <xf numFmtId="165" fontId="17" fillId="0" borderId="0" xfId="2" applyNumberFormat="1" applyFont="1" applyAlignment="1">
      <alignment horizontal="center"/>
    </xf>
    <xf numFmtId="0" fontId="19" fillId="0" borderId="0" xfId="2" applyFont="1" applyAlignment="1">
      <alignment horizontal="center"/>
    </xf>
    <xf numFmtId="164" fontId="19" fillId="0" borderId="0" xfId="2" applyNumberFormat="1" applyFont="1"/>
    <xf numFmtId="9" fontId="19" fillId="0" borderId="0" xfId="2" applyNumberFormat="1" applyFont="1" applyAlignment="1">
      <alignment horizontal="center"/>
    </xf>
    <xf numFmtId="0" fontId="20" fillId="0" borderId="0" xfId="2" applyFont="1" applyAlignment="1">
      <alignment horizontal="center"/>
    </xf>
    <xf numFmtId="165" fontId="20" fillId="0" borderId="3" xfId="2" applyNumberFormat="1" applyFont="1" applyBorder="1"/>
    <xf numFmtId="165" fontId="22" fillId="0" borderId="0" xfId="2" applyNumberFormat="1" applyFont="1"/>
    <xf numFmtId="165" fontId="19" fillId="0" borderId="2" xfId="2" applyNumberFormat="1" applyFont="1" applyBorder="1"/>
    <xf numFmtId="165" fontId="20" fillId="0" borderId="0" xfId="2" applyNumberFormat="1" applyFont="1"/>
    <xf numFmtId="0" fontId="15" fillId="0" borderId="0" xfId="2" applyFont="1"/>
    <xf numFmtId="9" fontId="20" fillId="0" borderId="0" xfId="2" applyNumberFormat="1" applyFont="1" applyAlignment="1">
      <alignment horizontal="center"/>
    </xf>
    <xf numFmtId="0" fontId="13" fillId="0" borderId="0" xfId="2" applyFont="1"/>
    <xf numFmtId="165" fontId="13" fillId="0" borderId="0" xfId="2" applyNumberFormat="1" applyFont="1"/>
    <xf numFmtId="165" fontId="15" fillId="0" borderId="0" xfId="2" applyNumberFormat="1" applyFont="1"/>
    <xf numFmtId="9" fontId="15" fillId="0" borderId="0" xfId="2" applyNumberFormat="1" applyFont="1" applyAlignment="1">
      <alignment horizontal="center"/>
    </xf>
    <xf numFmtId="164" fontId="13" fillId="0" borderId="0" xfId="1" applyNumberFormat="1" applyFont="1"/>
    <xf numFmtId="165" fontId="19" fillId="0" borderId="0" xfId="2" applyNumberFormat="1" applyFont="1" applyAlignment="1">
      <alignment horizontal="right"/>
    </xf>
    <xf numFmtId="165" fontId="19" fillId="0" borderId="0" xfId="5" applyNumberFormat="1" applyFont="1" applyAlignment="1">
      <alignment horizontal="right" wrapText="1"/>
    </xf>
    <xf numFmtId="0" fontId="1" fillId="0" borderId="0" xfId="2" applyFont="1"/>
    <xf numFmtId="0" fontId="11" fillId="0" borderId="0" xfId="2" applyFont="1"/>
    <xf numFmtId="0" fontId="21" fillId="0" borderId="0" xfId="2" applyFont="1"/>
    <xf numFmtId="43" fontId="18" fillId="0" borderId="0" xfId="2" applyNumberFormat="1" applyFont="1"/>
    <xf numFmtId="164" fontId="18" fillId="0" borderId="0" xfId="2" applyNumberFormat="1" applyFont="1"/>
    <xf numFmtId="164" fontId="11" fillId="0" borderId="0" xfId="2" applyNumberFormat="1" applyFont="1"/>
    <xf numFmtId="0" fontId="18" fillId="0" borderId="0" xfId="2" applyFont="1"/>
    <xf numFmtId="0" fontId="23" fillId="0" borderId="0" xfId="2" applyFont="1"/>
    <xf numFmtId="165" fontId="15" fillId="0" borderId="0" xfId="16" applyNumberFormat="1" applyFont="1" applyAlignment="1">
      <alignment horizontal="right" wrapText="1"/>
    </xf>
    <xf numFmtId="165" fontId="15" fillId="0" borderId="0" xfId="5" applyNumberFormat="1" applyFont="1" applyAlignment="1">
      <alignment horizontal="right" wrapText="1"/>
    </xf>
    <xf numFmtId="0" fontId="13" fillId="0" borderId="0" xfId="16" applyFont="1" applyAlignment="1">
      <alignment horizontal="center"/>
    </xf>
    <xf numFmtId="0" fontId="15" fillId="0" borderId="0" xfId="16" applyFont="1" applyAlignment="1">
      <alignment horizontal="center"/>
    </xf>
    <xf numFmtId="0" fontId="15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11" fillId="0" borderId="0" xfId="5" applyAlignment="1">
      <alignment horizontal="center"/>
    </xf>
    <xf numFmtId="165" fontId="19" fillId="0" borderId="0" xfId="5" applyNumberFormat="1" applyFont="1" applyAlignment="1">
      <alignment horizontal="right" wrapText="1"/>
    </xf>
    <xf numFmtId="165" fontId="19" fillId="0" borderId="0" xfId="2" applyNumberFormat="1" applyFont="1" applyAlignment="1">
      <alignment horizontal="right" wrapText="1"/>
    </xf>
    <xf numFmtId="0" fontId="19" fillId="0" borderId="0" xfId="2" applyFont="1" applyAlignment="1">
      <alignment horizontal="right"/>
    </xf>
  </cellXfs>
  <cellStyles count="19">
    <cellStyle name="Comma" xfId="1" builtinId="3"/>
    <cellStyle name="Comma 2" xfId="3" xr:uid="{00000000-0005-0000-0000-000001000000}"/>
    <cellStyle name="Comma 3" xfId="6" xr:uid="{00000000-0005-0000-0000-000002000000}"/>
    <cellStyle name="Comma 3 2" xfId="10" xr:uid="{1514C5FA-00F7-41A0-9E55-78710B871E05}"/>
    <cellStyle name="Comma 4" xfId="15" xr:uid="{74EB4E26-8867-45BC-957A-63DCCBFC86DA}"/>
    <cellStyle name="Comma 5" xfId="17" xr:uid="{5258A856-B7A2-4A2A-9E7C-EEDA19730736}"/>
    <cellStyle name="Normal" xfId="0" builtinId="0"/>
    <cellStyle name="Normal 2" xfId="2" xr:uid="{00000000-0005-0000-0000-000004000000}"/>
    <cellStyle name="Normal 3" xfId="5" xr:uid="{00000000-0005-0000-0000-000005000000}"/>
    <cellStyle name="Normal 3 62" xfId="13" xr:uid="{5192131A-121A-4B0C-88ED-76D3C45A700A}"/>
    <cellStyle name="Normal 4" xfId="9" xr:uid="{28928518-80AF-4F90-A143-62DEBF5151B1}"/>
    <cellStyle name="Normal 5" xfId="14" xr:uid="{BF514C77-1887-4B2B-BA39-5AB1E7659543}"/>
    <cellStyle name="Normal 6" xfId="16" xr:uid="{0B92B202-B8F8-4A83-A642-FBE3154AA630}"/>
    <cellStyle name="Percent" xfId="8" builtinId="5"/>
    <cellStyle name="Percent 2" xfId="4" xr:uid="{00000000-0005-0000-0000-000006000000}"/>
    <cellStyle name="Percent 3" xfId="7" xr:uid="{00000000-0005-0000-0000-000007000000}"/>
    <cellStyle name="Percent 4" xfId="11" xr:uid="{F561A63C-26D4-4F93-B383-98DF8C3F7B15}"/>
    <cellStyle name="Percent 5" xfId="12" xr:uid="{458387E9-B8BB-4024-861A-03C47A8DCAD0}"/>
    <cellStyle name="Percent 6" xfId="18" xr:uid="{CE5A5905-C562-42C3-80B3-E3A4D99E5B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16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66" Type="http://schemas.openxmlformats.org/officeDocument/2006/relationships/externalLink" Target="externalLinks/externalLink60.xml"/><Relationship Id="rId74" Type="http://schemas.openxmlformats.org/officeDocument/2006/relationships/styles" Target="styles.xml"/><Relationship Id="rId79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5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77" Type="http://schemas.openxmlformats.org/officeDocument/2006/relationships/customXml" Target="../customXml/item1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externalLink" Target="externalLinks/externalLink6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theme" Target="theme/theme1.xml"/><Relationship Id="rId78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6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0</xdr:rowOff>
    </xdr:from>
    <xdr:to>
      <xdr:col>20</xdr:col>
      <xdr:colOff>99060</xdr:colOff>
      <xdr:row>10</xdr:row>
      <xdr:rowOff>45720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53129D3-C1DC-4107-9FB0-A2518A397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4420" y="1181100"/>
          <a:ext cx="500634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44824</xdr:colOff>
      <xdr:row>8</xdr:row>
      <xdr:rowOff>35859</xdr:rowOff>
    </xdr:from>
    <xdr:to>
      <xdr:col>20</xdr:col>
      <xdr:colOff>9414</xdr:colOff>
      <xdr:row>11</xdr:row>
      <xdr:rowOff>81578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D3AC4C5-E25B-4B84-942A-03773D4E2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7789" y="1398494"/>
          <a:ext cx="6212990" cy="5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2003%20Dx%20Tariff%200212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eb%20Direct%20LDC%20CSS%20Actua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an%20Direct%20LDC%20CSS%20Actua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ly%20Direct%20LDC%20CSS%20Actua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ne%20Direct%20LDC%20CSS%20Actua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r%20Direct%20LDC%20CSS%20Actual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y%20Direct%20LDC%20CSS%20Actual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ov%20Direct%20LDC%20CSS%20Actua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Oct%20Direct%20LDC%20CSS%20Actual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Sept%20Direct%20LDC%20CSS%20Actua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Retail%20and%20MEU%20Actuals%20-%20J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Old%20011022/BIG%20DX%20010629a%20010719a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%20CSS%20Actua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ug%20CSS%20Actua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ec%20CSS%20Actua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eb%20CSS%20Actua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an%20CSS%20Actua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ly%20CSS%20Actua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ne%20CSS%20Actu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r%20CSS%20Actu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y%20CSS%20Actual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ov%20CSS%20Actu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Revenue%20Management/PreMarketOpen/PV%20Model%20%20March%202002%20Rat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Oct%20CSS%20Actual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Sept%20CSS%20Actual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F_June%202003\a)%20May-03%201506%20Calculations%20&amp;%20Form%201506%20Attachemen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G_July%202003\a)%20Jun-03%201506%20Calculations%20&amp;%20Form%201506%20Attachme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My%20Documents/HON%20bypass%20current%20study/Backup-TRF&amp;LINE-Bypass%20dec19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HON%20bypass%20current%20study\Backup-TRF&amp;LINE-Bypass%20dec1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ccounts\J\Clients\Just%20Energy\2013\Project%20Accolade\Model\RBC%20Model%20for%20Bidders\14-03-03%20Nobel%20-%20Forecast%20vF2%20(Revised%20RMR)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cc/fa/far/FACS%20Master%20Files/TB%20master/MASTER%20TB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Year-2013-Present/2015/Tax%20Returns/2015-12-31%20CRA%20T2's/5.%20HONI/F%20-%20S(8)%20-%20%20Fixed%20Assets/Nov%205%20-Dec31%20HONI%20Fixed%20Assets%20revised%20for%20return%20FINAL%20with%20SRED%20v%203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erridge\Documents\Personal%20-%20Not%20Backed%20Up%20-%20Aucune%20sauvegarde\Personal%20-%207-8-2011\Deloitte\Jobs\FY%202016\Hydro%20One\Admin%20&amp;%20Services%20Model%20V13_31%20OCT%202015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E07463$\SynchFolder\Desktop\FACS_MASTER_TARGET_DISTRIBUTION%20OCTOBER%202015.xlsm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2019/07%20Tax%20Returns/HOSSM/8.%20Provision%20to%20return/1.%20HOSSM%20LP/C%20-%20Working%20papers/1.0%20-13.1%202019-12-31%20HOSSM%20LP%20Tax%20wps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COP%20Accrual%20from%20Joanna%20Lee/04-04%20Data%20for%20Accrual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Taxation/Tax%20Planning/Brookfield%20Asset%20Management/Timber%20Funds/Island%20timberlands/financials/Yukon%20Financial%20Model%20final%20model%20to%20coinvestor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DJC%20Retail%20Revenue%20020319d%20New%20LF%20020321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07463\AppData\Local\Microsoft\Windows\Temporary%20Internet%20Files\Content.Outlook\H6C40MXX\Dec%202%20-%20%20Reconcilation%20of%20FMV%20to%20NBV%20Rate%20Regulated%20Assets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OEB%20and%20OEFC/OEB/RATE%20FILING/HONI/Tx%202017-2018/Undertakings/Draft/J11.18%20-%202015%20Cash%20Savings%20w%20IPO/2016-12-22%20J11.18%20HONI%20Fixed%20Assets%20Single%20taxation%20year%20Rev%202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Year-2013-Present/2015/Year-End%20Provision/2015-10%20TAX%20PROVISION%20(IPO)/2.%20HONI/2015-10-30%20-%20HONI%20Tax%20Provision%20-%20v9%20January%2012.xlsm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H1_Fin_Models/TX%20Connection%20Model%20Development/Tx%20Connection%20Model%20%20Version%2003A%20Mar-13-03%20Test%20-%20Refined%20Versio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07463\AppData\Local\Microsoft\Windows\Temporary%20Internet%20Files\Content.Outlook\H6C40MXX\OPA%20Projects%20In-Service%20October2015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INAL%2004-01%20COP%20Variance%20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arr\Documents\Hydro%20One\Phase%20II\Model\DRAFT%20-%20Hydro%20One%20ME%20Model_10%2023%2015_SB_V2.xlsb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RAFT#2 03-09 Data for Sep-03 Preliminary IMO Invoice Estimat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-03%20IMO%20Invoice%20Estimate%20Data%20(5%20business%20day%20after%20month%20end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REPORTNG/Integration/2000/05-2000/SLA%20Reporting%20Input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H1_Fin_Models/TX%20Connection%20Model%20Development/Tx%20Connection%20Model%20%20Version%2003A%20Mar-13-03%20Test%20-%20Refined%20Version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ew%20Name%20XNV's/iscextss.xnv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s700\user\nVision\iscextss.xnv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2019/07%20Tax%20Returns/Niagara%20Reinforcement%20LP/P.%20PTR/P.1%202019-12-31%20-%20NRLP%20PTR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WINNT/Profiles/396116/Desktop/based%20pensionable%20earnings%20for%20Q4%20200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1%20for%20RMTx%20BP061208a.zip/WINNT/Profiles/396116/Desktop/based%20pensionable%20earnings%20for%20Q4%2020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nts%20and%20Settings/184994/Local%20Settings/Temporary%20Internet%20Files/OLKA1/2008%20RMDx%20BP071213h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irects%20and%20LDCs%20Actuals%20-%20Jan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Business%20Plan%20Models/Tx/RMTx%202007%20BP061208a_070828_Existing%20Rates&amp;%20CDM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v2%20DRAFT%2004-02%20COP%20Variance%20Dat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financebusinessplanning/2009-13%20Business%20Plan%20Documents/2009-13%20BP%20Models/Trending/Journal%20Entries/Budget%20Upload%20Template%2008-%20%20%20hoi%20100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400/4050/Year-2013-Present/2016/Tax%20Returns/HONI/C%20-%20WPs/Sch%208/8.0%20Sch%208%20FIXED%20ASSETS%20Revised%20with%20SRED%20FINAL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E\Clients\Emera\2014\07%20-%20Charlie\Models\Ability%20to%20Pay\14-08-29_Klondike_ATP_v2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HydroOne%20Benefits%20Forecast%20%20May-29-03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b2\accounting\Accounting%20Files\Peoples%20Soft%20Accts\Matrix%20to%20PeopleSof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%20Direct%20LDC%20CSS%20Actua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ug%20Direct%20LDC%20CSS%20Actua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ec%20Direct%20LDC%20CSS%20Actu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Aug CSS Actual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Jan CSS Actual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resion"/>
      <sheetName val="97PVModel"/>
      <sheetName val="Rev2002"/>
      <sheetName val="Revenue_New_PV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</sheetNames>
    <sheetDataSet>
      <sheetData sheetId="0"/>
      <sheetData sheetId="1" refreshError="1"/>
      <sheetData sheetId="2" refreshError="1"/>
      <sheetData sheetId="3"/>
      <sheetData sheetId="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  <sheetName val="Total from CSS (Retail and MEU)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es"/>
      <sheetName val="Load-2002"/>
      <sheetName val="load12"/>
      <sheetName val="Top-loads"/>
      <sheetName val="TRF-Bypass"/>
      <sheetName val="trf-bypass-H1"/>
      <sheetName val="Line-CTSand MTS"/>
      <sheetName val="Line-Bypass-nonH1"/>
      <sheetName val="Line-Bypass-Cables"/>
      <sheetName val="Line-Bypass-H1-Supp"/>
      <sheetName val="Additional-TC&amp;LC"/>
      <sheetName val="Summary"/>
      <sheetName val="2. 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es"/>
      <sheetName val="Load-2002"/>
      <sheetName val="load12"/>
      <sheetName val="Top-loads"/>
      <sheetName val="TRF-Bypass"/>
      <sheetName val="trf-bypass-H1"/>
      <sheetName val="Line-CTSand MTS"/>
      <sheetName val="Line-Bypass-nonH1"/>
      <sheetName val="Line-Bypass-Cables"/>
      <sheetName val="Line-Bypass-H1-Supp"/>
      <sheetName val="Additional-TC&amp;LC"/>
      <sheetName val="Summary"/>
      <sheetName val="2. Index"/>
      <sheetName val="Total from CSS (Retail and MEU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Operating Assumptions"/>
      <sheetName val="Consolidated - Annual"/>
      <sheetName val="Consolidated - Monthly"/>
      <sheetName val="Water Heater Portfolio"/>
      <sheetName val="Furnace Portfolio"/>
      <sheetName val="AC Portfolio"/>
      <sheetName val="Debt &amp; Interest"/>
      <sheetName val="For Reference --&gt;"/>
      <sheetName val="Cash Flow (Dec-1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pping"/>
      <sheetName val="Range Mapping"/>
      <sheetName val="T-Code"/>
      <sheetName val="CM Download"/>
      <sheetName val="CM YTD Data"/>
      <sheetName val="Prior YE TB"/>
      <sheetName val="PY-QAP"/>
      <sheetName val="PV-FIXED ASSETS ACCOUNTS"/>
      <sheetName val="FIXED ASSETS ACCOUNTS"/>
      <sheetName val="Macro Code"/>
      <sheetName val="FIXED ASSETS ACCOUNTS FORMULA"/>
      <sheetName val="Changes reco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tg to Tax adds rec"/>
      <sheetName val="5- YTD Adds FA Continuity Rec"/>
      <sheetName val="5- FA050 Components"/>
      <sheetName val="HONI CCA"/>
      <sheetName val="DX NPDI TOTAL CCA"/>
      <sheetName val="TX CCA"/>
      <sheetName val="Excluded CCA by Segment"/>
      <sheetName val="BU 220 DX CCA"/>
      <sheetName val="BU 222 Norfolk CCA"/>
      <sheetName val="BU 310 Non-Reg CCA"/>
      <sheetName val="FMV by Class"/>
      <sheetName val="FMV Nov 1 2015"/>
      <sheetName val="D &amp; T Valuation 1A"/>
      <sheetName val="D &amp; T Valuation 1B"/>
      <sheetName val="4- YTD Adds"/>
      <sheetName val="1- FA 050 "/>
      <sheetName val="FA YTD - Allocated run Mar 17"/>
      <sheetName val="2- PT FA 050 Revised"/>
      <sheetName val="PV FA Load "/>
      <sheetName val="5- PT Transfers"/>
      <sheetName val="6- YTD Transfers"/>
      <sheetName val="7- DISPOSALS"/>
      <sheetName val="8- PT Disposals"/>
      <sheetName val="TX DX Cap Cont and CCRA"/>
      <sheetName val="9- YTD Disposals"/>
      <sheetName val="8"/>
      <sheetName val="13"/>
      <sheetName val="21"/>
      <sheetName val="21-1"/>
      <sheetName val="25"/>
      <sheetName val="25-1 Cap OH "/>
      <sheetName val="1-1 Sewell data"/>
      <sheetName val="26"/>
      <sheetName val="CY TB (DEC)"/>
      <sheetName val="HONI Class 13"/>
      <sheetName val="FACS Costs YTD"/>
      <sheetName val="Intangibles Costs YTD"/>
      <sheetName val="DEC FA-010 Costs"/>
      <sheetName val="DEC FA-010 Costs - Intangibles"/>
      <sheetName val="OCT FA-010 Costs"/>
      <sheetName val="OCT FA-010- Intangibles"/>
      <sheetName val="CY FA Adj"/>
      <sheetName val="Non-depreciable breakdown"/>
      <sheetName val="BUMP detail"/>
      <sheetName val="FA YTD - Non-Allocated"/>
      <sheetName val="Easements"/>
      <sheetName val="BM and Suspense 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ase Checklist"/>
      <sheetName val="Sum - DT Code"/>
      <sheetName val="Per client code"/>
      <sheetName val="Sum-DT Code &amp; Loc"/>
      <sheetName val="Sum - Client Code"/>
      <sheetName val="Sum - Allocation Reclass"/>
      <sheetName val="On site checklist"/>
      <sheetName val="FAR"/>
      <sheetName val="Questions"/>
      <sheetName val="Cleansheet"/>
      <sheetName val="V_Variables"/>
      <sheetName val="V_Indicies"/>
      <sheetName val="3D. CPI_PPI Factors"/>
      <sheetName val="3C. FX"/>
      <sheetName val="3E. Obsolescence"/>
      <sheetName val="T1 - Summary Tables"/>
      <sheetName val="T2 - Assumptions"/>
      <sheetName val="T3 - Client Copy"/>
      <sheetName val="Non Change variables"/>
      <sheetName val="NCV_Iowa Curves"/>
      <sheetName val="NCV_Rounding_RUL Table"/>
      <sheetName val="Sum - Allocation (old clas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apping"/>
      <sheetName val="Status"/>
      <sheetName val="range mapping"/>
      <sheetName val="Macro Code"/>
      <sheetName val="Data Dictionary"/>
      <sheetName val="CAPEX SUMMARY"/>
      <sheetName val="CAPEX DETAIL (TX_DX_ALL SUBS)"/>
      <sheetName val="CAPEX (alloc%_SuspDetail_MFA)"/>
      <sheetName val="Susp support(CIP_CAPEX) working"/>
      <sheetName val="CAPEX for Flash"/>
      <sheetName val="CAPEX for QAP"/>
      <sheetName val="Summary"/>
      <sheetName val="Costs"/>
      <sheetName val="Norfolk Adj 220-222"/>
      <sheetName val="Accum Deprec"/>
      <sheetName val="CIP"/>
      <sheetName val="CAPEX"/>
      <sheetName val="In Service Additions"/>
      <sheetName val="Costs - Intangibles"/>
      <sheetName val="Accum Deprec - Intangibles"/>
      <sheetName val="CIP - Intangibles"/>
      <sheetName val="CIP - Intangibles-FA-10"/>
      <sheetName val="YTD Intangible CIP by PID"/>
      <sheetName val="OPA Breakdown"/>
      <sheetName val="PP&amp;E"/>
      <sheetName val="Depn Exp  vs Change accdep"/>
      <sheetName val="ADD Diff (cip, cost, in-servic)"/>
      <sheetName val="MONTHLY UPDATES"/>
      <sheetName val="PV-FIXED ASSETS ACCOUNTS"/>
      <sheetName val="HOB Consolidated FACS"/>
      <sheetName val="NPDI FACS"/>
      <sheetName val="NEI FACS"/>
      <sheetName val="Haldimand  HYDRO Inc,"/>
      <sheetName val="Haldimand ENERGY Inc."/>
      <sheetName val="CCRefund_zrn_zro trans"/>
      <sheetName val="Budget-Hydro One"/>
      <sheetName val="Depr ALL Budget"/>
      <sheetName val="Hydro One Review"/>
      <sheetName val="Review all"/>
      <sheetName val="MoM Reconciliation"/>
      <sheetName val="QAP integration"/>
      <sheetName val="Dx ISA"/>
      <sheetName val="Tx ISA"/>
      <sheetName val="GAAP TxDx View Non-Intangibles"/>
      <sheetName val="GAAP TxDx View Intangi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NI seg 320 BPC JE"/>
      <sheetName val="Tax Rates"/>
      <sheetName val="A. DTA Note Disclosure"/>
      <sheetName val="B. Rate Rec"/>
      <sheetName val="JE Template"/>
      <sheetName val="1.0 Sch 1"/>
      <sheetName val="C.0 Consol DT Cont "/>
      <sheetName val="C.1 HOSSM LP DIT Cont"/>
      <sheetName val="C.2 HOSSM LP H DIT Cont"/>
      <sheetName val="C.3 HONI Seg 320 DIT Cont"/>
      <sheetName val="D. Consol DT Calculation"/>
      <sheetName val="E.0 DT Memo"/>
      <sheetName val="1.1. Prof Fees"/>
      <sheetName val="1.2 LP Def Fin"/>
      <sheetName val="8.0 NBV-UCC Temp Diff"/>
      <sheetName val="8.1 Sch 8"/>
      <sheetName val="8.2 Accting to Tax Adds"/>
      <sheetName val="8.3 Accting Disposals"/>
      <sheetName val="8.4 Depn"/>
      <sheetName val="8.5 FACS"/>
      <sheetName val="8.6 Accting Adds &amp; Xfers"/>
      <sheetName val="8.7 Cap Items"/>
      <sheetName val="8.8 Accelerated CCA"/>
      <sheetName val="13.1 Regulatory"/>
      <sheetName val="13.1 OPEB and Pension IFRS"/>
      <sheetName val="13.1 OPEB and Pension US GAAP"/>
      <sheetName val="E.1 Outside Basis"/>
      <sheetName val="VLOOKUP"/>
      <sheetName val="US GAAP to IFRS TB"/>
      <sheetName val="IFRS TB"/>
      <sheetName val="CY TB (US GAAP)"/>
      <sheetName val="PY TB"/>
      <sheetName val="OCI Rec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/>
      <sheetData sheetId="3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OP &amp; Tx"/>
      <sheetName val="Bill 210 &amp; BPPR"/>
      <sheetName val="COP Accrual"/>
      <sheetName val="Invoice Estimate Report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SourceUse"/>
      <sheetName val="Returns Analysis"/>
      <sheetName val="Summary Financials"/>
      <sheetName val="Income"/>
      <sheetName val="StepUpIncome"/>
      <sheetName val="BS_CashFlow"/>
      <sheetName val="Assumptions"/>
      <sheetName val="Debt Sheet"/>
      <sheetName val="Actu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ciliation "/>
      <sheetName val="Reconciliation"/>
      <sheetName val="Template Fixed Assets"/>
      <sheetName val="P2 Sum - Allocation Reclass"/>
      <sheetName val="Dx"/>
      <sheetName val="T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ctive Accounts"/>
      <sheetName val="Budget to Actual"/>
      <sheetName val="6"/>
      <sheetName val="41"/>
      <sheetName val="44-Support"/>
      <sheetName val="Management Fees-T2 Schedule 14"/>
      <sheetName val="Pension Contributions-T2 Sch 15"/>
      <sheetName val="Rate Rec Reg Impact"/>
      <sheetName val="Actual vs Proj"/>
      <sheetName val="Actual vs Proj (Detail)"/>
      <sheetName val="Sheet1"/>
      <sheetName val="1500 SAP JE"/>
      <sheetName val="Macro Code"/>
      <sheetName val="Fixed Asset - Instructions"/>
      <sheetName val="Mapping (2)"/>
      <sheetName val="J11.18"/>
      <sheetName val="Narrative support"/>
      <sheetName val="Reasonability"/>
      <sheetName val="HONI CCA CALC Jan - Dec 2015"/>
      <sheetName val="HONI CCA Jan - Dec 2015"/>
      <sheetName val="Tx CCA Jan - Dec 2015"/>
      <sheetName val="BU 220 DX CCA Jan-Dec 2015"/>
      <sheetName val="Seg 222 CCA Jan-Dec 2015"/>
      <sheetName val="NonReg CCA Jan-Dec 2015 wo bump"/>
      <sheetName val="HONI CCA Nov 5 -Dec 31 2015"/>
      <sheetName val="HONI CCA Oct 2015"/>
      <sheetName val="Tx CCA Oct 2015"/>
      <sheetName val="BU 220 DX CCA Oct 2015"/>
      <sheetName val="BU 222 Norfolk CCA Oct 2015"/>
      <sheetName val="BU 310 Non-Reg CCA Oct 2015"/>
      <sheetName val="BU 222 CCA Nov 5 Dec 31 2015"/>
      <sheetName val="BU 220 DX CCA Nov 5 Dec 31 2015"/>
      <sheetName val="Non-Reg CCA Nov 5 -Dec 31 2015"/>
      <sheetName val="TX CCA Nov 5 -Dec 31 2015"/>
      <sheetName val="DX NPDI CCA Nov 5-Dec 31 2015"/>
      <sheetName val="2013 DX TX Cap Contribution"/>
      <sheetName val="Seg 300 Allocate"/>
      <sheetName val="Segments"/>
      <sheetName val="Trans Types"/>
      <sheetName val="Tax Class vs Asset Class"/>
      <sheetName val="CCA Classes"/>
      <sheetName val="Mapping (3)"/>
      <sheetName val="CY TB"/>
      <sheetName val="PY TB"/>
      <sheetName val="vlookup"/>
      <sheetName val="FIT CY TB"/>
      <sheetName val="August 31 TB"/>
      <sheetName val="S8 Taxprep Oct 2015"/>
      <sheetName val="S8 Taxprep Nov 4 2015"/>
      <sheetName val="S8 Taxprep Dec 2015"/>
      <sheetName val="S200 Taxprep Oct 2015"/>
      <sheetName val="S200 Taxprep Nov 4 2015"/>
      <sheetName val="S200 Taxprep Dec 20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ctive Accounts"/>
      <sheetName val="FOLLOW UP"/>
      <sheetName val="FTA_FTLs Note Disclosure"/>
      <sheetName val="Gross UP Allocated to FTA_FTL"/>
      <sheetName val="HONI FIT Continuity"/>
      <sheetName val="TX FIT Continuity"/>
      <sheetName val="8"/>
      <sheetName val="Total DX FIT Continuity"/>
      <sheetName val="Seg 220 FIT Continuity"/>
      <sheetName val="NPDI FIT Continuity"/>
      <sheetName val="Non-Reg FIT Continuity"/>
      <sheetName val="TX FIT Calculation"/>
      <sheetName val="HONI FIT Calculation"/>
      <sheetName val="DX FIT Calculation"/>
      <sheetName val="Non-Reg FIT Calculation"/>
      <sheetName val="NPDI FIT Calculation"/>
      <sheetName val="Budget to Actual"/>
      <sheetName val="Sch 1"/>
      <sheetName val="1"/>
      <sheetName val="1-1 Sewell data"/>
      <sheetName val="2"/>
      <sheetName val="3"/>
      <sheetName val="4"/>
      <sheetName val="4.1 Rec"/>
      <sheetName val="5"/>
      <sheetName val="Reg Interest"/>
      <sheetName val="7"/>
      <sheetName val="6"/>
      <sheetName val="CY FA Adj"/>
      <sheetName val="9"/>
      <sheetName val="10"/>
      <sheetName val="11"/>
      <sheetName val="11 JAN - OCT M&amp;E"/>
      <sheetName val="Goodwill"/>
      <sheetName val="13"/>
      <sheetName val="14"/>
      <sheetName val="14-1"/>
      <sheetName val="14-2"/>
      <sheetName val="15"/>
      <sheetName val="16"/>
      <sheetName val="16-1"/>
      <sheetName val="16-2"/>
      <sheetName val="17"/>
      <sheetName val="18"/>
      <sheetName val="19"/>
      <sheetName val="20"/>
      <sheetName val="20-1"/>
      <sheetName val="21"/>
      <sheetName val="21-1"/>
      <sheetName val="23"/>
      <sheetName val="23-1"/>
      <sheetName val="24"/>
      <sheetName val="24-1"/>
      <sheetName val="24-2"/>
      <sheetName val="25"/>
      <sheetName val="25-1 Cap OH "/>
      <sheetName val="25-2 Cap OH support "/>
      <sheetName val="26"/>
      <sheetName val="27"/>
      <sheetName val="27-1"/>
      <sheetName val="28"/>
      <sheetName val="28-1"/>
      <sheetName val="29"/>
      <sheetName val="29-1"/>
      <sheetName val="36"/>
      <sheetName val="37"/>
      <sheetName val="41"/>
      <sheetName val="42"/>
      <sheetName val="43"/>
      <sheetName val="44"/>
      <sheetName val="44-Support"/>
      <sheetName val="Management Fees-T2 Schedule 14"/>
      <sheetName val="Pension Contributions-T2 Sch 15"/>
      <sheetName val="Rate Rec Reg Impact"/>
      <sheetName val="Actual vs Proj"/>
      <sheetName val="Actual vs Proj (Detail)"/>
      <sheetName val="Sheet1"/>
      <sheetName val="1500 SAP JE"/>
      <sheetName val="Macro Code"/>
      <sheetName val="Fixed Asset - Instructions"/>
      <sheetName val="Mapping (2)"/>
      <sheetName val="NBV-UCC Temp Diff"/>
      <sheetName val="NBV"/>
      <sheetName val="NBV Roll"/>
      <sheetName val="FACS Costs YTD"/>
      <sheetName val="FACS Acc Dep YTD"/>
      <sheetName val="Intangibles Costs YTD"/>
      <sheetName val="FACS AccDep Intangibles YTD"/>
      <sheetName val="1- FA 050 "/>
      <sheetName val="2- PT FA 050 Revised"/>
      <sheetName val="5- FA050 Components"/>
      <sheetName val="5- YTD Adds FA Continuity Rec"/>
      <sheetName val="5- PT Transfers"/>
      <sheetName val="7- DISPOSALS"/>
      <sheetName val="8- PT Disposals"/>
      <sheetName val="9- YTD Disposals"/>
      <sheetName val="6- YTD Transfers"/>
      <sheetName val="PV FA Load "/>
      <sheetName val="4- YTD Adds"/>
      <sheetName val="HONI CCA"/>
      <sheetName val="Tx CCA"/>
      <sheetName val="BU 210 TX CCA"/>
      <sheetName val="BU 215 FN CCA"/>
      <sheetName val="DX NPDI TOTAL CCA"/>
      <sheetName val="BU 220 DX CCA"/>
      <sheetName val="BU 222 Norfolk CCA"/>
      <sheetName val="BU 310 Non-Reg CCA"/>
      <sheetName val="2013 DX TX Cap Contribution"/>
      <sheetName val="OPA Directed Cost"/>
      <sheetName val="MOF Adj"/>
      <sheetName val="TX DX Cap Cont"/>
      <sheetName val="OPA Directed Cost - Detail"/>
      <sheetName val="HONI Class 13"/>
      <sheetName val="Seg 300 Allocate"/>
      <sheetName val="Segments"/>
      <sheetName val="Trans Types"/>
      <sheetName val="Tax Class vs Asset Class"/>
      <sheetName val="CCA Classes"/>
      <sheetName val="Mapping (3)"/>
      <sheetName val="Easements"/>
      <sheetName val="ETR Proof"/>
      <sheetName val="JE Template"/>
      <sheetName val="1200 SAP JE"/>
      <sheetName val="1200 SAP JE Late $1.3M MOF adj"/>
      <sheetName val="CY TB"/>
      <sheetName val="PY TB"/>
      <sheetName val="vlookup"/>
      <sheetName val="Input Sheet"/>
      <sheetName val="FIT CY TB"/>
      <sheetName val="August 31 TB"/>
      <sheetName val="TB Accounts Compare 1"/>
      <sheetName val="TB Accounts Compare"/>
      <sheetName val="Mapping"/>
      <sheetName val="Sheet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/>
      <sheetData sheetId="40"/>
      <sheetData sheetId="41" refreshError="1"/>
      <sheetData sheetId="42" refreshError="1"/>
      <sheetData sheetId="43"/>
      <sheetData sheetId="44"/>
      <sheetData sheetId="45"/>
      <sheetData sheetId="46"/>
      <sheetData sheetId="47" refreshError="1"/>
      <sheetData sheetId="48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/>
      <sheetData sheetId="59"/>
      <sheetData sheetId="60" refreshError="1"/>
      <sheetData sheetId="61"/>
      <sheetData sheetId="62" refreshError="1"/>
      <sheetData sheetId="63"/>
      <sheetData sheetId="64" refreshError="1"/>
      <sheetData sheetId="65"/>
      <sheetData sheetId="66"/>
      <sheetData sheetId="67" refreshError="1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/>
      <sheetData sheetId="106"/>
      <sheetData sheetId="107" refreshError="1"/>
      <sheetData sheetId="108" refreshError="1"/>
      <sheetData sheetId="109" refreshError="1"/>
      <sheetData sheetId="110"/>
      <sheetData sheetId="111"/>
      <sheetData sheetId="112" refreshError="1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Navigation"/>
      <sheetName val="T-Codes"/>
      <sheetName val="Journal Entry"/>
      <sheetName val="Summary"/>
      <sheetName val="LTD OPA Asset Balances"/>
      <sheetName val="PM-LTD OPA Asset Balances"/>
      <sheetName val="OPA CM CapEx"/>
      <sheetName val="OPA CM Cancellations"/>
      <sheetName val="YTD Cancellation Costs"/>
      <sheetName val="LTD AUC "/>
      <sheetName val="LTD OPA Asset Balances TaxClass"/>
      <sheetName val="WBS In Scope"/>
      <sheetName val="Macro Code"/>
      <sheetName val="PT"/>
      <sheetName val="IS_CIP_2012"/>
      <sheetName val="Kingsville stranded bal Aug 15"/>
      <sheetName val="Sheet1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DO"/>
      <sheetName val="notes"/>
      <sheetName val="actual%"/>
      <sheetName val="budget-04"/>
      <sheetName val="actual-03&amp;04"/>
      <sheetName val="GWh-03"/>
      <sheetName val="class"/>
      <sheetName val="class var"/>
      <sheetName val="S1"/>
      <sheetName val="S2"/>
      <sheetName val="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OC"/>
      <sheetName val="MEMO"/>
      <sheetName val="Notes"/>
      <sheetName val="Standards-Blank"/>
      <sheetName val="Standards-Sample"/>
      <sheetName val="1A Client Asset Code Summary"/>
      <sheetName val="Final Summary"/>
      <sheetName val="UCC Class Code Summary"/>
      <sheetName val="1E FA Record Summary"/>
      <sheetName val="1F Summary by Approach"/>
      <sheetName val="1H Source Data Exhibit"/>
      <sheetName val="1I Obsolescence Exhibit"/>
      <sheetName val="2A General Info"/>
      <sheetName val="Location UCC Class Code Summry "/>
      <sheetName val="3A FA Record"/>
      <sheetName val="RCN Model"/>
      <sheetName val="4A Asset Code"/>
      <sheetName val="4B Lease Table"/>
      <sheetName val="6A Trend Table"/>
      <sheetName val="7A Iowa Depreciation (2)"/>
      <sheetName val="6B PPPI Table"/>
      <sheetName val="7B Market-Based Depreciation"/>
      <sheetName val="8A Currency Conversion"/>
      <sheetName val="9A Rounding"/>
      <sheetName val="9B RUL Range"/>
      <sheetName val="Not Used --&gt;"/>
      <sheetName val="1G Reconciliation"/>
      <sheetName val="1B Loc &amp; Client AC Summary"/>
      <sheetName val="1C DTBA AC Summary"/>
      <sheetName val="1D Loc &amp; DTBA AC Summary"/>
      <sheetName val="4C Obsolescence"/>
      <sheetName val="5A RCN &amp; Market Summary"/>
      <sheetName val="7A Iowa Deprec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ommodity"/>
      <sheetName val="Other COP &amp; Revenue"/>
      <sheetName val="Bill 210 &amp; MPMA"/>
      <sheetName val="COP Accrual"/>
      <sheetName val="Invoice Estimate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EP"/>
      <sheetName val="HUSA"/>
      <sheetName val="Total MW - interval"/>
      <sheetName val="Total MW - hour"/>
      <sheetName val="Ont MW &amp; Weighs"/>
      <sheetName val="Preliminary"/>
      <sheetName val="Final"/>
      <sheetName val="Apr-03 Method"/>
      <sheetName val="Apr-03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</sheetNames>
    <sheetDataSet>
      <sheetData sheetId="0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  <sheetName val="Trial_Balanc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Rates"/>
      <sheetName val="Notes"/>
      <sheetName val="JE - HOIP GP Inc Seg 811"/>
      <sheetName val="JE - HONI HLPs Seg 320"/>
      <sheetName val="1-2"/>
      <sheetName val="JE Template"/>
      <sheetName val="A. DTA_DTLs Note Disclosure"/>
      <sheetName val="B. ETR Proof"/>
      <sheetName val="C.0 NRLP DIT Continuity"/>
      <sheetName val="C.1 NRLP BS DIT"/>
      <sheetName val="D. GP Inc. DIT Continuity"/>
      <sheetName val=" D.1 GP Inc. BS DIT"/>
      <sheetName val="E. LP Inc. DIT Continuity "/>
      <sheetName val=" E.1 LP Inc. BS DIT"/>
      <sheetName val="B.1 Rate Rec"/>
      <sheetName val="1.0 Sch 1"/>
      <sheetName val="1.1 Regulatory"/>
      <sheetName val="1.1.1  Cap Interest"/>
      <sheetName val="1.2 Consultant Costs"/>
      <sheetName val="1.3 Non-deductible costs"/>
      <sheetName val="1.3.1"/>
      <sheetName val="1.3.2"/>
      <sheetName val="1.3.3"/>
      <sheetName val="1.5 Losses"/>
      <sheetName val="1.6 Discrete"/>
      <sheetName val="8.0 FA Roll"/>
      <sheetName val="8.1 Sch 8"/>
      <sheetName val="8.2 Depn"/>
      <sheetName val="8.3 Acctg Adds &amp; Xfers"/>
      <sheetName val="8.4 Susp adds"/>
      <sheetName val="2. Partner Income Allocation"/>
      <sheetName val="2.1"/>
      <sheetName val="2.2 Final Rate Order"/>
      <sheetName val="2.3 "/>
      <sheetName val="7 CG on LP"/>
      <sheetName val="10 Departure Tax"/>
      <sheetName val="3.1 HOIP GP ACB"/>
      <sheetName val="3.2 HONI HLP ACB"/>
      <sheetName val="4.0 DTL on NRLP"/>
      <sheetName val="5.0 Distribution Schedule"/>
      <sheetName val="6.0 Shareholder Accting Equity"/>
      <sheetName val="7.0 At Risk Calc"/>
      <sheetName val="Balance Sheet"/>
      <sheetName val="CY TB"/>
      <sheetName val="PY TB"/>
      <sheetName val="14 Tax Ba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_Mstr_Cntrl"/>
      <sheetName val="F_Mstr_Cntrl_Chg"/>
      <sheetName val="F_Mstr_Cntrl_Old"/>
      <sheetName val="Rev_Rt_Class"/>
      <sheetName val="Fcst"/>
      <sheetName val="Fcst_Chg"/>
      <sheetName val="Fcst_Prev"/>
      <sheetName val="Tx_Meters_2007"/>
      <sheetName val="Check_Fcst"/>
      <sheetName val="Dx_Tariff_Chg"/>
      <sheetName val="Rider_Rev_Chg"/>
      <sheetName val="COP_Chg"/>
      <sheetName val="Dx_Out_Fcst"/>
      <sheetName val="Dx_Out_Fcst_Chg"/>
      <sheetName val="Dx_Out_Fcst_Prev"/>
      <sheetName val="Out_Fcst"/>
      <sheetName val="Out_Budget"/>
      <sheetName val="Actual_AR_Averages"/>
      <sheetName val="Dx_Out_Bud_061208b"/>
      <sheetName val="In_F_Loss_Factors"/>
      <sheetName val="F_Scaling"/>
      <sheetName val="In_F_Dx_Rates"/>
      <sheetName val="In_F_Flow_Thru_Rates"/>
      <sheetName val="Retail_Core_060501"/>
      <sheetName val="Retail_Core_070501"/>
      <sheetName val="AcqMEU_060501a"/>
      <sheetName val="AcqMEU_070501"/>
      <sheetName val="Q1_Q3_Total_Demand_Rates"/>
      <sheetName val="Impacts"/>
      <sheetName val="Adjust_Summary"/>
      <sheetName val="G1 Serv_Chg"/>
      <sheetName val="TxC_Direct"/>
      <sheetName val="TxC_LDC"/>
      <sheetName val="In_F_Whls_Rates"/>
      <sheetName val="In_F_Hist_kWhs"/>
      <sheetName val="In_F_Hist_kWs"/>
      <sheetName val="In_Rate_Class"/>
      <sheetName val="In_Rate_Categ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_Mstr_Cntrl"/>
      <sheetName val="Tx_Meters_2006"/>
      <sheetName val="LF without DSM &amp; Reconnections"/>
      <sheetName val="LF_Impact of DSM"/>
      <sheetName val="LF_Impact of Reconnection Risk"/>
      <sheetName val="LF_Impact of Embedded Generatio"/>
      <sheetName val="LF with DSM &amp; Reconnections"/>
      <sheetName val="RDDA"/>
      <sheetName val="Fcst"/>
      <sheetName val="Fcst_Chg"/>
      <sheetName val="Fcst_Prev"/>
      <sheetName val="Out_Tx_Tariff_Chg"/>
      <sheetName val="Tx_Out_Fcst"/>
      <sheetName val="Tx_Out_Fcst_Chg"/>
      <sheetName val="Tx_Out_Fcst_Prev"/>
      <sheetName val="Tx_Out_Budget_061208a"/>
      <sheetName val="F_Scaling"/>
      <sheetName val="In_F_Tx_Rates"/>
      <sheetName val="In_F_Hist_kWs"/>
      <sheetName val="Ld_Fcst_Apr04"/>
      <sheetName val="Ld_Fcst_Jul04"/>
      <sheetName val="Ld_Fcst_Apr05"/>
      <sheetName val="Ld_Fcst_Apr06"/>
      <sheetName val="Ld_Fcst_C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%-04"/>
      <sheetName val="GWh-03"/>
      <sheetName val="budget-04"/>
      <sheetName val="LT"/>
      <sheetName val="actual-03&amp;04"/>
      <sheetName val="class"/>
      <sheetName val="class var"/>
      <sheetName val="S1"/>
      <sheetName val="S2"/>
      <sheetName val="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LINES"/>
      <sheetName val="Sheet1"/>
      <sheetName val="JOURNAL"/>
      <sheetName val="valid valu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 NBV Roll &amp; Rec's"/>
      <sheetName val="8.1 Depn CCA"/>
      <sheetName val="8.2 HONI CCA"/>
      <sheetName val="8.2A LDC Windup"/>
      <sheetName val="8.3 Excluded CCA TX DX Non-Reg"/>
      <sheetName val="8.4 - YTD Adds"/>
      <sheetName val="8.4A- YTD Adds FA Cont Rec"/>
      <sheetName val="8.4B- FA 050 "/>
      <sheetName val="8.4C FACS Costs YTD"/>
      <sheetName val="8.4D FACS Acc Dep YTD"/>
      <sheetName val="8.4E Intangibles Costs YTD"/>
      <sheetName val="8.4F FACS AccDep Intang YTD"/>
      <sheetName val="8.4G Cap con elim BPC"/>
      <sheetName val="8.5 - Suspense additions"/>
      <sheetName val="8.6 CY UCC Adj"/>
      <sheetName val="8.7- YTD Transfers"/>
      <sheetName val="8.8- YTD Disposals"/>
      <sheetName val="8.8A- DISPOSALS"/>
      <sheetName val="8.9 Removal costs"/>
      <sheetName val="8.9A Removal Cost Note"/>
      <sheetName val="8.10 Cap cont &amp; CCRA"/>
      <sheetName val="8.10A Cap Cont Summary"/>
      <sheetName val="8.10B Horizon- Winona TS"/>
      <sheetName val="8.10C Toronto Hydro Cecil TS"/>
      <sheetName val="8.10D Niagara Penin-Murray TS"/>
      <sheetName val="8.10E Hydro Ottawa Hawthrn-Cryv"/>
      <sheetName val="8.10I SAP CCRA true ups"/>
      <sheetName val="8.10J Orleans cap cont adj"/>
      <sheetName val="8.13 HONI Class 13"/>
      <sheetName val="8.14 Fixed Asset Rec"/>
      <sheetName val="H.8 - PT FA 050 Adds"/>
      <sheetName val="H.10 - PT FA 050 Transfers"/>
      <sheetName val="H.11 - PT Disposals"/>
      <sheetName val="TB 2016"/>
      <sheetName val="FA050 Components"/>
      <sheetName val="For PTR purposes&gt;&gt;&gt; "/>
      <sheetName val="TX CCA "/>
      <sheetName val="DX Seg 220 + LDC TOTAL CCA"/>
      <sheetName val="222 LDC UCC"/>
      <sheetName val="220 DX CCA"/>
      <sheetName val="BU 310 Non-Reg CCA"/>
      <sheetName val="13 Transfers IncExc"/>
      <sheetName val="8.16 Tax class reclass"/>
      <sheetName val="S(8) upload instructions"/>
      <sheetName val="S8 summary"/>
      <sheetName val="Upload TaxPr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cquiror, Target Info and FX"/>
      <sheetName val="_CIQHiddenCacheSheet"/>
      <sheetName val="Pro Forma Financials"/>
      <sheetName val="RBC - Outputs"/>
      <sheetName val="BBerg"/>
      <sheetName val="FF"/>
      <sheetName val="ATP_FF"/>
      <sheetName val="Contribution"/>
      <sheetName val="Dividend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2 H D GLI Maternity"/>
      <sheetName val="7. 2002 BPE"/>
      <sheetName val="8. 2002 TR"/>
      <sheetName val="9. 2002 EHT"/>
      <sheetName val="10. 2002 WC"/>
      <sheetName val="11. 2002NTS - CPP EI"/>
      <sheetName val="12. 2002NW - CPP EI"/>
      <sheetName val="13. 2002RMC - CPP EI"/>
      <sheetName val="14. 2002HO - CPP EI"/>
      <sheetName val="15. 2002TEL - CPP EI"/>
      <sheetName val="16. 2002OHE - CPP EI"/>
      <sheetName val="17. 2002MRK - CPP EI"/>
      <sheetName val="18. 2003 Headcount"/>
      <sheetName val="19. 2003 OPRB, LTD, SPP, RPP"/>
      <sheetName val="20. 2003 Compens &amp; EHT- HOI"/>
      <sheetName val="21. 2003 Compens &amp; EHT- Netwk"/>
      <sheetName val="22. 2003 Compens &amp; EHT- RC"/>
      <sheetName val="23. 2003 Compens &amp; EHT- TEL"/>
      <sheetName val="24. 2003 Compens &amp; EHT- OHE"/>
      <sheetName val="25. 2003 Compens &amp; EHT- Market"/>
      <sheetName val="26. 2003 D H GLI Mat - HOI"/>
      <sheetName val="27. 2003 D H GLI Mat - Networks"/>
      <sheetName val="28. 2003 D H GLI Mat - RC"/>
      <sheetName val="29. 2003 D H GLI Mat - TEL"/>
      <sheetName val="30. 2003 D H GLI Mat - OHE"/>
      <sheetName val="31. 2003 D H GLI Mat - Markets"/>
      <sheetName val="32. WC - Est. Max.  Premium"/>
      <sheetName val="33. CPP - Est. Max.  ER Cont'n"/>
      <sheetName val="34. EI - Est. Max.  ER Cont'n"/>
      <sheetName val="35. 2003 WC, CPP, EI - HOI"/>
      <sheetName val="36. 2003 WC, CPP, EI - Networks"/>
      <sheetName val="37. 2003 WC, CPP, EI - RC"/>
      <sheetName val="38. 2003 WC, CPP, EI - TEL"/>
      <sheetName val="39. 2003 WC, CPP, EI - OHE"/>
      <sheetName val="40. 2003 WC, CPP, EI - Markets"/>
      <sheetName val="41. Benefits Rough Est 2003-08"/>
      <sheetName val="42. 2003 TR, EHT &amp; BPE Estimate"/>
      <sheetName val="43. 2003 BPE Estimate"/>
      <sheetName val="44. 2003 Networks BPE Estimate"/>
      <sheetName val="45. 2003 H D GLI Mat Forecast"/>
      <sheetName val="46. Est. -  H D GLI &amp; MAT "/>
      <sheetName val="47. 2003 Comp&amp;Benefits Summary"/>
      <sheetName val="48. 03-08 BurdenRates (Net+OHE)"/>
      <sheetName val="49. 2003-08 BurdenRates Summary"/>
      <sheetName val="50. 2003-08 Consol"/>
      <sheetName val="51. 2003-08 Net+OHE"/>
      <sheetName val="52. 2003-08 Net"/>
      <sheetName val="53. 2003-08 HOI"/>
      <sheetName val="2003-08 NS"/>
      <sheetName val="54. 2003-08 RC"/>
      <sheetName val="55. 2003-08 Tel"/>
      <sheetName val="56. 2003-08 OHE"/>
      <sheetName val="57. EFB Liabi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nl 3 summarized"/>
      <sheetName val="Sheet1"/>
      <sheetName val="jnl 3"/>
      <sheetName val="usofa mapping for brampton"/>
      <sheetName val="jnl amt"/>
      <sheetName val="TB  with ps"/>
      <sheetName val="jnl 2"/>
      <sheetName val="TB"/>
      <sheetName val="Brampton Fin Statemnt"/>
      <sheetName val="Fin Statemnt"/>
      <sheetName val="jnl_3_summarized"/>
      <sheetName val="jnl_3"/>
      <sheetName val="usofa_mapping_for_brampton"/>
      <sheetName val="jnl_amt"/>
      <sheetName val="TB__with_ps"/>
      <sheetName val="jnl_2"/>
      <sheetName val="Brampton_Fin_Statemnt"/>
      <sheetName val="Fin_Statemnt"/>
      <sheetName val="Total_Directs_and_LDCs"/>
      <sheetName val="Total_from_CSS_(Retail_and_MEU)"/>
      <sheetName val="Input_-_Proj_Info"/>
      <sheetName val="Month_Identifier"/>
      <sheetName val="q1_2002"/>
      <sheetName val="valid_values"/>
      <sheetName val="OPEB"/>
      <sheetName val="47__2003_Comp&amp;Benefits_Summary"/>
      <sheetName val="USoA Map fBrmptn Eff Jan20,09"/>
      <sheetName val="47. 2003 Comp&amp;Benefits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58797-4876-4FF7-9CD1-7A9C0F1E7399}">
  <sheetPr>
    <tabColor rgb="FF92D050"/>
    <pageSetUpPr fitToPage="1"/>
  </sheetPr>
  <dimension ref="A1:R241"/>
  <sheetViews>
    <sheetView topLeftCell="A115" zoomScale="80" zoomScaleNormal="80" workbookViewId="0">
      <selection activeCell="L16" sqref="L16:L31"/>
    </sheetView>
  </sheetViews>
  <sheetFormatPr defaultColWidth="8.85546875" defaultRowHeight="12.75" x14ac:dyDescent="0.2"/>
  <cols>
    <col min="1" max="1" width="15.5703125" style="97" customWidth="1"/>
    <col min="2" max="2" width="9.140625" style="97" customWidth="1"/>
    <col min="3" max="3" width="8" style="97" customWidth="1"/>
    <col min="4" max="4" width="9.140625" style="97" customWidth="1"/>
    <col min="5" max="5" width="8.5703125" style="97" customWidth="1"/>
    <col min="6" max="6" width="11.42578125" style="97" customWidth="1"/>
    <col min="7" max="7" width="9.85546875" style="97" customWidth="1"/>
    <col min="8" max="8" width="9.5703125" style="97" customWidth="1"/>
    <col min="9" max="9" width="8.140625" style="97" customWidth="1"/>
    <col min="10" max="10" width="10.85546875" style="97" customWidth="1"/>
    <col min="11" max="11" width="12.140625" style="97" customWidth="1"/>
    <col min="12" max="12" width="10.85546875" style="97" customWidth="1"/>
    <col min="13" max="14" width="13.85546875" style="97" customWidth="1"/>
    <col min="15" max="15" width="12.85546875" style="97" customWidth="1"/>
    <col min="16" max="16" width="13.140625" style="97" customWidth="1"/>
    <col min="17" max="17" width="8.85546875" style="97"/>
    <col min="18" max="18" width="11.140625" style="97" customWidth="1"/>
    <col min="19" max="16384" width="8.85546875" style="97"/>
  </cols>
  <sheetData>
    <row r="1" spans="1:14" x14ac:dyDescent="0.2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96"/>
    </row>
    <row r="2" spans="1:14" x14ac:dyDescent="0.2">
      <c r="A2" s="98"/>
      <c r="B2" s="98"/>
      <c r="C2" s="98"/>
      <c r="E2" s="98" t="s">
        <v>1</v>
      </c>
      <c r="F2" s="98"/>
      <c r="G2" s="98"/>
      <c r="H2" s="98"/>
      <c r="I2" s="98"/>
      <c r="J2" s="98"/>
      <c r="K2" s="96"/>
      <c r="L2" s="98"/>
    </row>
    <row r="3" spans="1:14" x14ac:dyDescent="0.2">
      <c r="K3" s="96"/>
    </row>
    <row r="4" spans="1:14" x14ac:dyDescent="0.2">
      <c r="A4" s="200" t="s">
        <v>2</v>
      </c>
      <c r="B4" s="200"/>
      <c r="C4" s="200"/>
      <c r="D4" s="200"/>
      <c r="E4" s="200"/>
      <c r="F4" s="200"/>
      <c r="G4" s="200"/>
      <c r="H4" s="200"/>
      <c r="I4" s="200"/>
      <c r="J4" s="200"/>
    </row>
    <row r="5" spans="1:14" x14ac:dyDescent="0.2">
      <c r="A5" s="200" t="s">
        <v>3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4" x14ac:dyDescent="0.2">
      <c r="A6" s="200" t="s">
        <v>4</v>
      </c>
      <c r="B6" s="200"/>
      <c r="C6" s="200"/>
      <c r="D6" s="200"/>
      <c r="E6" s="200"/>
      <c r="F6" s="200"/>
      <c r="G6" s="200"/>
      <c r="H6" s="200"/>
      <c r="I6" s="200"/>
      <c r="J6" s="200"/>
    </row>
    <row r="7" spans="1:14" x14ac:dyDescent="0.2">
      <c r="A7" s="200" t="s">
        <v>5</v>
      </c>
      <c r="B7" s="200"/>
      <c r="C7" s="200"/>
      <c r="D7" s="200"/>
      <c r="E7" s="200"/>
      <c r="F7" s="200"/>
      <c r="G7" s="200"/>
      <c r="H7" s="200"/>
      <c r="I7" s="200"/>
      <c r="J7" s="200"/>
    </row>
    <row r="8" spans="1:14" x14ac:dyDescent="0.2">
      <c r="A8" s="200" t="s">
        <v>6</v>
      </c>
      <c r="B8" s="200"/>
      <c r="C8" s="200"/>
      <c r="D8" s="200"/>
      <c r="E8" s="200"/>
      <c r="F8" s="200"/>
      <c r="G8" s="200"/>
      <c r="H8" s="200"/>
      <c r="I8" s="200"/>
      <c r="J8" s="200"/>
    </row>
    <row r="9" spans="1:14" x14ac:dyDescent="0.2">
      <c r="A9" s="99"/>
      <c r="B9" s="99"/>
      <c r="C9" s="99"/>
      <c r="D9" s="99"/>
      <c r="E9" s="99"/>
      <c r="F9" s="99"/>
      <c r="G9" s="99"/>
      <c r="H9" s="99"/>
      <c r="I9" s="99"/>
      <c r="J9" s="99"/>
    </row>
    <row r="10" spans="1:14" ht="14.25" x14ac:dyDescent="0.2">
      <c r="A10" s="100" t="s">
        <v>7</v>
      </c>
      <c r="B10" s="99"/>
      <c r="C10" s="99"/>
      <c r="D10" s="99"/>
      <c r="E10" s="99"/>
      <c r="F10" s="99"/>
      <c r="G10" s="99"/>
      <c r="H10" s="99"/>
      <c r="I10" s="99"/>
      <c r="J10" s="99"/>
    </row>
    <row r="11" spans="1:14" ht="14.25" x14ac:dyDescent="0.2">
      <c r="A11" s="100"/>
      <c r="B11" s="99"/>
      <c r="C11" s="99"/>
      <c r="D11" s="99"/>
      <c r="E11" s="99"/>
      <c r="F11" s="99"/>
      <c r="G11" s="99"/>
      <c r="H11" s="99"/>
      <c r="I11" s="99"/>
      <c r="J11" s="99"/>
    </row>
    <row r="12" spans="1:14" ht="25.5" x14ac:dyDescent="0.2">
      <c r="A12" s="100"/>
      <c r="B12" s="101" t="s">
        <v>8</v>
      </c>
      <c r="C12" s="101" t="s">
        <v>9</v>
      </c>
      <c r="D12" s="101" t="s">
        <v>10</v>
      </c>
      <c r="E12" s="101" t="s">
        <v>11</v>
      </c>
      <c r="F12" s="101" t="s">
        <v>12</v>
      </c>
      <c r="G12" s="101" t="s">
        <v>13</v>
      </c>
      <c r="H12" s="102" t="s">
        <v>14</v>
      </c>
      <c r="I12" s="101" t="s">
        <v>15</v>
      </c>
      <c r="J12" s="102" t="s">
        <v>16</v>
      </c>
      <c r="M12" s="103" t="s">
        <v>17</v>
      </c>
    </row>
    <row r="13" spans="1:14" x14ac:dyDescent="0.2">
      <c r="A13" s="104">
        <v>1</v>
      </c>
      <c r="B13" s="105">
        <v>1850.0001950160154</v>
      </c>
      <c r="C13" s="105">
        <v>29.312585956635122</v>
      </c>
      <c r="D13" s="106">
        <f>B13+C13</f>
        <v>1879.3127809726504</v>
      </c>
      <c r="E13" s="105">
        <v>-14.656292978317561</v>
      </c>
      <c r="F13" s="105">
        <v>26.967579080104301</v>
      </c>
      <c r="G13" s="107">
        <f>+D13+E13+F13</f>
        <v>1891.6240670744371</v>
      </c>
      <c r="H13" s="108">
        <v>0.04</v>
      </c>
      <c r="I13" s="105">
        <f>G13*H13</f>
        <v>75.664962682977489</v>
      </c>
      <c r="J13" s="105">
        <f>+B13-I13+C13</f>
        <v>1803.6478182896728</v>
      </c>
      <c r="K13" s="109">
        <f>J13-B40</f>
        <v>0</v>
      </c>
      <c r="M13" s="110">
        <v>1850.0001950160156</v>
      </c>
      <c r="N13" s="109">
        <f>M13-B13</f>
        <v>0</v>
      </c>
    </row>
    <row r="14" spans="1:14" x14ac:dyDescent="0.2">
      <c r="A14" s="104">
        <v>2</v>
      </c>
      <c r="B14" s="105">
        <v>393.13177730000001</v>
      </c>
      <c r="C14" s="105">
        <v>0</v>
      </c>
      <c r="D14" s="106">
        <f t="shared" ref="D14:D31" si="0">B14+C14</f>
        <v>393.13177730000001</v>
      </c>
      <c r="E14" s="105">
        <v>0</v>
      </c>
      <c r="F14" s="105">
        <v>0</v>
      </c>
      <c r="G14" s="107">
        <f t="shared" ref="G14:G31" si="1">+D14+E14+F14</f>
        <v>393.13177730000001</v>
      </c>
      <c r="H14" s="108">
        <v>0.06</v>
      </c>
      <c r="I14" s="105">
        <f t="shared" ref="I14:I31" si="2">G14*H14</f>
        <v>23.587906638</v>
      </c>
      <c r="J14" s="105">
        <f t="shared" ref="J14:J31" si="3">+B14-I14+C14</f>
        <v>369.54387066200002</v>
      </c>
      <c r="K14" s="109">
        <f>J14-B41</f>
        <v>0</v>
      </c>
      <c r="M14" s="110">
        <v>393.13177730000001</v>
      </c>
      <c r="N14" s="109">
        <f t="shared" ref="N14:N31" si="4">M14-B14</f>
        <v>0</v>
      </c>
    </row>
    <row r="15" spans="1:14" x14ac:dyDescent="0.2">
      <c r="A15" s="104">
        <v>3</v>
      </c>
      <c r="B15" s="105">
        <v>195.86847637037303</v>
      </c>
      <c r="C15" s="105">
        <v>0</v>
      </c>
      <c r="D15" s="106">
        <f t="shared" si="0"/>
        <v>195.86847637037303</v>
      </c>
      <c r="E15" s="105">
        <v>0</v>
      </c>
      <c r="F15" s="105">
        <v>0</v>
      </c>
      <c r="G15" s="107">
        <f t="shared" si="1"/>
        <v>195.86847637037303</v>
      </c>
      <c r="H15" s="108">
        <v>0.05</v>
      </c>
      <c r="I15" s="105">
        <f t="shared" si="2"/>
        <v>9.7934238185186526</v>
      </c>
      <c r="J15" s="105">
        <f t="shared" si="3"/>
        <v>186.07505255185438</v>
      </c>
      <c r="K15" s="109">
        <f t="shared" ref="K15:K31" si="5">J15-B42</f>
        <v>0</v>
      </c>
      <c r="M15" s="110">
        <v>195.868476370373</v>
      </c>
      <c r="N15" s="109">
        <f t="shared" si="4"/>
        <v>0</v>
      </c>
    </row>
    <row r="16" spans="1:14" x14ac:dyDescent="0.2">
      <c r="A16" s="104">
        <v>6</v>
      </c>
      <c r="B16" s="105">
        <v>53.146274043947955</v>
      </c>
      <c r="C16" s="105">
        <v>0</v>
      </c>
      <c r="D16" s="106">
        <f t="shared" si="0"/>
        <v>53.146274043947955</v>
      </c>
      <c r="E16" s="105">
        <v>0</v>
      </c>
      <c r="F16" s="105">
        <v>0</v>
      </c>
      <c r="G16" s="107">
        <f t="shared" si="1"/>
        <v>53.146274043947955</v>
      </c>
      <c r="H16" s="108">
        <v>0.1</v>
      </c>
      <c r="I16" s="105">
        <f t="shared" si="2"/>
        <v>5.3146274043947956</v>
      </c>
      <c r="J16" s="105">
        <f t="shared" si="3"/>
        <v>47.831646639553156</v>
      </c>
      <c r="K16" s="109">
        <f t="shared" si="5"/>
        <v>0</v>
      </c>
      <c r="M16" s="110">
        <v>53.146274043947955</v>
      </c>
      <c r="N16" s="109">
        <f t="shared" si="4"/>
        <v>0</v>
      </c>
    </row>
    <row r="17" spans="1:14" x14ac:dyDescent="0.2">
      <c r="A17" s="104">
        <v>7</v>
      </c>
      <c r="B17" s="105">
        <v>1.5939098585242804</v>
      </c>
      <c r="C17" s="105">
        <v>0</v>
      </c>
      <c r="D17" s="106">
        <f t="shared" si="0"/>
        <v>1.5939098585242804</v>
      </c>
      <c r="E17" s="105">
        <v>0</v>
      </c>
      <c r="F17" s="105">
        <v>0</v>
      </c>
      <c r="G17" s="107">
        <f t="shared" si="1"/>
        <v>1.5939098585242804</v>
      </c>
      <c r="H17" s="108">
        <v>0.15</v>
      </c>
      <c r="I17" s="105">
        <f t="shared" si="2"/>
        <v>0.23908647877864203</v>
      </c>
      <c r="J17" s="105">
        <f t="shared" si="3"/>
        <v>1.3548233797456384</v>
      </c>
      <c r="K17" s="109">
        <f t="shared" si="5"/>
        <v>0</v>
      </c>
      <c r="M17" s="110">
        <v>1.5939098585242804</v>
      </c>
      <c r="N17" s="109">
        <f t="shared" si="4"/>
        <v>0</v>
      </c>
    </row>
    <row r="18" spans="1:14" x14ac:dyDescent="0.2">
      <c r="A18" s="104">
        <v>8</v>
      </c>
      <c r="B18" s="105">
        <v>140.7253424953106</v>
      </c>
      <c r="C18" s="105">
        <v>106.82740927943814</v>
      </c>
      <c r="D18" s="106">
        <f t="shared" si="0"/>
        <v>247.55275177474874</v>
      </c>
      <c r="E18" s="105">
        <v>-53.413704639719072</v>
      </c>
      <c r="F18" s="105">
        <v>98.281216537083097</v>
      </c>
      <c r="G18" s="107">
        <f t="shared" si="1"/>
        <v>292.42026367211275</v>
      </c>
      <c r="H18" s="108">
        <v>0.2</v>
      </c>
      <c r="I18" s="105">
        <f t="shared" si="2"/>
        <v>58.484052734422555</v>
      </c>
      <c r="J18" s="105">
        <f t="shared" si="3"/>
        <v>189.06869904032618</v>
      </c>
      <c r="K18" s="109">
        <f t="shared" si="5"/>
        <v>0</v>
      </c>
      <c r="M18" s="110">
        <v>140.72534249531057</v>
      </c>
      <c r="N18" s="109">
        <f t="shared" si="4"/>
        <v>0</v>
      </c>
    </row>
    <row r="19" spans="1:14" x14ac:dyDescent="0.2">
      <c r="A19" s="104">
        <v>9</v>
      </c>
      <c r="B19" s="105">
        <v>1.5963103304797188</v>
      </c>
      <c r="C19" s="105">
        <v>0</v>
      </c>
      <c r="D19" s="106">
        <f t="shared" si="0"/>
        <v>1.5963103304797188</v>
      </c>
      <c r="E19" s="105">
        <v>0</v>
      </c>
      <c r="F19" s="105">
        <v>0</v>
      </c>
      <c r="G19" s="107">
        <f t="shared" si="1"/>
        <v>1.5963103304797188</v>
      </c>
      <c r="H19" s="108">
        <v>0.25</v>
      </c>
      <c r="I19" s="105">
        <f t="shared" si="2"/>
        <v>0.3990775826199297</v>
      </c>
      <c r="J19" s="105">
        <f t="shared" si="3"/>
        <v>1.1972327478597891</v>
      </c>
      <c r="K19" s="109">
        <f t="shared" si="5"/>
        <v>0</v>
      </c>
      <c r="M19" s="110">
        <v>1.5963103304797188</v>
      </c>
      <c r="N19" s="109">
        <f t="shared" si="4"/>
        <v>0</v>
      </c>
    </row>
    <row r="20" spans="1:14" x14ac:dyDescent="0.2">
      <c r="A20" s="104">
        <v>10</v>
      </c>
      <c r="B20" s="105">
        <v>24.808308534278211</v>
      </c>
      <c r="C20" s="105">
        <v>9.8757658455611477</v>
      </c>
      <c r="D20" s="106">
        <f t="shared" si="0"/>
        <v>34.684074379839359</v>
      </c>
      <c r="E20" s="105">
        <v>-4.9378829227805738</v>
      </c>
      <c r="F20" s="105">
        <v>9.0857045779162569</v>
      </c>
      <c r="G20" s="107">
        <f t="shared" si="1"/>
        <v>38.831896034975045</v>
      </c>
      <c r="H20" s="108">
        <v>0.3</v>
      </c>
      <c r="I20" s="105">
        <f t="shared" si="2"/>
        <v>11.649568810492513</v>
      </c>
      <c r="J20" s="105">
        <f t="shared" si="3"/>
        <v>23.034505569346848</v>
      </c>
      <c r="K20" s="109">
        <f t="shared" si="5"/>
        <v>0</v>
      </c>
      <c r="M20" s="110">
        <f>24.2262298342782+0.5820787</f>
        <v>24.808308534278201</v>
      </c>
      <c r="N20" s="109">
        <f t="shared" si="4"/>
        <v>0</v>
      </c>
    </row>
    <row r="21" spans="1:14" x14ac:dyDescent="0.2">
      <c r="A21" s="104">
        <v>12</v>
      </c>
      <c r="B21" s="105">
        <v>2.392314776560359</v>
      </c>
      <c r="C21" s="105">
        <v>24.795166439165548</v>
      </c>
      <c r="D21" s="106">
        <f t="shared" si="0"/>
        <v>27.187481215725906</v>
      </c>
      <c r="E21" s="105">
        <v>-12.397583219582774</v>
      </c>
      <c r="F21" s="105">
        <v>11.405776562016152</v>
      </c>
      <c r="G21" s="107">
        <f t="shared" si="1"/>
        <v>26.195674558159283</v>
      </c>
      <c r="H21" s="108">
        <v>1</v>
      </c>
      <c r="I21" s="105">
        <f t="shared" si="2"/>
        <v>26.195674558159283</v>
      </c>
      <c r="J21" s="105">
        <f t="shared" si="3"/>
        <v>0.99180665756662378</v>
      </c>
      <c r="K21" s="109">
        <f t="shared" si="5"/>
        <v>0</v>
      </c>
      <c r="M21" s="110">
        <v>2.3923147765603585</v>
      </c>
      <c r="N21" s="109">
        <f t="shared" si="4"/>
        <v>0</v>
      </c>
    </row>
    <row r="22" spans="1:14" x14ac:dyDescent="0.2">
      <c r="A22" s="104">
        <v>13</v>
      </c>
      <c r="B22" s="105">
        <v>6.7493009117032274</v>
      </c>
      <c r="C22" s="105">
        <v>0</v>
      </c>
      <c r="D22" s="106">
        <f t="shared" si="0"/>
        <v>6.7493009117032274</v>
      </c>
      <c r="E22" s="105">
        <v>0</v>
      </c>
      <c r="F22" s="105">
        <v>0</v>
      </c>
      <c r="G22" s="107">
        <f t="shared" si="1"/>
        <v>6.7493009117032274</v>
      </c>
      <c r="H22" s="108" t="s">
        <v>18</v>
      </c>
      <c r="I22" s="105">
        <v>1.3360049851652136</v>
      </c>
      <c r="J22" s="105">
        <f t="shared" si="3"/>
        <v>5.4132959265380141</v>
      </c>
      <c r="K22" s="109">
        <f t="shared" si="5"/>
        <v>0</v>
      </c>
      <c r="M22" s="110">
        <v>6.7493009117032274</v>
      </c>
      <c r="N22" s="109">
        <f t="shared" si="4"/>
        <v>0</v>
      </c>
    </row>
    <row r="23" spans="1:14" x14ac:dyDescent="0.2">
      <c r="A23" s="104" t="s">
        <v>19</v>
      </c>
      <c r="B23" s="105">
        <v>27.667579054522442</v>
      </c>
      <c r="C23" s="105">
        <v>0</v>
      </c>
      <c r="D23" s="106">
        <f t="shared" si="0"/>
        <v>27.667579054522442</v>
      </c>
      <c r="E23" s="105">
        <v>0</v>
      </c>
      <c r="F23" s="105">
        <v>0</v>
      </c>
      <c r="G23" s="107">
        <f t="shared" si="1"/>
        <v>27.667579054522442</v>
      </c>
      <c r="H23" s="108">
        <v>7.0000000000000007E-2</v>
      </c>
      <c r="I23" s="105">
        <f t="shared" si="2"/>
        <v>1.936730533816571</v>
      </c>
      <c r="J23" s="105">
        <f t="shared" si="3"/>
        <v>25.730848520705869</v>
      </c>
      <c r="K23" s="109">
        <f>J23-B50</f>
        <v>0</v>
      </c>
      <c r="M23" s="110">
        <v>27.667579054522445</v>
      </c>
      <c r="N23" s="109">
        <f t="shared" si="4"/>
        <v>0</v>
      </c>
    </row>
    <row r="24" spans="1:14" x14ac:dyDescent="0.2">
      <c r="A24" s="104" t="s">
        <v>20</v>
      </c>
      <c r="B24" s="105">
        <v>15.171362944371719</v>
      </c>
      <c r="C24" s="105">
        <v>8.3091658824191086</v>
      </c>
      <c r="D24" s="106">
        <f t="shared" si="0"/>
        <v>23.480528826790827</v>
      </c>
      <c r="E24" s="105">
        <v>-4.1545829412095543</v>
      </c>
      <c r="F24" s="105">
        <v>7.6444326118255805</v>
      </c>
      <c r="G24" s="107">
        <f t="shared" si="1"/>
        <v>26.970378497406855</v>
      </c>
      <c r="H24" s="108">
        <v>0.05</v>
      </c>
      <c r="I24" s="105">
        <f t="shared" si="2"/>
        <v>1.3485189248703429</v>
      </c>
      <c r="J24" s="105">
        <f t="shared" si="3"/>
        <v>22.132009901920483</v>
      </c>
      <c r="K24" s="109">
        <f t="shared" si="5"/>
        <v>0</v>
      </c>
      <c r="M24" s="110">
        <v>15.171362944371719</v>
      </c>
      <c r="N24" s="109">
        <f t="shared" si="4"/>
        <v>0</v>
      </c>
    </row>
    <row r="25" spans="1:14" x14ac:dyDescent="0.2">
      <c r="A25" s="104">
        <v>17</v>
      </c>
      <c r="B25" s="105">
        <v>108.30807639732505</v>
      </c>
      <c r="C25" s="105">
        <v>1.9268450057152178</v>
      </c>
      <c r="D25" s="106">
        <f t="shared" si="0"/>
        <v>110.23492140304027</v>
      </c>
      <c r="E25" s="105">
        <v>-0.96342250285760889</v>
      </c>
      <c r="F25" s="105">
        <v>1.7726974052580005</v>
      </c>
      <c r="G25" s="107">
        <f t="shared" si="1"/>
        <v>111.04419630544066</v>
      </c>
      <c r="H25" s="108">
        <v>0.08</v>
      </c>
      <c r="I25" s="105">
        <f t="shared" si="2"/>
        <v>8.8835357044352534</v>
      </c>
      <c r="J25" s="105">
        <f t="shared" si="3"/>
        <v>101.35138569860501</v>
      </c>
      <c r="K25" s="109">
        <f t="shared" si="5"/>
        <v>0</v>
      </c>
      <c r="M25" s="110">
        <v>108.30807639732505</v>
      </c>
      <c r="N25" s="109">
        <f t="shared" si="4"/>
        <v>0</v>
      </c>
    </row>
    <row r="26" spans="1:14" x14ac:dyDescent="0.2">
      <c r="A26" s="104">
        <v>35</v>
      </c>
      <c r="B26" s="105">
        <v>6.8154119999999999E-2</v>
      </c>
      <c r="C26" s="105">
        <v>0</v>
      </c>
      <c r="D26" s="106">
        <f t="shared" si="0"/>
        <v>6.8154119999999999E-2</v>
      </c>
      <c r="E26" s="105">
        <v>0</v>
      </c>
      <c r="F26" s="105">
        <v>0</v>
      </c>
      <c r="G26" s="107">
        <f t="shared" si="1"/>
        <v>6.8154119999999999E-2</v>
      </c>
      <c r="H26" s="108">
        <v>7.0000000000000007E-2</v>
      </c>
      <c r="I26" s="105">
        <f t="shared" si="2"/>
        <v>4.7707884000000008E-3</v>
      </c>
      <c r="J26" s="105">
        <f t="shared" si="3"/>
        <v>6.3383331599999995E-2</v>
      </c>
      <c r="K26" s="109">
        <f t="shared" si="5"/>
        <v>0</v>
      </c>
      <c r="M26" s="110">
        <v>6.8154119999999999E-2</v>
      </c>
      <c r="N26" s="109">
        <f t="shared" si="4"/>
        <v>0</v>
      </c>
    </row>
    <row r="27" spans="1:14" x14ac:dyDescent="0.2">
      <c r="A27" s="104">
        <v>42</v>
      </c>
      <c r="B27" s="105">
        <v>50.387653662994943</v>
      </c>
      <c r="C27" s="105">
        <v>0</v>
      </c>
      <c r="D27" s="106">
        <f t="shared" si="0"/>
        <v>50.387653662994943</v>
      </c>
      <c r="E27" s="105">
        <v>0</v>
      </c>
      <c r="F27" s="105">
        <v>0</v>
      </c>
      <c r="G27" s="107">
        <f t="shared" si="1"/>
        <v>50.387653662994943</v>
      </c>
      <c r="H27" s="108">
        <v>0.12</v>
      </c>
      <c r="I27" s="105">
        <f t="shared" si="2"/>
        <v>6.0465184395593932</v>
      </c>
      <c r="J27" s="105">
        <f t="shared" si="3"/>
        <v>44.34113522343555</v>
      </c>
      <c r="K27" s="109">
        <f t="shared" si="5"/>
        <v>0</v>
      </c>
      <c r="M27" s="110">
        <v>50.387653662994943</v>
      </c>
      <c r="N27" s="109">
        <f t="shared" si="4"/>
        <v>0</v>
      </c>
    </row>
    <row r="28" spans="1:14" x14ac:dyDescent="0.2">
      <c r="A28" s="104">
        <v>45</v>
      </c>
      <c r="B28" s="105">
        <v>5.2970500000000002E-3</v>
      </c>
      <c r="C28" s="105">
        <v>0</v>
      </c>
      <c r="D28" s="106">
        <f t="shared" si="0"/>
        <v>5.2970500000000002E-3</v>
      </c>
      <c r="E28" s="105">
        <v>0</v>
      </c>
      <c r="F28" s="105">
        <v>0</v>
      </c>
      <c r="G28" s="107">
        <f t="shared" si="1"/>
        <v>5.2970500000000002E-3</v>
      </c>
      <c r="H28" s="108">
        <v>0.45</v>
      </c>
      <c r="I28" s="105">
        <f t="shared" si="2"/>
        <v>2.3836725E-3</v>
      </c>
      <c r="J28" s="105">
        <f t="shared" si="3"/>
        <v>2.9133775000000002E-3</v>
      </c>
      <c r="K28" s="109">
        <f t="shared" si="5"/>
        <v>0</v>
      </c>
      <c r="M28" s="110">
        <v>5.2970500000000002E-3</v>
      </c>
      <c r="N28" s="109">
        <f t="shared" si="4"/>
        <v>0</v>
      </c>
    </row>
    <row r="29" spans="1:14" x14ac:dyDescent="0.2">
      <c r="A29" s="104">
        <v>46</v>
      </c>
      <c r="B29" s="105">
        <v>8.0303059779851775</v>
      </c>
      <c r="C29" s="105">
        <v>0</v>
      </c>
      <c r="D29" s="106">
        <f t="shared" si="0"/>
        <v>8.0303059779851775</v>
      </c>
      <c r="E29" s="105">
        <v>0</v>
      </c>
      <c r="F29" s="105">
        <v>0</v>
      </c>
      <c r="G29" s="107">
        <f t="shared" si="1"/>
        <v>8.0303059779851775</v>
      </c>
      <c r="H29" s="108">
        <v>0.3</v>
      </c>
      <c r="I29" s="105">
        <f t="shared" si="2"/>
        <v>2.4090917933955533</v>
      </c>
      <c r="J29" s="105">
        <f t="shared" si="3"/>
        <v>5.6212141845896237</v>
      </c>
      <c r="K29" s="109">
        <f t="shared" si="5"/>
        <v>0</v>
      </c>
      <c r="M29" s="110">
        <v>8.0303059779851775</v>
      </c>
      <c r="N29" s="109">
        <f t="shared" si="4"/>
        <v>0</v>
      </c>
    </row>
    <row r="30" spans="1:14" x14ac:dyDescent="0.2">
      <c r="A30" s="104">
        <v>47</v>
      </c>
      <c r="B30" s="105">
        <v>4440.9739972456027</v>
      </c>
      <c r="C30" s="105">
        <v>720.87416421934461</v>
      </c>
      <c r="D30" s="106">
        <f t="shared" si="0"/>
        <v>5161.8481614649472</v>
      </c>
      <c r="E30" s="105">
        <v>-360.4370821096723</v>
      </c>
      <c r="F30" s="105">
        <v>663.20423108179705</v>
      </c>
      <c r="G30" s="107">
        <f t="shared" si="1"/>
        <v>5464.6153104370715</v>
      </c>
      <c r="H30" s="108">
        <v>0.08</v>
      </c>
      <c r="I30" s="105">
        <f t="shared" si="2"/>
        <v>437.16922483496575</v>
      </c>
      <c r="J30" s="105">
        <f t="shared" si="3"/>
        <v>4724.6789366299818</v>
      </c>
      <c r="K30" s="109">
        <f t="shared" si="5"/>
        <v>0</v>
      </c>
      <c r="M30" s="110">
        <v>4440.9739972456027</v>
      </c>
      <c r="N30" s="109">
        <f t="shared" si="4"/>
        <v>0</v>
      </c>
    </row>
    <row r="31" spans="1:14" x14ac:dyDescent="0.2">
      <c r="A31" s="104">
        <v>50</v>
      </c>
      <c r="B31" s="105">
        <v>25.127750299291499</v>
      </c>
      <c r="C31" s="105">
        <v>8.9139622950613848</v>
      </c>
      <c r="D31" s="106">
        <f t="shared" si="0"/>
        <v>34.041712594352887</v>
      </c>
      <c r="E31" s="105">
        <v>-4.4569811475306924</v>
      </c>
      <c r="F31" s="105">
        <v>8.2008453114564741</v>
      </c>
      <c r="G31" s="107">
        <f t="shared" si="1"/>
        <v>37.785576758278673</v>
      </c>
      <c r="H31" s="108">
        <v>0.55000000000000004</v>
      </c>
      <c r="I31" s="105">
        <f t="shared" si="2"/>
        <v>20.782067217053271</v>
      </c>
      <c r="J31" s="105">
        <f t="shared" si="3"/>
        <v>13.259645377299613</v>
      </c>
      <c r="K31" s="109">
        <f t="shared" si="5"/>
        <v>0</v>
      </c>
      <c r="M31" s="110">
        <v>25.127750299291499</v>
      </c>
      <c r="N31" s="109">
        <f t="shared" si="4"/>
        <v>0</v>
      </c>
    </row>
    <row r="32" spans="1:14" ht="14.25" x14ac:dyDescent="0.3">
      <c r="A32" s="111" t="s">
        <v>21</v>
      </c>
      <c r="B32" s="112">
        <f t="shared" ref="B32" si="6">SUM(B13:B31)</f>
        <v>7345.7523863892866</v>
      </c>
      <c r="C32" s="112">
        <f t="shared" ref="C32:G32" si="7">SUM(C13:C31)</f>
        <v>910.83506492334038</v>
      </c>
      <c r="D32" s="112">
        <f t="shared" si="7"/>
        <v>8256.5874513126255</v>
      </c>
      <c r="E32" s="112">
        <f t="shared" si="7"/>
        <v>-455.41753246167019</v>
      </c>
      <c r="F32" s="112">
        <f t="shared" si="7"/>
        <v>826.56248316745689</v>
      </c>
      <c r="G32" s="112">
        <f t="shared" si="7"/>
        <v>8627.7324020184133</v>
      </c>
      <c r="H32" s="113"/>
      <c r="I32" s="112">
        <f>SUM(I13:I31)</f>
        <v>691.24722760252519</v>
      </c>
      <c r="J32" s="112">
        <f>SUM(J13:J31)</f>
        <v>7565.3402237101009</v>
      </c>
    </row>
    <row r="33" spans="1:13" ht="13.35" customHeight="1" x14ac:dyDescent="0.2">
      <c r="A33" s="111"/>
      <c r="B33" s="99"/>
      <c r="C33" s="99"/>
      <c r="D33" s="99"/>
      <c r="E33" s="99"/>
      <c r="F33" s="99"/>
      <c r="G33" s="197" t="s">
        <v>22</v>
      </c>
      <c r="H33" s="197"/>
      <c r="I33" s="114">
        <v>-8.855760455503999</v>
      </c>
    </row>
    <row r="34" spans="1:13" ht="13.35" customHeight="1" x14ac:dyDescent="0.2">
      <c r="A34" s="111"/>
      <c r="B34" s="99"/>
      <c r="C34" s="99"/>
      <c r="D34" s="99"/>
      <c r="E34" s="99"/>
      <c r="F34" s="99"/>
      <c r="G34" s="198" t="s">
        <v>23</v>
      </c>
      <c r="H34" s="198"/>
      <c r="I34" s="115">
        <f>+I32+I33</f>
        <v>682.39146714702122</v>
      </c>
    </row>
    <row r="35" spans="1:13" x14ac:dyDescent="0.2">
      <c r="A35" s="116"/>
      <c r="B35" s="117"/>
      <c r="C35" s="117"/>
      <c r="D35" s="117"/>
      <c r="E35" s="118"/>
      <c r="F35" s="118"/>
      <c r="G35" s="119"/>
      <c r="H35" s="119"/>
      <c r="I35" s="119"/>
      <c r="J35" s="119"/>
      <c r="L35" s="119"/>
    </row>
    <row r="36" spans="1:13" ht="14.25" x14ac:dyDescent="0.2">
      <c r="A36" s="100" t="s">
        <v>24</v>
      </c>
      <c r="B36" s="115"/>
      <c r="C36" s="115"/>
      <c r="D36" s="115"/>
      <c r="E36" s="115"/>
      <c r="F36" s="115"/>
      <c r="G36" s="115"/>
      <c r="H36" s="120"/>
      <c r="I36" s="115"/>
      <c r="J36" s="115"/>
      <c r="L36" s="115"/>
    </row>
    <row r="37" spans="1:13" ht="14.25" x14ac:dyDescent="0.2">
      <c r="A37" s="100"/>
      <c r="B37" s="115"/>
      <c r="C37" s="115"/>
      <c r="D37" s="115"/>
      <c r="E37" s="115"/>
      <c r="F37" s="115"/>
      <c r="G37" s="115"/>
      <c r="H37" s="120"/>
      <c r="I37" s="115"/>
      <c r="J37" s="115"/>
      <c r="L37" s="115"/>
    </row>
    <row r="38" spans="1:13" ht="9.75" customHeight="1" x14ac:dyDescent="0.2">
      <c r="A38" s="100"/>
      <c r="B38" s="121"/>
      <c r="C38" s="121"/>
      <c r="D38" s="115"/>
      <c r="E38" s="121"/>
      <c r="F38" s="121"/>
      <c r="G38" s="115"/>
      <c r="H38" s="120"/>
      <c r="I38" s="115"/>
      <c r="J38" s="115"/>
      <c r="L38" s="115"/>
    </row>
    <row r="39" spans="1:13" s="123" customFormat="1" ht="24" x14ac:dyDescent="0.2">
      <c r="A39" s="122" t="s">
        <v>25</v>
      </c>
      <c r="B39" s="101" t="s">
        <v>8</v>
      </c>
      <c r="C39" s="101" t="s">
        <v>9</v>
      </c>
      <c r="D39" s="101" t="s">
        <v>10</v>
      </c>
      <c r="E39" s="101" t="s">
        <v>11</v>
      </c>
      <c r="F39" s="101" t="s">
        <v>12</v>
      </c>
      <c r="G39" s="101" t="s">
        <v>13</v>
      </c>
      <c r="H39" s="102" t="s">
        <v>14</v>
      </c>
      <c r="I39" s="101" t="s">
        <v>15</v>
      </c>
      <c r="J39" s="102" t="s">
        <v>16</v>
      </c>
      <c r="L39" s="102" t="s">
        <v>26</v>
      </c>
    </row>
    <row r="40" spans="1:13" x14ac:dyDescent="0.2">
      <c r="A40" s="104">
        <v>1</v>
      </c>
      <c r="B40" s="124">
        <v>1803.6478182896731</v>
      </c>
      <c r="C40" s="124">
        <v>24.474428806390041</v>
      </c>
      <c r="D40" s="124">
        <f>B40+C40</f>
        <v>1828.1222470960631</v>
      </c>
      <c r="E40" s="124">
        <v>-12.23721440319502</v>
      </c>
      <c r="F40" s="124">
        <v>24.474428806390041</v>
      </c>
      <c r="G40" s="124">
        <f>+D40+E40+F40</f>
        <v>1840.3594614992583</v>
      </c>
      <c r="H40" s="125">
        <v>0.04</v>
      </c>
      <c r="I40" s="124">
        <f>G40*H40</f>
        <v>73.614378459970325</v>
      </c>
      <c r="J40" s="124">
        <f>B40+C40-I40</f>
        <v>1754.5078686360928</v>
      </c>
      <c r="K40" s="126"/>
      <c r="L40" s="124">
        <v>0</v>
      </c>
      <c r="M40" s="127"/>
    </row>
    <row r="41" spans="1:13" x14ac:dyDescent="0.2">
      <c r="A41" s="104">
        <v>2</v>
      </c>
      <c r="B41" s="124">
        <v>369.54387066200002</v>
      </c>
      <c r="C41" s="124">
        <v>0</v>
      </c>
      <c r="D41" s="124">
        <f t="shared" ref="D41:D58" si="8">B41+C41</f>
        <v>369.54387066200002</v>
      </c>
      <c r="E41" s="124">
        <v>0</v>
      </c>
      <c r="F41" s="124">
        <v>0</v>
      </c>
      <c r="G41" s="124">
        <f t="shared" ref="G41:G58" si="9">+D41+E41+F41</f>
        <v>369.54387066200002</v>
      </c>
      <c r="H41" s="125">
        <v>0.06</v>
      </c>
      <c r="I41" s="124">
        <f t="shared" ref="I41:I48" si="10">G41*H41</f>
        <v>22.172632239719999</v>
      </c>
      <c r="J41" s="124">
        <f t="shared" ref="J41:J58" si="11">B41+C41-I41</f>
        <v>347.37123842228004</v>
      </c>
      <c r="K41" s="126"/>
      <c r="L41" s="124">
        <v>0</v>
      </c>
      <c r="M41" s="127"/>
    </row>
    <row r="42" spans="1:13" x14ac:dyDescent="0.2">
      <c r="A42" s="104">
        <v>3</v>
      </c>
      <c r="B42" s="124">
        <v>186.07505255185438</v>
      </c>
      <c r="C42" s="124">
        <v>0</v>
      </c>
      <c r="D42" s="124">
        <f t="shared" si="8"/>
        <v>186.07505255185438</v>
      </c>
      <c r="E42" s="124">
        <v>0</v>
      </c>
      <c r="F42" s="124">
        <v>0</v>
      </c>
      <c r="G42" s="124">
        <f t="shared" si="9"/>
        <v>186.07505255185438</v>
      </c>
      <c r="H42" s="125">
        <v>0.05</v>
      </c>
      <c r="I42" s="124">
        <f t="shared" si="10"/>
        <v>9.3037526275927203</v>
      </c>
      <c r="J42" s="124">
        <f t="shared" si="11"/>
        <v>176.77129992426165</v>
      </c>
      <c r="K42" s="126"/>
      <c r="L42" s="124">
        <v>0</v>
      </c>
      <c r="M42" s="127"/>
    </row>
    <row r="43" spans="1:13" x14ac:dyDescent="0.2">
      <c r="A43" s="104">
        <v>6</v>
      </c>
      <c r="B43" s="124">
        <v>47.831646639553156</v>
      </c>
      <c r="C43" s="124">
        <v>0</v>
      </c>
      <c r="D43" s="124">
        <f t="shared" si="8"/>
        <v>47.831646639553156</v>
      </c>
      <c r="E43" s="124">
        <v>0</v>
      </c>
      <c r="F43" s="124">
        <v>0</v>
      </c>
      <c r="G43" s="124">
        <f t="shared" si="9"/>
        <v>47.831646639553156</v>
      </c>
      <c r="H43" s="125">
        <v>0.1</v>
      </c>
      <c r="I43" s="124">
        <f t="shared" si="10"/>
        <v>4.7831646639553158</v>
      </c>
      <c r="J43" s="124">
        <f t="shared" si="11"/>
        <v>43.048481975597838</v>
      </c>
      <c r="K43" s="126"/>
      <c r="L43" s="124">
        <v>0</v>
      </c>
      <c r="M43" s="127"/>
    </row>
    <row r="44" spans="1:13" ht="12.75" hidden="1" customHeight="1" x14ac:dyDescent="0.2">
      <c r="A44" s="104">
        <v>7</v>
      </c>
      <c r="B44" s="124">
        <v>1.3548233797456384</v>
      </c>
      <c r="C44" s="124">
        <v>0</v>
      </c>
      <c r="D44" s="124">
        <f t="shared" si="8"/>
        <v>1.3548233797456384</v>
      </c>
      <c r="E44" s="124">
        <v>0</v>
      </c>
      <c r="F44" s="124">
        <v>0</v>
      </c>
      <c r="G44" s="124">
        <f t="shared" si="9"/>
        <v>1.3548233797456384</v>
      </c>
      <c r="H44" s="125">
        <v>0.15</v>
      </c>
      <c r="I44" s="124">
        <f t="shared" si="10"/>
        <v>0.20322350696184574</v>
      </c>
      <c r="J44" s="124">
        <f t="shared" si="11"/>
        <v>1.1515998727837926</v>
      </c>
      <c r="K44" s="126"/>
      <c r="L44" s="124">
        <v>0</v>
      </c>
      <c r="M44" s="127"/>
    </row>
    <row r="45" spans="1:13" s="129" customFormat="1" x14ac:dyDescent="0.2">
      <c r="A45" s="104">
        <v>8</v>
      </c>
      <c r="B45" s="124">
        <v>189.06869904032618</v>
      </c>
      <c r="C45" s="124">
        <v>46.253680306178637</v>
      </c>
      <c r="D45" s="124">
        <f t="shared" si="8"/>
        <v>235.32237934650482</v>
      </c>
      <c r="E45" s="124">
        <v>-23.126840153089319</v>
      </c>
      <c r="F45" s="124">
        <v>46.253680306178637</v>
      </c>
      <c r="G45" s="124">
        <f t="shared" si="9"/>
        <v>258.44921949959416</v>
      </c>
      <c r="H45" s="125">
        <v>0.2</v>
      </c>
      <c r="I45" s="124">
        <f t="shared" si="10"/>
        <v>51.689843899918834</v>
      </c>
      <c r="J45" s="124">
        <f t="shared" si="11"/>
        <v>183.63253544658599</v>
      </c>
      <c r="K45" s="126"/>
      <c r="L45" s="124">
        <v>0</v>
      </c>
      <c r="M45" s="128"/>
    </row>
    <row r="46" spans="1:13" s="129" customFormat="1" x14ac:dyDescent="0.2">
      <c r="A46" s="104">
        <v>9</v>
      </c>
      <c r="B46" s="124">
        <v>1.1972327478597891</v>
      </c>
      <c r="C46" s="124">
        <v>0</v>
      </c>
      <c r="D46" s="124">
        <f t="shared" si="8"/>
        <v>1.1972327478597891</v>
      </c>
      <c r="E46" s="124">
        <v>0</v>
      </c>
      <c r="F46" s="124">
        <v>0</v>
      </c>
      <c r="G46" s="124">
        <f t="shared" si="9"/>
        <v>1.1972327478597891</v>
      </c>
      <c r="H46" s="125">
        <v>0.25</v>
      </c>
      <c r="I46" s="124">
        <f t="shared" si="10"/>
        <v>0.29930818696494726</v>
      </c>
      <c r="J46" s="124">
        <f t="shared" si="11"/>
        <v>0.89792456089484185</v>
      </c>
      <c r="K46" s="126"/>
      <c r="L46" s="124">
        <v>0</v>
      </c>
      <c r="M46" s="128"/>
    </row>
    <row r="47" spans="1:13" x14ac:dyDescent="0.2">
      <c r="A47" s="104">
        <v>10</v>
      </c>
      <c r="B47" s="124">
        <v>23.034505569346848</v>
      </c>
      <c r="C47" s="124">
        <v>8.081462335259987</v>
      </c>
      <c r="D47" s="124">
        <f t="shared" si="8"/>
        <v>31.115967904606833</v>
      </c>
      <c r="E47" s="124">
        <v>-4.0407311676299935</v>
      </c>
      <c r="F47" s="124">
        <v>8.081462335259987</v>
      </c>
      <c r="G47" s="124">
        <f t="shared" si="9"/>
        <v>35.156699072236826</v>
      </c>
      <c r="H47" s="125">
        <v>0.3</v>
      </c>
      <c r="I47" s="124">
        <f t="shared" si="10"/>
        <v>10.547009721671047</v>
      </c>
      <c r="J47" s="124">
        <f t="shared" si="11"/>
        <v>20.568958182935788</v>
      </c>
      <c r="K47" s="126"/>
      <c r="L47" s="124">
        <v>0</v>
      </c>
      <c r="M47" s="127"/>
    </row>
    <row r="48" spans="1:13" s="129" customFormat="1" x14ac:dyDescent="0.2">
      <c r="A48" s="104">
        <v>12</v>
      </c>
      <c r="B48" s="124">
        <v>0.99180665756662378</v>
      </c>
      <c r="C48" s="124">
        <v>24.135980668659794</v>
      </c>
      <c r="D48" s="124">
        <f t="shared" si="8"/>
        <v>25.127787326226418</v>
      </c>
      <c r="E48" s="124">
        <v>-12.067990334329897</v>
      </c>
      <c r="F48" s="124">
        <v>12.067990334329897</v>
      </c>
      <c r="G48" s="124">
        <f t="shared" si="9"/>
        <v>25.127787326226418</v>
      </c>
      <c r="H48" s="125">
        <v>1</v>
      </c>
      <c r="I48" s="124">
        <f t="shared" si="10"/>
        <v>25.127787326226418</v>
      </c>
      <c r="J48" s="124">
        <f t="shared" si="11"/>
        <v>0</v>
      </c>
      <c r="K48" s="126"/>
      <c r="L48" s="124">
        <v>0</v>
      </c>
      <c r="M48" s="128"/>
    </row>
    <row r="49" spans="1:13" x14ac:dyDescent="0.2">
      <c r="A49" s="104">
        <v>13</v>
      </c>
      <c r="B49" s="124">
        <v>5.4132959265380141</v>
      </c>
      <c r="C49" s="124">
        <v>0</v>
      </c>
      <c r="D49" s="124">
        <f t="shared" si="8"/>
        <v>5.4132959265380141</v>
      </c>
      <c r="E49" s="124">
        <v>0</v>
      </c>
      <c r="F49" s="124">
        <v>0</v>
      </c>
      <c r="G49" s="124">
        <f t="shared" si="9"/>
        <v>5.4132959265380141</v>
      </c>
      <c r="H49" s="125" t="s">
        <v>18</v>
      </c>
      <c r="I49" s="124">
        <v>1.325644993215835</v>
      </c>
      <c r="J49" s="124">
        <f t="shared" si="11"/>
        <v>4.0876509333221787</v>
      </c>
      <c r="K49" s="126"/>
      <c r="L49" s="124">
        <v>0</v>
      </c>
      <c r="M49" s="127"/>
    </row>
    <row r="50" spans="1:13" s="129" customFormat="1" x14ac:dyDescent="0.2">
      <c r="A50" s="104" t="s">
        <v>19</v>
      </c>
      <c r="B50" s="124">
        <v>25.730848520705869</v>
      </c>
      <c r="C50" s="124">
        <v>0</v>
      </c>
      <c r="D50" s="124">
        <f t="shared" si="8"/>
        <v>25.730848520705869</v>
      </c>
      <c r="E50" s="124">
        <v>0</v>
      </c>
      <c r="F50" s="124">
        <v>0</v>
      </c>
      <c r="G50" s="124">
        <f t="shared" si="9"/>
        <v>25.730848520705869</v>
      </c>
      <c r="H50" s="125">
        <v>7.0000000000000007E-2</v>
      </c>
      <c r="I50" s="124">
        <f t="shared" ref="I50:I58" si="12">G50*H50</f>
        <v>1.801159396449411</v>
      </c>
      <c r="J50" s="124">
        <f t="shared" si="11"/>
        <v>23.929689124256459</v>
      </c>
      <c r="K50" s="126"/>
      <c r="L50" s="124">
        <v>0</v>
      </c>
      <c r="M50" s="128"/>
    </row>
    <row r="51" spans="1:13" x14ac:dyDescent="0.2">
      <c r="A51" s="104" t="s">
        <v>20</v>
      </c>
      <c r="B51" s="124">
        <v>22.132009901920483</v>
      </c>
      <c r="C51" s="124">
        <v>14.340324815618832</v>
      </c>
      <c r="D51" s="124">
        <f t="shared" si="8"/>
        <v>36.472334717539312</v>
      </c>
      <c r="E51" s="124">
        <v>-7.1701624078094159</v>
      </c>
      <c r="F51" s="124">
        <v>14.340324815618832</v>
      </c>
      <c r="G51" s="124">
        <f t="shared" si="9"/>
        <v>43.642497125348726</v>
      </c>
      <c r="H51" s="125">
        <v>0.05</v>
      </c>
      <c r="I51" s="124">
        <f t="shared" si="12"/>
        <v>2.1821248562674365</v>
      </c>
      <c r="J51" s="124">
        <f t="shared" si="11"/>
        <v>34.290209861271876</v>
      </c>
      <c r="K51" s="126"/>
      <c r="L51" s="124">
        <v>0</v>
      </c>
      <c r="M51" s="127"/>
    </row>
    <row r="52" spans="1:13" x14ac:dyDescent="0.2">
      <c r="A52" s="104">
        <v>17</v>
      </c>
      <c r="B52" s="124">
        <v>101.35138569860501</v>
      </c>
      <c r="C52" s="124">
        <v>4.4462757417998917</v>
      </c>
      <c r="D52" s="124">
        <f t="shared" si="8"/>
        <v>105.79766144040491</v>
      </c>
      <c r="E52" s="124">
        <v>-2.2231378708999459</v>
      </c>
      <c r="F52" s="124">
        <v>4.4462757417998917</v>
      </c>
      <c r="G52" s="124">
        <f t="shared" si="9"/>
        <v>108.02079931130486</v>
      </c>
      <c r="H52" s="125">
        <v>0.08</v>
      </c>
      <c r="I52" s="124">
        <f t="shared" si="12"/>
        <v>8.6416639449043888</v>
      </c>
      <c r="J52" s="124">
        <f t="shared" si="11"/>
        <v>97.155997495500515</v>
      </c>
      <c r="K52" s="126"/>
      <c r="L52" s="124">
        <v>0</v>
      </c>
      <c r="M52" s="127"/>
    </row>
    <row r="53" spans="1:13" x14ac:dyDescent="0.2">
      <c r="A53" s="104">
        <v>35</v>
      </c>
      <c r="B53" s="124">
        <v>6.3383331599999995E-2</v>
      </c>
      <c r="C53" s="124">
        <v>0</v>
      </c>
      <c r="D53" s="124">
        <f t="shared" si="8"/>
        <v>6.3383331599999995E-2</v>
      </c>
      <c r="E53" s="124">
        <v>0</v>
      </c>
      <c r="F53" s="124">
        <v>0</v>
      </c>
      <c r="G53" s="124">
        <f t="shared" si="9"/>
        <v>6.3383331599999995E-2</v>
      </c>
      <c r="H53" s="125">
        <v>7.0000000000000007E-2</v>
      </c>
      <c r="I53" s="124">
        <f t="shared" si="12"/>
        <v>4.4368332120000003E-3</v>
      </c>
      <c r="J53" s="124">
        <f t="shared" si="11"/>
        <v>5.8946498387999993E-2</v>
      </c>
      <c r="K53" s="126"/>
      <c r="L53" s="124">
        <v>0</v>
      </c>
      <c r="M53" s="127"/>
    </row>
    <row r="54" spans="1:13" ht="11.45" customHeight="1" x14ac:dyDescent="0.2">
      <c r="A54" s="104">
        <v>42</v>
      </c>
      <c r="B54" s="124">
        <v>44.34113522343555</v>
      </c>
      <c r="C54" s="124">
        <v>0</v>
      </c>
      <c r="D54" s="124">
        <f t="shared" si="8"/>
        <v>44.34113522343555</v>
      </c>
      <c r="E54" s="124">
        <v>0</v>
      </c>
      <c r="F54" s="124">
        <v>0</v>
      </c>
      <c r="G54" s="124">
        <f t="shared" si="9"/>
        <v>44.34113522343555</v>
      </c>
      <c r="H54" s="125">
        <v>0.12</v>
      </c>
      <c r="I54" s="124">
        <f t="shared" si="12"/>
        <v>5.3209362268122655</v>
      </c>
      <c r="J54" s="124">
        <f t="shared" si="11"/>
        <v>39.020198996623286</v>
      </c>
      <c r="K54" s="126"/>
      <c r="L54" s="124">
        <v>0</v>
      </c>
      <c r="M54" s="127"/>
    </row>
    <row r="55" spans="1:13" s="129" customFormat="1" x14ac:dyDescent="0.2">
      <c r="A55" s="104">
        <v>45</v>
      </c>
      <c r="B55" s="124">
        <v>2.9133775000000002E-3</v>
      </c>
      <c r="C55" s="124">
        <v>0</v>
      </c>
      <c r="D55" s="124">
        <f t="shared" si="8"/>
        <v>2.9133775000000002E-3</v>
      </c>
      <c r="E55" s="124">
        <v>0</v>
      </c>
      <c r="F55" s="124">
        <v>0</v>
      </c>
      <c r="G55" s="124">
        <f t="shared" si="9"/>
        <v>2.9133775000000002E-3</v>
      </c>
      <c r="H55" s="125">
        <v>0.45</v>
      </c>
      <c r="I55" s="124">
        <f t="shared" si="12"/>
        <v>1.311019875E-3</v>
      </c>
      <c r="J55" s="124">
        <f t="shared" si="11"/>
        <v>1.6023576250000001E-3</v>
      </c>
      <c r="K55" s="126"/>
      <c r="L55" s="124">
        <v>0</v>
      </c>
      <c r="M55" s="128"/>
    </row>
    <row r="56" spans="1:13" x14ac:dyDescent="0.2">
      <c r="A56" s="104">
        <v>46</v>
      </c>
      <c r="B56" s="124">
        <v>5.6212141845896237</v>
      </c>
      <c r="C56" s="124">
        <v>0</v>
      </c>
      <c r="D56" s="124">
        <f t="shared" si="8"/>
        <v>5.6212141845896237</v>
      </c>
      <c r="E56" s="124">
        <v>0</v>
      </c>
      <c r="F56" s="124">
        <v>0</v>
      </c>
      <c r="G56" s="124">
        <f t="shared" si="9"/>
        <v>5.6212141845896237</v>
      </c>
      <c r="H56" s="125">
        <v>0.3</v>
      </c>
      <c r="I56" s="124">
        <f t="shared" si="12"/>
        <v>1.6863642553768872</v>
      </c>
      <c r="J56" s="124">
        <f t="shared" si="11"/>
        <v>3.9348499292127368</v>
      </c>
      <c r="K56" s="126"/>
      <c r="L56" s="124">
        <v>0</v>
      </c>
      <c r="M56" s="127"/>
    </row>
    <row r="57" spans="1:13" x14ac:dyDescent="0.2">
      <c r="A57" s="104">
        <v>47</v>
      </c>
      <c r="B57" s="124">
        <v>4724.6789366299818</v>
      </c>
      <c r="C57" s="124">
        <v>1134.0922968803857</v>
      </c>
      <c r="D57" s="124">
        <f t="shared" si="8"/>
        <v>5858.7712335103679</v>
      </c>
      <c r="E57" s="124">
        <v>-567.04614844019284</v>
      </c>
      <c r="F57" s="124">
        <v>1134.0922968803857</v>
      </c>
      <c r="G57" s="124">
        <f t="shared" si="9"/>
        <v>6425.817381950561</v>
      </c>
      <c r="H57" s="125">
        <v>0.08</v>
      </c>
      <c r="I57" s="124">
        <f t="shared" si="12"/>
        <v>514.06539055604492</v>
      </c>
      <c r="J57" s="124">
        <f t="shared" si="11"/>
        <v>5344.7058429543231</v>
      </c>
      <c r="K57" s="126"/>
      <c r="L57" s="124">
        <v>0</v>
      </c>
      <c r="M57" s="127"/>
    </row>
    <row r="58" spans="1:13" x14ac:dyDescent="0.2">
      <c r="A58" s="104">
        <v>50</v>
      </c>
      <c r="B58" s="124">
        <v>13.25964537729962</v>
      </c>
      <c r="C58" s="124">
        <v>5.7808203582801481</v>
      </c>
      <c r="D58" s="124">
        <f t="shared" si="8"/>
        <v>19.040465735579769</v>
      </c>
      <c r="E58" s="124">
        <v>-2.890410179140074</v>
      </c>
      <c r="F58" s="124">
        <v>5.7808203582801481</v>
      </c>
      <c r="G58" s="124">
        <f t="shared" si="9"/>
        <v>21.930875914719845</v>
      </c>
      <c r="H58" s="125">
        <v>0.55000000000000004</v>
      </c>
      <c r="I58" s="124">
        <f t="shared" si="12"/>
        <v>12.061981753095916</v>
      </c>
      <c r="J58" s="124">
        <f t="shared" si="11"/>
        <v>6.9784839824838532</v>
      </c>
      <c r="K58" s="126"/>
      <c r="L58" s="124">
        <v>0</v>
      </c>
      <c r="M58" s="127"/>
    </row>
    <row r="59" spans="1:13" x14ac:dyDescent="0.2">
      <c r="A59" s="111" t="s">
        <v>21</v>
      </c>
      <c r="B59" s="130">
        <f t="shared" ref="B59:G59" si="13">SUM(B40:B58)</f>
        <v>7565.3402237101009</v>
      </c>
      <c r="C59" s="130">
        <f t="shared" si="13"/>
        <v>1261.605269912573</v>
      </c>
      <c r="D59" s="130">
        <f t="shared" si="13"/>
        <v>8826.9454936226757</v>
      </c>
      <c r="E59" s="130">
        <f t="shared" si="13"/>
        <v>-630.80263495628651</v>
      </c>
      <c r="F59" s="130">
        <f t="shared" si="13"/>
        <v>1249.537279578243</v>
      </c>
      <c r="G59" s="130">
        <f t="shared" si="13"/>
        <v>9445.680138244632</v>
      </c>
      <c r="I59" s="130">
        <f>SUM(I40:I58)</f>
        <v>744.83211446823555</v>
      </c>
      <c r="J59" s="130">
        <f>SUM(J40:J58)</f>
        <v>8082.1133791544398</v>
      </c>
      <c r="K59" s="126"/>
      <c r="L59" s="130">
        <f>SUM(L40:L58)</f>
        <v>0</v>
      </c>
      <c r="M59" s="131"/>
    </row>
    <row r="60" spans="1:13" x14ac:dyDescent="0.2">
      <c r="A60" s="111"/>
      <c r="B60" s="132"/>
      <c r="C60" s="132"/>
      <c r="D60" s="132"/>
      <c r="E60" s="132"/>
      <c r="F60" s="132"/>
      <c r="G60" s="197" t="s">
        <v>22</v>
      </c>
      <c r="H60" s="197"/>
      <c r="I60" s="114">
        <v>-8.1023284085516796</v>
      </c>
      <c r="J60" s="132"/>
      <c r="K60" s="133"/>
      <c r="L60" s="132"/>
      <c r="M60" s="133"/>
    </row>
    <row r="61" spans="1:13" ht="12.6" customHeight="1" x14ac:dyDescent="0.2">
      <c r="A61" s="111"/>
      <c r="B61" s="132"/>
      <c r="C61" s="132"/>
      <c r="D61" s="132"/>
      <c r="E61" s="132"/>
      <c r="F61" s="132"/>
      <c r="G61" s="198" t="s">
        <v>23</v>
      </c>
      <c r="H61" s="198"/>
      <c r="I61" s="115">
        <f>+I59+I60</f>
        <v>736.72978605968387</v>
      </c>
      <c r="J61" s="132"/>
      <c r="K61" s="133"/>
      <c r="L61" s="132"/>
      <c r="M61" s="133"/>
    </row>
    <row r="62" spans="1:13" ht="19.5" customHeight="1" x14ac:dyDescent="0.2">
      <c r="A62" s="119"/>
      <c r="B62" s="132"/>
      <c r="C62" s="132"/>
      <c r="D62" s="132"/>
      <c r="E62" s="132"/>
      <c r="F62" s="132"/>
      <c r="G62" s="115"/>
      <c r="H62" s="125"/>
      <c r="I62" s="115"/>
      <c r="J62" s="132"/>
      <c r="K62" s="131"/>
      <c r="L62" s="132"/>
      <c r="M62" s="131"/>
    </row>
    <row r="63" spans="1:13" ht="14.25" x14ac:dyDescent="0.2">
      <c r="A63" s="100" t="s">
        <v>27</v>
      </c>
      <c r="B63" s="115"/>
      <c r="C63" s="115"/>
      <c r="D63" s="115"/>
      <c r="E63" s="115"/>
      <c r="F63" s="115"/>
      <c r="G63" s="115"/>
      <c r="H63" s="120"/>
      <c r="I63" s="115"/>
      <c r="J63" s="115"/>
      <c r="L63" s="115"/>
    </row>
    <row r="64" spans="1:13" ht="14.25" x14ac:dyDescent="0.2">
      <c r="A64" s="100"/>
      <c r="B64" s="115"/>
      <c r="C64" s="115"/>
      <c r="D64" s="115"/>
      <c r="E64" s="115"/>
      <c r="F64" s="115"/>
      <c r="G64" s="115"/>
      <c r="H64" s="120"/>
      <c r="I64" s="115"/>
      <c r="J64" s="115"/>
      <c r="L64" s="115"/>
    </row>
    <row r="65" spans="1:13" ht="9.75" customHeight="1" x14ac:dyDescent="0.2">
      <c r="A65" s="100"/>
      <c r="B65" s="121" t="s">
        <v>28</v>
      </c>
      <c r="C65" s="121" t="s">
        <v>29</v>
      </c>
      <c r="D65" s="115" t="s">
        <v>30</v>
      </c>
      <c r="E65" s="121" t="s">
        <v>31</v>
      </c>
      <c r="F65" s="121" t="s">
        <v>32</v>
      </c>
      <c r="G65" s="115" t="s">
        <v>33</v>
      </c>
      <c r="H65" s="120"/>
      <c r="I65" s="115"/>
      <c r="J65" s="115"/>
      <c r="L65" s="115"/>
    </row>
    <row r="66" spans="1:13" s="123" customFormat="1" ht="24" x14ac:dyDescent="0.2">
      <c r="A66" s="122" t="s">
        <v>25</v>
      </c>
      <c r="B66" s="101" t="s">
        <v>8</v>
      </c>
      <c r="C66" s="101" t="s">
        <v>9</v>
      </c>
      <c r="D66" s="101" t="s">
        <v>10</v>
      </c>
      <c r="E66" s="101" t="s">
        <v>11</v>
      </c>
      <c r="F66" s="101" t="s">
        <v>12</v>
      </c>
      <c r="G66" s="101" t="s">
        <v>13</v>
      </c>
      <c r="H66" s="102" t="s">
        <v>14</v>
      </c>
      <c r="I66" s="101" t="s">
        <v>15</v>
      </c>
      <c r="J66" s="102" t="s">
        <v>16</v>
      </c>
      <c r="L66" s="102" t="s">
        <v>26</v>
      </c>
    </row>
    <row r="67" spans="1:13" x14ac:dyDescent="0.2">
      <c r="A67" s="104">
        <v>1</v>
      </c>
      <c r="B67" s="124">
        <v>1754.5078686360928</v>
      </c>
      <c r="C67" s="124">
        <v>21.89705383568441</v>
      </c>
      <c r="D67" s="124">
        <f>B67+C67</f>
        <v>1776.4049224717771</v>
      </c>
      <c r="E67" s="124">
        <v>-10.948526917842205</v>
      </c>
      <c r="F67" s="124">
        <v>21.89705383568441</v>
      </c>
      <c r="G67" s="124">
        <f>+D67+E67+F67</f>
        <v>1787.3534493896193</v>
      </c>
      <c r="H67" s="125">
        <v>0.04</v>
      </c>
      <c r="I67" s="124">
        <f>G67*H67</f>
        <v>71.494137975584778</v>
      </c>
      <c r="J67" s="124">
        <f>B67+C67-I67</f>
        <v>1704.9107844961923</v>
      </c>
      <c r="K67" s="126"/>
      <c r="L67" s="124">
        <v>0</v>
      </c>
      <c r="M67" s="127"/>
    </row>
    <row r="68" spans="1:13" x14ac:dyDescent="0.2">
      <c r="A68" s="104">
        <v>2</v>
      </c>
      <c r="B68" s="124">
        <v>347.37123842228004</v>
      </c>
      <c r="C68" s="124">
        <v>0</v>
      </c>
      <c r="D68" s="124">
        <f t="shared" ref="D68:D85" si="14">B68+C68</f>
        <v>347.37123842228004</v>
      </c>
      <c r="E68" s="124">
        <v>0</v>
      </c>
      <c r="F68" s="124">
        <v>0</v>
      </c>
      <c r="G68" s="124">
        <f t="shared" ref="G68:G85" si="15">+D68+E68+F68</f>
        <v>347.37123842228004</v>
      </c>
      <c r="H68" s="125">
        <v>0.06</v>
      </c>
      <c r="I68" s="124">
        <f t="shared" ref="I68:I85" si="16">G68*H68</f>
        <v>20.842274305336801</v>
      </c>
      <c r="J68" s="124">
        <f t="shared" ref="J68:J85" si="17">B68+C68-I68</f>
        <v>326.52896411694326</v>
      </c>
      <c r="K68" s="126"/>
      <c r="L68" s="124">
        <v>0</v>
      </c>
      <c r="M68" s="127"/>
    </row>
    <row r="69" spans="1:13" x14ac:dyDescent="0.2">
      <c r="A69" s="104">
        <v>3</v>
      </c>
      <c r="B69" s="124">
        <v>176.77129992426165</v>
      </c>
      <c r="C69" s="124">
        <v>0</v>
      </c>
      <c r="D69" s="124">
        <f t="shared" si="14"/>
        <v>176.77129992426165</v>
      </c>
      <c r="E69" s="124">
        <v>0</v>
      </c>
      <c r="F69" s="124">
        <v>0</v>
      </c>
      <c r="G69" s="124">
        <f t="shared" si="15"/>
        <v>176.77129992426165</v>
      </c>
      <c r="H69" s="125">
        <v>0.05</v>
      </c>
      <c r="I69" s="124">
        <f t="shared" si="16"/>
        <v>8.8385649962130834</v>
      </c>
      <c r="J69" s="124">
        <f t="shared" si="17"/>
        <v>167.93273492804857</v>
      </c>
      <c r="K69" s="126"/>
      <c r="L69" s="124">
        <v>0</v>
      </c>
      <c r="M69" s="127"/>
    </row>
    <row r="70" spans="1:13" x14ac:dyDescent="0.2">
      <c r="A70" s="104">
        <v>6</v>
      </c>
      <c r="B70" s="124">
        <v>43.048481975597838</v>
      </c>
      <c r="C70" s="124">
        <v>0</v>
      </c>
      <c r="D70" s="124">
        <f t="shared" si="14"/>
        <v>43.048481975597838</v>
      </c>
      <c r="E70" s="124">
        <v>0</v>
      </c>
      <c r="F70" s="124">
        <v>0</v>
      </c>
      <c r="G70" s="124">
        <f t="shared" si="15"/>
        <v>43.048481975597838</v>
      </c>
      <c r="H70" s="125">
        <v>0.1</v>
      </c>
      <c r="I70" s="124">
        <f t="shared" si="16"/>
        <v>4.3048481975597843</v>
      </c>
      <c r="J70" s="124">
        <f t="shared" si="17"/>
        <v>38.743633778038053</v>
      </c>
      <c r="K70" s="126"/>
      <c r="L70" s="124">
        <v>0</v>
      </c>
      <c r="M70" s="127"/>
    </row>
    <row r="71" spans="1:13" ht="12.75" hidden="1" customHeight="1" x14ac:dyDescent="0.2">
      <c r="A71" s="104">
        <v>7</v>
      </c>
      <c r="B71" s="124">
        <v>1.1515998727837926</v>
      </c>
      <c r="C71" s="124">
        <v>0</v>
      </c>
      <c r="D71" s="124">
        <f t="shared" si="14"/>
        <v>1.1515998727837926</v>
      </c>
      <c r="E71" s="124">
        <v>0</v>
      </c>
      <c r="F71" s="124">
        <v>0</v>
      </c>
      <c r="G71" s="124">
        <f t="shared" si="15"/>
        <v>1.1515998727837926</v>
      </c>
      <c r="H71" s="125">
        <v>0.15</v>
      </c>
      <c r="I71" s="124">
        <f t="shared" si="16"/>
        <v>0.1727399809175689</v>
      </c>
      <c r="J71" s="124">
        <f t="shared" si="17"/>
        <v>0.97885989186622369</v>
      </c>
      <c r="K71" s="126"/>
      <c r="L71" s="124">
        <v>0</v>
      </c>
      <c r="M71" s="127"/>
    </row>
    <row r="72" spans="1:13" s="129" customFormat="1" x14ac:dyDescent="0.2">
      <c r="A72" s="104">
        <v>8</v>
      </c>
      <c r="B72" s="124">
        <v>183.63253544658599</v>
      </c>
      <c r="C72" s="124">
        <v>111.65556926093335</v>
      </c>
      <c r="D72" s="124">
        <f t="shared" si="14"/>
        <v>295.28810470751932</v>
      </c>
      <c r="E72" s="124">
        <v>-55.827784630466674</v>
      </c>
      <c r="F72" s="124">
        <v>111.65556926093335</v>
      </c>
      <c r="G72" s="124">
        <f t="shared" si="15"/>
        <v>351.115889337986</v>
      </c>
      <c r="H72" s="125">
        <v>0.2</v>
      </c>
      <c r="I72" s="124">
        <f t="shared" si="16"/>
        <v>70.223177867597201</v>
      </c>
      <c r="J72" s="124">
        <f t="shared" si="17"/>
        <v>225.06492683992212</v>
      </c>
      <c r="K72" s="126"/>
      <c r="L72" s="124">
        <v>0</v>
      </c>
      <c r="M72" s="128"/>
    </row>
    <row r="73" spans="1:13" s="129" customFormat="1" x14ac:dyDescent="0.2">
      <c r="A73" s="104">
        <v>9</v>
      </c>
      <c r="B73" s="124">
        <v>0.89792456089484185</v>
      </c>
      <c r="C73" s="124">
        <v>0</v>
      </c>
      <c r="D73" s="124">
        <f t="shared" si="14"/>
        <v>0.89792456089484185</v>
      </c>
      <c r="E73" s="124">
        <v>0</v>
      </c>
      <c r="F73" s="124">
        <v>0</v>
      </c>
      <c r="G73" s="124">
        <f t="shared" si="15"/>
        <v>0.89792456089484185</v>
      </c>
      <c r="H73" s="125">
        <v>0.25</v>
      </c>
      <c r="I73" s="124">
        <f t="shared" si="16"/>
        <v>0.22448114022371046</v>
      </c>
      <c r="J73" s="124">
        <f t="shared" si="17"/>
        <v>0.67344342067113139</v>
      </c>
      <c r="K73" s="126"/>
      <c r="L73" s="124">
        <v>0</v>
      </c>
      <c r="M73" s="128"/>
    </row>
    <row r="74" spans="1:13" x14ac:dyDescent="0.2">
      <c r="A74" s="104">
        <v>10</v>
      </c>
      <c r="B74" s="124">
        <v>20.568958182935788</v>
      </c>
      <c r="C74" s="124">
        <v>17.053235480678058</v>
      </c>
      <c r="D74" s="124">
        <f t="shared" si="14"/>
        <v>37.622193663613842</v>
      </c>
      <c r="E74" s="124">
        <v>-8.5266177403390291</v>
      </c>
      <c r="F74" s="124">
        <v>17.053235480678058</v>
      </c>
      <c r="G74" s="124">
        <f t="shared" si="15"/>
        <v>46.148811403952877</v>
      </c>
      <c r="H74" s="125">
        <v>0.3</v>
      </c>
      <c r="I74" s="124">
        <f t="shared" si="16"/>
        <v>13.844643421185863</v>
      </c>
      <c r="J74" s="124">
        <f t="shared" si="17"/>
        <v>23.777550242427978</v>
      </c>
      <c r="K74" s="126"/>
      <c r="L74" s="124">
        <v>0</v>
      </c>
      <c r="M74" s="127"/>
    </row>
    <row r="75" spans="1:13" x14ac:dyDescent="0.2">
      <c r="A75" s="104">
        <v>12</v>
      </c>
      <c r="B75" s="124">
        <v>0</v>
      </c>
      <c r="C75" s="124">
        <v>24.239217955196491</v>
      </c>
      <c r="D75" s="124">
        <f t="shared" si="14"/>
        <v>24.239217955196491</v>
      </c>
      <c r="E75" s="124">
        <v>-12.119608977598245</v>
      </c>
      <c r="F75" s="124">
        <v>12.119608977598245</v>
      </c>
      <c r="G75" s="124">
        <f t="shared" si="15"/>
        <v>24.239217955196491</v>
      </c>
      <c r="H75" s="125">
        <v>1</v>
      </c>
      <c r="I75" s="124">
        <f t="shared" si="16"/>
        <v>24.239217955196491</v>
      </c>
      <c r="J75" s="124">
        <f t="shared" si="17"/>
        <v>0</v>
      </c>
      <c r="K75" s="126"/>
      <c r="L75" s="124">
        <v>0</v>
      </c>
      <c r="M75" s="127"/>
    </row>
    <row r="76" spans="1:13" s="129" customFormat="1" x14ac:dyDescent="0.2">
      <c r="A76" s="104">
        <v>13</v>
      </c>
      <c r="B76" s="124">
        <v>4.0876509333221787</v>
      </c>
      <c r="C76" s="124">
        <v>0</v>
      </c>
      <c r="D76" s="124">
        <f t="shared" si="14"/>
        <v>4.0876509333221787</v>
      </c>
      <c r="E76" s="124">
        <v>0</v>
      </c>
      <c r="F76" s="124">
        <v>0</v>
      </c>
      <c r="G76" s="124">
        <f t="shared" si="15"/>
        <v>4.0876509333221787</v>
      </c>
      <c r="H76" s="125" t="s">
        <v>18</v>
      </c>
      <c r="I76" s="124">
        <v>1.2982567237725426</v>
      </c>
      <c r="J76" s="124">
        <f t="shared" si="17"/>
        <v>2.789394209549636</v>
      </c>
      <c r="K76" s="126"/>
      <c r="L76" s="124">
        <v>0</v>
      </c>
      <c r="M76" s="128"/>
    </row>
    <row r="77" spans="1:13" x14ac:dyDescent="0.2">
      <c r="A77" s="104" t="s">
        <v>19</v>
      </c>
      <c r="B77" s="124">
        <v>23.929689124256459</v>
      </c>
      <c r="C77" s="124">
        <v>0</v>
      </c>
      <c r="D77" s="124">
        <f t="shared" si="14"/>
        <v>23.929689124256459</v>
      </c>
      <c r="E77" s="124">
        <v>0</v>
      </c>
      <c r="F77" s="124">
        <v>0</v>
      </c>
      <c r="G77" s="124">
        <f t="shared" si="15"/>
        <v>23.929689124256459</v>
      </c>
      <c r="H77" s="125">
        <v>7.0000000000000007E-2</v>
      </c>
      <c r="I77" s="124">
        <f t="shared" si="16"/>
        <v>1.6750782386979524</v>
      </c>
      <c r="J77" s="124">
        <f t="shared" si="17"/>
        <v>22.254610885558506</v>
      </c>
      <c r="K77" s="126"/>
      <c r="L77" s="124">
        <v>0</v>
      </c>
      <c r="M77" s="127"/>
    </row>
    <row r="78" spans="1:13" x14ac:dyDescent="0.2">
      <c r="A78" s="104" t="s">
        <v>20</v>
      </c>
      <c r="B78" s="124">
        <v>34.290209861271876</v>
      </c>
      <c r="C78" s="124">
        <v>5.9587980815804595</v>
      </c>
      <c r="D78" s="124">
        <f t="shared" si="14"/>
        <v>40.249007942852337</v>
      </c>
      <c r="E78" s="124">
        <v>-2.9793990407902298</v>
      </c>
      <c r="F78" s="124">
        <v>5.9587980815804595</v>
      </c>
      <c r="G78" s="124">
        <f t="shared" si="15"/>
        <v>43.228406983642572</v>
      </c>
      <c r="H78" s="125">
        <v>0.05</v>
      </c>
      <c r="I78" s="124">
        <f t="shared" si="16"/>
        <v>2.1614203491821287</v>
      </c>
      <c r="J78" s="124">
        <f t="shared" si="17"/>
        <v>38.087587593670207</v>
      </c>
      <c r="K78" s="126"/>
      <c r="L78" s="124">
        <v>0</v>
      </c>
      <c r="M78" s="127"/>
    </row>
    <row r="79" spans="1:13" s="129" customFormat="1" x14ac:dyDescent="0.2">
      <c r="A79" s="104">
        <v>17</v>
      </c>
      <c r="B79" s="124">
        <v>97.155997495500515</v>
      </c>
      <c r="C79" s="124">
        <v>2.6766924868394049</v>
      </c>
      <c r="D79" s="124">
        <f t="shared" si="14"/>
        <v>99.832689982339915</v>
      </c>
      <c r="E79" s="124">
        <v>-1.3383462434197024</v>
      </c>
      <c r="F79" s="124">
        <v>2.6766924868394049</v>
      </c>
      <c r="G79" s="124">
        <f t="shared" si="15"/>
        <v>101.17103622575961</v>
      </c>
      <c r="H79" s="125">
        <v>0.08</v>
      </c>
      <c r="I79" s="124">
        <f t="shared" si="16"/>
        <v>8.0936828980607682</v>
      </c>
      <c r="J79" s="124">
        <f t="shared" si="17"/>
        <v>91.739007084279152</v>
      </c>
      <c r="K79" s="126"/>
      <c r="L79" s="124">
        <v>0</v>
      </c>
      <c r="M79" s="128"/>
    </row>
    <row r="80" spans="1:13" x14ac:dyDescent="0.2">
      <c r="A80" s="104">
        <v>35</v>
      </c>
      <c r="B80" s="124">
        <v>5.8946498387999993E-2</v>
      </c>
      <c r="C80" s="124">
        <v>0</v>
      </c>
      <c r="D80" s="124">
        <f t="shared" si="14"/>
        <v>5.8946498387999993E-2</v>
      </c>
      <c r="E80" s="124">
        <v>0</v>
      </c>
      <c r="F80" s="124">
        <v>0</v>
      </c>
      <c r="G80" s="124">
        <f t="shared" si="15"/>
        <v>5.8946498387999993E-2</v>
      </c>
      <c r="H80" s="125">
        <v>7.0000000000000007E-2</v>
      </c>
      <c r="I80" s="124">
        <f t="shared" si="16"/>
        <v>4.1262548871600002E-3</v>
      </c>
      <c r="J80" s="124">
        <f t="shared" si="17"/>
        <v>5.4820243500839992E-2</v>
      </c>
      <c r="K80" s="126"/>
      <c r="L80" s="124">
        <v>0</v>
      </c>
      <c r="M80" s="127"/>
    </row>
    <row r="81" spans="1:13" x14ac:dyDescent="0.2">
      <c r="A81" s="104">
        <v>42</v>
      </c>
      <c r="B81" s="124">
        <v>39.020198996623286</v>
      </c>
      <c r="C81" s="124">
        <v>0</v>
      </c>
      <c r="D81" s="124">
        <f t="shared" si="14"/>
        <v>39.020198996623286</v>
      </c>
      <c r="E81" s="124">
        <v>0</v>
      </c>
      <c r="F81" s="124">
        <v>0</v>
      </c>
      <c r="G81" s="124">
        <f t="shared" si="15"/>
        <v>39.020198996623286</v>
      </c>
      <c r="H81" s="125">
        <v>0.12</v>
      </c>
      <c r="I81" s="124">
        <f t="shared" si="16"/>
        <v>4.6824238795947943</v>
      </c>
      <c r="J81" s="124">
        <f t="shared" si="17"/>
        <v>34.337775117028492</v>
      </c>
      <c r="K81" s="126"/>
      <c r="L81" s="124">
        <v>0</v>
      </c>
      <c r="M81" s="127"/>
    </row>
    <row r="82" spans="1:13" x14ac:dyDescent="0.2">
      <c r="A82" s="104">
        <v>45</v>
      </c>
      <c r="B82" s="124">
        <v>1.6023576250000001E-3</v>
      </c>
      <c r="C82" s="124">
        <v>0</v>
      </c>
      <c r="D82" s="124">
        <f t="shared" si="14"/>
        <v>1.6023576250000001E-3</v>
      </c>
      <c r="E82" s="124">
        <v>0</v>
      </c>
      <c r="F82" s="124">
        <v>0</v>
      </c>
      <c r="G82" s="124">
        <f t="shared" si="15"/>
        <v>1.6023576250000001E-3</v>
      </c>
      <c r="H82" s="125">
        <v>0.45</v>
      </c>
      <c r="I82" s="124">
        <f t="shared" si="16"/>
        <v>7.2106093125000011E-4</v>
      </c>
      <c r="J82" s="124">
        <f t="shared" si="17"/>
        <v>8.8129669374999999E-4</v>
      </c>
      <c r="K82" s="126"/>
      <c r="L82" s="124">
        <v>0</v>
      </c>
      <c r="M82" s="127"/>
    </row>
    <row r="83" spans="1:13" x14ac:dyDescent="0.2">
      <c r="A83" s="104">
        <v>46</v>
      </c>
      <c r="B83" s="124">
        <v>3.9348499292127368</v>
      </c>
      <c r="C83" s="124">
        <v>0</v>
      </c>
      <c r="D83" s="124">
        <f t="shared" si="14"/>
        <v>3.9348499292127368</v>
      </c>
      <c r="E83" s="124">
        <v>0</v>
      </c>
      <c r="F83" s="124">
        <v>0</v>
      </c>
      <c r="G83" s="124">
        <f t="shared" si="15"/>
        <v>3.9348499292127368</v>
      </c>
      <c r="H83" s="125">
        <v>0.3</v>
      </c>
      <c r="I83" s="124">
        <f t="shared" si="16"/>
        <v>1.180454978763821</v>
      </c>
      <c r="J83" s="124">
        <f t="shared" si="17"/>
        <v>2.7543949504489156</v>
      </c>
      <c r="K83" s="126"/>
      <c r="L83" s="124">
        <v>0</v>
      </c>
      <c r="M83" s="127"/>
    </row>
    <row r="84" spans="1:13" x14ac:dyDescent="0.2">
      <c r="A84" s="104">
        <v>47</v>
      </c>
      <c r="B84" s="124">
        <v>5344.7058429543231</v>
      </c>
      <c r="C84" s="124">
        <v>1048.5941449802697</v>
      </c>
      <c r="D84" s="124">
        <f t="shared" si="14"/>
        <v>6393.2999879345925</v>
      </c>
      <c r="E84" s="124">
        <v>-524.29707249013484</v>
      </c>
      <c r="F84" s="124">
        <v>1048.5941449802697</v>
      </c>
      <c r="G84" s="124">
        <f t="shared" si="15"/>
        <v>6917.5970604247268</v>
      </c>
      <c r="H84" s="125">
        <v>0.08</v>
      </c>
      <c r="I84" s="124">
        <f t="shared" si="16"/>
        <v>553.40776483397815</v>
      </c>
      <c r="J84" s="124">
        <f t="shared" si="17"/>
        <v>5839.8922231006145</v>
      </c>
      <c r="K84" s="126"/>
      <c r="L84" s="124">
        <v>0</v>
      </c>
      <c r="M84" s="127"/>
    </row>
    <row r="85" spans="1:13" x14ac:dyDescent="0.2">
      <c r="A85" s="104">
        <v>50</v>
      </c>
      <c r="B85" s="124">
        <v>6.9784839824838549</v>
      </c>
      <c r="C85" s="124">
        <v>5.9704089466023902</v>
      </c>
      <c r="D85" s="124">
        <f t="shared" si="14"/>
        <v>12.948892929086245</v>
      </c>
      <c r="E85" s="124">
        <v>-2.9852044733011951</v>
      </c>
      <c r="F85" s="124">
        <v>5.9704089466023902</v>
      </c>
      <c r="G85" s="124">
        <f t="shared" si="15"/>
        <v>15.93409740238744</v>
      </c>
      <c r="H85" s="125">
        <v>0.55000000000000004</v>
      </c>
      <c r="I85" s="124">
        <f t="shared" si="16"/>
        <v>8.7637535713130923</v>
      </c>
      <c r="J85" s="124">
        <f t="shared" si="17"/>
        <v>4.1851393577731528</v>
      </c>
      <c r="K85" s="126"/>
      <c r="L85" s="124">
        <v>0</v>
      </c>
      <c r="M85" s="127"/>
    </row>
    <row r="86" spans="1:13" s="129" customFormat="1" x14ac:dyDescent="0.2">
      <c r="A86" s="111" t="s">
        <v>21</v>
      </c>
      <c r="B86" s="130">
        <f t="shared" ref="B86:G86" si="18">SUM(B67:B85)</f>
        <v>8082.1133791544398</v>
      </c>
      <c r="C86" s="130">
        <f t="shared" si="18"/>
        <v>1238.0451210277843</v>
      </c>
      <c r="D86" s="130">
        <f t="shared" si="18"/>
        <v>9320.1585001822241</v>
      </c>
      <c r="E86" s="130">
        <f t="shared" si="18"/>
        <v>-619.02256051389213</v>
      </c>
      <c r="F86" s="130">
        <f t="shared" si="18"/>
        <v>1225.9255120501859</v>
      </c>
      <c r="G86" s="130">
        <f t="shared" si="18"/>
        <v>9927.0614517185168</v>
      </c>
      <c r="H86" s="97"/>
      <c r="I86" s="130">
        <f>SUM(I67:I85)</f>
        <v>795.451768628997</v>
      </c>
      <c r="J86" s="130">
        <f>SUM(J67:J85)</f>
        <v>8524.7067315532258</v>
      </c>
      <c r="K86" s="126"/>
      <c r="L86" s="130">
        <f>SUM(L67:L85)</f>
        <v>0</v>
      </c>
      <c r="M86" s="128"/>
    </row>
    <row r="87" spans="1:13" x14ac:dyDescent="0.2">
      <c r="A87" s="111"/>
      <c r="B87" s="132"/>
      <c r="C87" s="132"/>
      <c r="D87" s="132"/>
      <c r="E87" s="132"/>
      <c r="F87" s="132"/>
      <c r="G87" s="197" t="s">
        <v>22</v>
      </c>
      <c r="H87" s="197"/>
      <c r="I87" s="114">
        <v>-7.4237579136733851</v>
      </c>
      <c r="J87" s="132"/>
      <c r="K87" s="133"/>
      <c r="L87" s="132"/>
      <c r="M87" s="127"/>
    </row>
    <row r="88" spans="1:13" x14ac:dyDescent="0.2">
      <c r="A88" s="111"/>
      <c r="B88" s="132"/>
      <c r="C88" s="132"/>
      <c r="D88" s="132"/>
      <c r="E88" s="132"/>
      <c r="F88" s="132"/>
      <c r="G88" s="198" t="s">
        <v>23</v>
      </c>
      <c r="H88" s="198"/>
      <c r="I88" s="115">
        <f>+I86+I87</f>
        <v>788.0280107153236</v>
      </c>
      <c r="J88" s="132"/>
      <c r="K88" s="133"/>
      <c r="L88" s="132"/>
      <c r="M88" s="127"/>
    </row>
    <row r="89" spans="1:13" ht="19.5" customHeight="1" x14ac:dyDescent="0.2">
      <c r="A89" s="119"/>
      <c r="B89" s="132"/>
      <c r="C89" s="132"/>
      <c r="D89" s="132"/>
      <c r="E89" s="132"/>
      <c r="F89" s="132"/>
      <c r="G89" s="115"/>
      <c r="H89" s="125"/>
      <c r="I89" s="115"/>
      <c r="J89" s="132"/>
      <c r="K89" s="131"/>
      <c r="L89" s="132"/>
      <c r="M89" s="131"/>
    </row>
    <row r="90" spans="1:13" ht="14.25" x14ac:dyDescent="0.2">
      <c r="A90" s="100" t="s">
        <v>34</v>
      </c>
      <c r="B90" s="115"/>
      <c r="C90" s="115"/>
      <c r="D90" s="115"/>
      <c r="E90" s="115"/>
      <c r="F90" s="115"/>
      <c r="G90" s="115"/>
      <c r="H90" s="120"/>
      <c r="I90" s="115"/>
      <c r="J90" s="115"/>
      <c r="L90" s="115"/>
    </row>
    <row r="91" spans="1:13" ht="14.25" x14ac:dyDescent="0.2">
      <c r="A91" s="100"/>
      <c r="B91" s="115"/>
      <c r="C91" s="115"/>
      <c r="D91" s="115"/>
      <c r="E91" s="115"/>
      <c r="F91" s="115"/>
      <c r="G91" s="115"/>
      <c r="H91" s="120"/>
      <c r="I91" s="115"/>
      <c r="J91" s="115"/>
      <c r="L91" s="115"/>
    </row>
    <row r="92" spans="1:13" ht="9.75" customHeight="1" x14ac:dyDescent="0.2">
      <c r="A92" s="100"/>
      <c r="B92" s="121"/>
      <c r="C92" s="121"/>
      <c r="D92" s="115"/>
      <c r="E92" s="121"/>
      <c r="F92" s="121"/>
      <c r="G92" s="115"/>
      <c r="H92" s="120"/>
      <c r="I92" s="115"/>
      <c r="J92" s="115"/>
      <c r="L92" s="115"/>
    </row>
    <row r="93" spans="1:13" s="123" customFormat="1" ht="24" x14ac:dyDescent="0.2">
      <c r="A93" s="122" t="s">
        <v>25</v>
      </c>
      <c r="B93" s="101" t="s">
        <v>8</v>
      </c>
      <c r="C93" s="101" t="s">
        <v>9</v>
      </c>
      <c r="D93" s="101" t="s">
        <v>10</v>
      </c>
      <c r="E93" s="101" t="s">
        <v>11</v>
      </c>
      <c r="F93" s="101" t="s">
        <v>12</v>
      </c>
      <c r="G93" s="101" t="s">
        <v>13</v>
      </c>
      <c r="H93" s="102" t="s">
        <v>14</v>
      </c>
      <c r="I93" s="101" t="s">
        <v>15</v>
      </c>
      <c r="J93" s="102" t="s">
        <v>16</v>
      </c>
      <c r="L93" s="102" t="s">
        <v>26</v>
      </c>
    </row>
    <row r="94" spans="1:13" x14ac:dyDescent="0.2">
      <c r="A94" s="104">
        <v>1</v>
      </c>
      <c r="B94" s="124">
        <v>1704.9107844961923</v>
      </c>
      <c r="C94" s="124">
        <v>44.886172909264388</v>
      </c>
      <c r="D94" s="124">
        <f>B94+C94</f>
        <v>1749.7969574054566</v>
      </c>
      <c r="E94" s="124">
        <v>-22.443086454632194</v>
      </c>
      <c r="F94" s="124">
        <v>22.443086454632194</v>
      </c>
      <c r="G94" s="124">
        <f>+D94+E94+F94</f>
        <v>1749.7969574054566</v>
      </c>
      <c r="H94" s="125">
        <v>0.04</v>
      </c>
      <c r="I94" s="124">
        <f>G94*H94</f>
        <v>69.99187829621826</v>
      </c>
      <c r="J94" s="124">
        <f>B94+C94-I94</f>
        <v>1679.8050791092382</v>
      </c>
      <c r="K94" s="126"/>
      <c r="L94" s="124">
        <v>0</v>
      </c>
      <c r="M94" s="127"/>
    </row>
    <row r="95" spans="1:13" x14ac:dyDescent="0.2">
      <c r="A95" s="104">
        <v>2</v>
      </c>
      <c r="B95" s="124">
        <v>326.52896411694326</v>
      </c>
      <c r="C95" s="124">
        <v>0</v>
      </c>
      <c r="D95" s="124">
        <f t="shared" ref="D95:D112" si="19">B95+C95</f>
        <v>326.52896411694326</v>
      </c>
      <c r="E95" s="124">
        <v>0</v>
      </c>
      <c r="F95" s="124">
        <v>0</v>
      </c>
      <c r="G95" s="124">
        <f t="shared" ref="G95:G112" si="20">+D95+E95+F95</f>
        <v>326.52896411694326</v>
      </c>
      <c r="H95" s="125">
        <v>0.06</v>
      </c>
      <c r="I95" s="124">
        <f t="shared" ref="I95:I112" si="21">G95*H95</f>
        <v>19.591737847016596</v>
      </c>
      <c r="J95" s="124">
        <f t="shared" ref="J95:J112" si="22">B95+C95-I95</f>
        <v>306.93722626992667</v>
      </c>
      <c r="K95" s="126"/>
      <c r="L95" s="124">
        <v>0</v>
      </c>
      <c r="M95" s="127"/>
    </row>
    <row r="96" spans="1:13" x14ac:dyDescent="0.2">
      <c r="A96" s="104">
        <v>3</v>
      </c>
      <c r="B96" s="124">
        <v>167.93273492804857</v>
      </c>
      <c r="C96" s="124">
        <v>0</v>
      </c>
      <c r="D96" s="124">
        <f t="shared" si="19"/>
        <v>167.93273492804857</v>
      </c>
      <c r="E96" s="124">
        <v>0</v>
      </c>
      <c r="F96" s="124">
        <v>0</v>
      </c>
      <c r="G96" s="124">
        <f t="shared" si="20"/>
        <v>167.93273492804857</v>
      </c>
      <c r="H96" s="125">
        <v>0.05</v>
      </c>
      <c r="I96" s="124">
        <f t="shared" si="21"/>
        <v>8.3966367464024287</v>
      </c>
      <c r="J96" s="124">
        <f t="shared" si="22"/>
        <v>159.53609818164614</v>
      </c>
      <c r="K96" s="126"/>
      <c r="L96" s="124">
        <v>0</v>
      </c>
      <c r="M96" s="127"/>
    </row>
    <row r="97" spans="1:13" x14ac:dyDescent="0.2">
      <c r="A97" s="104">
        <v>6</v>
      </c>
      <c r="B97" s="124">
        <v>38.743633778038053</v>
      </c>
      <c r="C97" s="124">
        <v>0</v>
      </c>
      <c r="D97" s="124">
        <f t="shared" si="19"/>
        <v>38.743633778038053</v>
      </c>
      <c r="E97" s="124">
        <v>0</v>
      </c>
      <c r="F97" s="124">
        <v>0</v>
      </c>
      <c r="G97" s="124">
        <f t="shared" si="20"/>
        <v>38.743633778038053</v>
      </c>
      <c r="H97" s="125">
        <v>0.1</v>
      </c>
      <c r="I97" s="124">
        <f t="shared" si="21"/>
        <v>3.8743633778038054</v>
      </c>
      <c r="J97" s="124">
        <f t="shared" si="22"/>
        <v>34.86927040023425</v>
      </c>
      <c r="K97" s="126"/>
      <c r="L97" s="124">
        <v>0</v>
      </c>
      <c r="M97" s="127"/>
    </row>
    <row r="98" spans="1:13" ht="12.75" hidden="1" customHeight="1" x14ac:dyDescent="0.2">
      <c r="A98" s="104">
        <v>7</v>
      </c>
      <c r="B98" s="124">
        <v>0.97885989186622369</v>
      </c>
      <c r="C98" s="124">
        <v>0</v>
      </c>
      <c r="D98" s="124">
        <f t="shared" si="19"/>
        <v>0.97885989186622369</v>
      </c>
      <c r="E98" s="124">
        <v>0</v>
      </c>
      <c r="F98" s="124">
        <v>0</v>
      </c>
      <c r="G98" s="124">
        <f t="shared" si="20"/>
        <v>0.97885989186622369</v>
      </c>
      <c r="H98" s="125">
        <v>0.15</v>
      </c>
      <c r="I98" s="124">
        <f t="shared" si="21"/>
        <v>0.14682898377993356</v>
      </c>
      <c r="J98" s="124">
        <f t="shared" si="22"/>
        <v>0.8320309080862901</v>
      </c>
      <c r="K98" s="126"/>
      <c r="L98" s="124">
        <v>0</v>
      </c>
      <c r="M98" s="127"/>
    </row>
    <row r="99" spans="1:13" s="129" customFormat="1" x14ac:dyDescent="0.2">
      <c r="A99" s="104">
        <v>8</v>
      </c>
      <c r="B99" s="124">
        <v>225.06492683992212</v>
      </c>
      <c r="C99" s="124">
        <v>90.259416695585287</v>
      </c>
      <c r="D99" s="124">
        <f t="shared" si="19"/>
        <v>315.32434353550741</v>
      </c>
      <c r="E99" s="124">
        <v>-45.129708347792644</v>
      </c>
      <c r="F99" s="124">
        <v>45.129708347792644</v>
      </c>
      <c r="G99" s="124">
        <f t="shared" si="20"/>
        <v>315.32434353550741</v>
      </c>
      <c r="H99" s="125">
        <v>0.2</v>
      </c>
      <c r="I99" s="124">
        <f t="shared" si="21"/>
        <v>63.064868707101482</v>
      </c>
      <c r="J99" s="124">
        <f t="shared" si="22"/>
        <v>252.25947482840593</v>
      </c>
      <c r="K99" s="126"/>
      <c r="L99" s="124">
        <v>0</v>
      </c>
      <c r="M99" s="128"/>
    </row>
    <row r="100" spans="1:13" s="129" customFormat="1" x14ac:dyDescent="0.2">
      <c r="A100" s="104">
        <v>9</v>
      </c>
      <c r="B100" s="124">
        <v>0.67344342067113139</v>
      </c>
      <c r="C100" s="124">
        <v>0</v>
      </c>
      <c r="D100" s="124">
        <f t="shared" si="19"/>
        <v>0.67344342067113139</v>
      </c>
      <c r="E100" s="124">
        <v>0</v>
      </c>
      <c r="F100" s="124">
        <v>0</v>
      </c>
      <c r="G100" s="124">
        <f t="shared" si="20"/>
        <v>0.67344342067113139</v>
      </c>
      <c r="H100" s="125">
        <v>0.25</v>
      </c>
      <c r="I100" s="124">
        <f t="shared" si="21"/>
        <v>0.16836085516778285</v>
      </c>
      <c r="J100" s="124">
        <f t="shared" si="22"/>
        <v>0.50508256550334851</v>
      </c>
      <c r="K100" s="126"/>
      <c r="L100" s="124">
        <v>0</v>
      </c>
      <c r="M100" s="128"/>
    </row>
    <row r="101" spans="1:13" x14ac:dyDescent="0.2">
      <c r="A101" s="104">
        <v>10</v>
      </c>
      <c r="B101" s="124">
        <v>23.777550242427978</v>
      </c>
      <c r="C101" s="124">
        <v>17.182803982378125</v>
      </c>
      <c r="D101" s="124">
        <f t="shared" si="19"/>
        <v>40.960354224806103</v>
      </c>
      <c r="E101" s="124">
        <v>-8.5914019911890627</v>
      </c>
      <c r="F101" s="124">
        <v>8.5914019911890627</v>
      </c>
      <c r="G101" s="124">
        <f t="shared" si="20"/>
        <v>40.960354224806096</v>
      </c>
      <c r="H101" s="125">
        <v>0.3</v>
      </c>
      <c r="I101" s="124">
        <f t="shared" si="21"/>
        <v>12.288106267441828</v>
      </c>
      <c r="J101" s="124">
        <f t="shared" si="22"/>
        <v>28.672247957364277</v>
      </c>
      <c r="K101" s="126"/>
      <c r="L101" s="124">
        <v>0</v>
      </c>
      <c r="M101" s="127"/>
    </row>
    <row r="102" spans="1:13" x14ac:dyDescent="0.2">
      <c r="A102" s="104">
        <v>12</v>
      </c>
      <c r="B102" s="124">
        <v>0</v>
      </c>
      <c r="C102" s="124">
        <v>18.63176880065301</v>
      </c>
      <c r="D102" s="124">
        <f t="shared" si="19"/>
        <v>18.63176880065301</v>
      </c>
      <c r="E102" s="124">
        <v>-9.3158844003265049</v>
      </c>
      <c r="F102" s="124">
        <v>9.3158844003265049</v>
      </c>
      <c r="G102" s="124">
        <f t="shared" si="20"/>
        <v>18.63176880065301</v>
      </c>
      <c r="H102" s="125">
        <v>1</v>
      </c>
      <c r="I102" s="124">
        <f t="shared" si="21"/>
        <v>18.63176880065301</v>
      </c>
      <c r="J102" s="124">
        <f t="shared" si="22"/>
        <v>0</v>
      </c>
      <c r="K102" s="126"/>
      <c r="L102" s="124">
        <v>0</v>
      </c>
      <c r="M102" s="127"/>
    </row>
    <row r="103" spans="1:13" s="129" customFormat="1" x14ac:dyDescent="0.2">
      <c r="A103" s="104">
        <v>13</v>
      </c>
      <c r="B103" s="124">
        <v>2.789394209549636</v>
      </c>
      <c r="C103" s="124">
        <v>0</v>
      </c>
      <c r="D103" s="124">
        <f t="shared" si="19"/>
        <v>2.789394209549636</v>
      </c>
      <c r="E103" s="124">
        <v>0</v>
      </c>
      <c r="F103" s="124">
        <v>0</v>
      </c>
      <c r="G103" s="124">
        <f t="shared" si="20"/>
        <v>2.789394209549636</v>
      </c>
      <c r="H103" s="125" t="s">
        <v>18</v>
      </c>
      <c r="I103" s="124">
        <v>1.2883389066399769</v>
      </c>
      <c r="J103" s="124">
        <f t="shared" si="22"/>
        <v>1.5010553029096592</v>
      </c>
      <c r="K103" s="126"/>
      <c r="L103" s="124">
        <v>0</v>
      </c>
      <c r="M103" s="128"/>
    </row>
    <row r="104" spans="1:13" x14ac:dyDescent="0.2">
      <c r="A104" s="104" t="s">
        <v>19</v>
      </c>
      <c r="B104" s="124">
        <v>22.254610885558506</v>
      </c>
      <c r="C104" s="124">
        <v>0</v>
      </c>
      <c r="D104" s="124">
        <f t="shared" si="19"/>
        <v>22.254610885558506</v>
      </c>
      <c r="E104" s="124">
        <v>0</v>
      </c>
      <c r="F104" s="124">
        <v>0</v>
      </c>
      <c r="G104" s="124">
        <f t="shared" si="20"/>
        <v>22.254610885558506</v>
      </c>
      <c r="H104" s="125">
        <v>7.0000000000000007E-2</v>
      </c>
      <c r="I104" s="124">
        <f t="shared" si="21"/>
        <v>1.5578227619890956</v>
      </c>
      <c r="J104" s="124">
        <f t="shared" si="22"/>
        <v>20.696788123569412</v>
      </c>
      <c r="K104" s="126"/>
      <c r="L104" s="124">
        <v>0</v>
      </c>
      <c r="M104" s="127"/>
    </row>
    <row r="105" spans="1:13" x14ac:dyDescent="0.2">
      <c r="A105" s="104" t="s">
        <v>20</v>
      </c>
      <c r="B105" s="124">
        <v>38.087587593670207</v>
      </c>
      <c r="C105" s="124">
        <v>7.8416460251652573</v>
      </c>
      <c r="D105" s="124">
        <f t="shared" si="19"/>
        <v>45.929233618835468</v>
      </c>
      <c r="E105" s="124">
        <v>-3.9208230125826287</v>
      </c>
      <c r="F105" s="124">
        <v>3.9208230125826287</v>
      </c>
      <c r="G105" s="124">
        <f t="shared" si="20"/>
        <v>45.929233618835468</v>
      </c>
      <c r="H105" s="125">
        <v>0.05</v>
      </c>
      <c r="I105" s="124">
        <f t="shared" si="21"/>
        <v>2.2964616809417735</v>
      </c>
      <c r="J105" s="124">
        <f t="shared" si="22"/>
        <v>43.632771937893693</v>
      </c>
      <c r="K105" s="126"/>
      <c r="L105" s="124">
        <v>0</v>
      </c>
      <c r="M105" s="127"/>
    </row>
    <row r="106" spans="1:13" s="129" customFormat="1" x14ac:dyDescent="0.2">
      <c r="A106" s="104">
        <v>17</v>
      </c>
      <c r="B106" s="124">
        <v>91.739007084279137</v>
      </c>
      <c r="C106" s="124">
        <v>0.91228343512628374</v>
      </c>
      <c r="D106" s="124">
        <f t="shared" si="19"/>
        <v>92.651290519405421</v>
      </c>
      <c r="E106" s="124">
        <v>-0.45614171756314187</v>
      </c>
      <c r="F106" s="124">
        <v>0.45614171756314187</v>
      </c>
      <c r="G106" s="124">
        <f t="shared" si="20"/>
        <v>92.651290519405421</v>
      </c>
      <c r="H106" s="125">
        <v>0.08</v>
      </c>
      <c r="I106" s="124">
        <f t="shared" si="21"/>
        <v>7.4121032415524342</v>
      </c>
      <c r="J106" s="124">
        <f t="shared" si="22"/>
        <v>85.239187277852992</v>
      </c>
      <c r="K106" s="126"/>
      <c r="L106" s="124">
        <v>0</v>
      </c>
      <c r="M106" s="128"/>
    </row>
    <row r="107" spans="1:13" x14ac:dyDescent="0.2">
      <c r="A107" s="104">
        <v>35</v>
      </c>
      <c r="B107" s="124">
        <v>5.4820243500839992E-2</v>
      </c>
      <c r="C107" s="124">
        <v>0</v>
      </c>
      <c r="D107" s="124">
        <f t="shared" si="19"/>
        <v>5.4820243500839992E-2</v>
      </c>
      <c r="E107" s="124">
        <v>0</v>
      </c>
      <c r="F107" s="124">
        <v>0</v>
      </c>
      <c r="G107" s="124">
        <f t="shared" si="20"/>
        <v>5.4820243500839992E-2</v>
      </c>
      <c r="H107" s="125">
        <v>7.0000000000000007E-2</v>
      </c>
      <c r="I107" s="124">
        <f t="shared" si="21"/>
        <v>3.8374170450587997E-3</v>
      </c>
      <c r="J107" s="124">
        <f t="shared" si="22"/>
        <v>5.0982826455781192E-2</v>
      </c>
      <c r="K107" s="126"/>
      <c r="L107" s="124">
        <v>0</v>
      </c>
      <c r="M107" s="127"/>
    </row>
    <row r="108" spans="1:13" x14ac:dyDescent="0.2">
      <c r="A108" s="104">
        <v>42</v>
      </c>
      <c r="B108" s="124">
        <v>34.337775117028492</v>
      </c>
      <c r="C108" s="124">
        <v>0</v>
      </c>
      <c r="D108" s="124">
        <f t="shared" si="19"/>
        <v>34.337775117028492</v>
      </c>
      <c r="E108" s="124">
        <v>0</v>
      </c>
      <c r="F108" s="124">
        <v>0</v>
      </c>
      <c r="G108" s="124">
        <f t="shared" si="20"/>
        <v>34.337775117028492</v>
      </c>
      <c r="H108" s="125">
        <v>0.12</v>
      </c>
      <c r="I108" s="124">
        <f t="shared" si="21"/>
        <v>4.1205330140434189</v>
      </c>
      <c r="J108" s="124">
        <f t="shared" si="22"/>
        <v>30.217242102985075</v>
      </c>
      <c r="K108" s="126"/>
      <c r="L108" s="124">
        <v>0</v>
      </c>
      <c r="M108" s="127"/>
    </row>
    <row r="109" spans="1:13" x14ac:dyDescent="0.2">
      <c r="A109" s="104">
        <v>45</v>
      </c>
      <c r="B109" s="124">
        <v>8.8129669374999999E-4</v>
      </c>
      <c r="C109" s="124">
        <v>0</v>
      </c>
      <c r="D109" s="124">
        <f t="shared" si="19"/>
        <v>8.8129669374999999E-4</v>
      </c>
      <c r="E109" s="124">
        <v>0</v>
      </c>
      <c r="F109" s="124">
        <v>0</v>
      </c>
      <c r="G109" s="124">
        <f t="shared" si="20"/>
        <v>8.8129669374999999E-4</v>
      </c>
      <c r="H109" s="125">
        <v>0.45</v>
      </c>
      <c r="I109" s="124">
        <f t="shared" si="21"/>
        <v>3.9658351218749998E-4</v>
      </c>
      <c r="J109" s="124">
        <f t="shared" si="22"/>
        <v>4.8471318156250001E-4</v>
      </c>
      <c r="K109" s="126"/>
      <c r="L109" s="124">
        <v>0</v>
      </c>
      <c r="M109" s="127"/>
    </row>
    <row r="110" spans="1:13" x14ac:dyDescent="0.2">
      <c r="A110" s="104">
        <v>46</v>
      </c>
      <c r="B110" s="124">
        <v>2.7543949504489156</v>
      </c>
      <c r="C110" s="124">
        <v>0</v>
      </c>
      <c r="D110" s="124">
        <f t="shared" si="19"/>
        <v>2.7543949504489156</v>
      </c>
      <c r="E110" s="124">
        <v>0</v>
      </c>
      <c r="F110" s="124">
        <v>0</v>
      </c>
      <c r="G110" s="124">
        <f t="shared" si="20"/>
        <v>2.7543949504489156</v>
      </c>
      <c r="H110" s="125">
        <v>0.3</v>
      </c>
      <c r="I110" s="124">
        <f t="shared" si="21"/>
        <v>0.82631848513467465</v>
      </c>
      <c r="J110" s="124">
        <f t="shared" si="22"/>
        <v>1.9280764653142408</v>
      </c>
      <c r="K110" s="126"/>
      <c r="L110" s="124">
        <v>0</v>
      </c>
      <c r="M110" s="127"/>
    </row>
    <row r="111" spans="1:13" x14ac:dyDescent="0.2">
      <c r="A111" s="104">
        <v>47</v>
      </c>
      <c r="B111" s="124">
        <v>5839.8922231006145</v>
      </c>
      <c r="C111" s="124">
        <v>1013.1830671655964</v>
      </c>
      <c r="D111" s="124">
        <f t="shared" si="19"/>
        <v>6853.0752902662107</v>
      </c>
      <c r="E111" s="124">
        <v>-506.59153358279821</v>
      </c>
      <c r="F111" s="124">
        <v>506.59153358279821</v>
      </c>
      <c r="G111" s="124">
        <f t="shared" si="20"/>
        <v>6853.0752902662107</v>
      </c>
      <c r="H111" s="125">
        <v>0.08</v>
      </c>
      <c r="I111" s="124">
        <f t="shared" si="21"/>
        <v>548.24602322129692</v>
      </c>
      <c r="J111" s="124">
        <f t="shared" si="22"/>
        <v>6304.8292670449136</v>
      </c>
      <c r="K111" s="126"/>
      <c r="L111" s="124">
        <v>0</v>
      </c>
      <c r="M111" s="127"/>
    </row>
    <row r="112" spans="1:13" x14ac:dyDescent="0.2">
      <c r="A112" s="104">
        <v>50</v>
      </c>
      <c r="B112" s="124">
        <v>4.1851393577731528</v>
      </c>
      <c r="C112" s="124">
        <v>3.5059998022052352</v>
      </c>
      <c r="D112" s="124">
        <f t="shared" si="19"/>
        <v>7.6911391599783876</v>
      </c>
      <c r="E112" s="124">
        <v>-1.7529999011026176</v>
      </c>
      <c r="F112" s="124">
        <v>1.7529999011026176</v>
      </c>
      <c r="G112" s="124">
        <f t="shared" si="20"/>
        <v>7.6911391599783876</v>
      </c>
      <c r="H112" s="125">
        <v>0.55000000000000004</v>
      </c>
      <c r="I112" s="124">
        <f t="shared" si="21"/>
        <v>4.2301265379881139</v>
      </c>
      <c r="J112" s="124">
        <f t="shared" si="22"/>
        <v>3.4610126219902737</v>
      </c>
      <c r="K112" s="126"/>
      <c r="L112" s="124">
        <v>0</v>
      </c>
      <c r="M112" s="127"/>
    </row>
    <row r="113" spans="1:13" s="129" customFormat="1" x14ac:dyDescent="0.2">
      <c r="A113" s="111" t="s">
        <v>21</v>
      </c>
      <c r="B113" s="130">
        <f t="shared" ref="B113:G113" si="23">SUM(B94:B112)</f>
        <v>8524.7067315532258</v>
      </c>
      <c r="C113" s="130">
        <f t="shared" si="23"/>
        <v>1196.4031588159739</v>
      </c>
      <c r="D113" s="130">
        <f t="shared" si="23"/>
        <v>9721.1098903692</v>
      </c>
      <c r="E113" s="130">
        <f t="shared" si="23"/>
        <v>-598.20157940798697</v>
      </c>
      <c r="F113" s="130">
        <f t="shared" si="23"/>
        <v>598.20157940798697</v>
      </c>
      <c r="G113" s="130">
        <f t="shared" si="23"/>
        <v>9721.1098903692</v>
      </c>
      <c r="H113" s="97"/>
      <c r="I113" s="130">
        <f>SUM(I94:I112)</f>
        <v>766.13651173172877</v>
      </c>
      <c r="J113" s="130">
        <f>SUM(J94:J112)</f>
        <v>8954.9733786374727</v>
      </c>
      <c r="K113" s="126"/>
      <c r="L113" s="130">
        <f>SUM(L94:L112)</f>
        <v>0</v>
      </c>
      <c r="M113" s="128"/>
    </row>
    <row r="114" spans="1:13" x14ac:dyDescent="0.2">
      <c r="A114" s="111"/>
      <c r="B114" s="132"/>
      <c r="C114" s="132"/>
      <c r="D114" s="132"/>
      <c r="E114" s="132"/>
      <c r="F114" s="132"/>
      <c r="G114" s="197" t="s">
        <v>22</v>
      </c>
      <c r="H114" s="197"/>
      <c r="I114" s="114">
        <v>-6.8087595712035442</v>
      </c>
      <c r="J114" s="132"/>
      <c r="K114" s="133"/>
      <c r="L114" s="132"/>
      <c r="M114" s="127"/>
    </row>
    <row r="115" spans="1:13" x14ac:dyDescent="0.2">
      <c r="A115" s="111"/>
      <c r="B115" s="132"/>
      <c r="C115" s="132"/>
      <c r="D115" s="132"/>
      <c r="E115" s="132"/>
      <c r="F115" s="132"/>
      <c r="G115" s="198" t="s">
        <v>23</v>
      </c>
      <c r="H115" s="198"/>
      <c r="I115" s="115">
        <f>+I113+I114</f>
        <v>759.32775216052528</v>
      </c>
      <c r="J115" s="132"/>
      <c r="K115" s="133"/>
      <c r="L115" s="132"/>
      <c r="M115" s="127"/>
    </row>
    <row r="116" spans="1:13" ht="19.5" customHeight="1" x14ac:dyDescent="0.2">
      <c r="A116" s="119"/>
      <c r="B116" s="132"/>
      <c r="C116" s="132"/>
      <c r="D116" s="132"/>
      <c r="E116" s="132"/>
      <c r="F116" s="132"/>
      <c r="G116" s="115"/>
      <c r="H116" s="125"/>
      <c r="I116" s="115"/>
      <c r="J116" s="132"/>
      <c r="K116" s="131"/>
      <c r="L116" s="132"/>
      <c r="M116" s="131"/>
    </row>
    <row r="117" spans="1:13" ht="14.25" x14ac:dyDescent="0.2">
      <c r="A117" s="100" t="s">
        <v>35</v>
      </c>
      <c r="B117" s="115"/>
      <c r="C117" s="115"/>
      <c r="D117" s="115"/>
      <c r="E117" s="115"/>
      <c r="F117" s="115"/>
      <c r="G117" s="115"/>
      <c r="H117" s="120"/>
      <c r="I117" s="115"/>
      <c r="J117" s="115"/>
      <c r="L117" s="115"/>
    </row>
    <row r="118" spans="1:13" ht="9.75" customHeight="1" x14ac:dyDescent="0.2">
      <c r="A118" s="100"/>
      <c r="B118" s="115"/>
      <c r="C118" s="115"/>
      <c r="D118" s="115"/>
      <c r="E118" s="115"/>
      <c r="F118" s="115"/>
      <c r="G118" s="115"/>
      <c r="H118" s="120"/>
      <c r="I118" s="115"/>
      <c r="J118" s="115"/>
      <c r="L118" s="115"/>
    </row>
    <row r="119" spans="1:13" s="123" customFormat="1" ht="24" x14ac:dyDescent="0.2">
      <c r="A119" s="122" t="s">
        <v>25</v>
      </c>
      <c r="B119" s="101" t="s">
        <v>8</v>
      </c>
      <c r="C119" s="101" t="s">
        <v>9</v>
      </c>
      <c r="D119" s="101" t="s">
        <v>10</v>
      </c>
      <c r="E119" s="101" t="s">
        <v>11</v>
      </c>
      <c r="F119" s="101" t="s">
        <v>12</v>
      </c>
      <c r="G119" s="101" t="s">
        <v>13</v>
      </c>
      <c r="H119" s="102" t="s">
        <v>14</v>
      </c>
      <c r="I119" s="101" t="s">
        <v>15</v>
      </c>
      <c r="J119" s="102" t="s">
        <v>16</v>
      </c>
      <c r="L119" s="102" t="s">
        <v>26</v>
      </c>
    </row>
    <row r="120" spans="1:13" x14ac:dyDescent="0.2">
      <c r="A120" s="104">
        <v>1</v>
      </c>
      <c r="B120" s="124">
        <v>1679.8050791092382</v>
      </c>
      <c r="C120" s="124">
        <v>26.177276796042349</v>
      </c>
      <c r="D120" s="124">
        <f>B120+C120</f>
        <v>1705.9823559052807</v>
      </c>
      <c r="E120" s="124">
        <v>-13.088638398021175</v>
      </c>
      <c r="F120" s="124">
        <v>13.088638398021175</v>
      </c>
      <c r="G120" s="124">
        <f>+D120+E120+F120</f>
        <v>1705.9823559052807</v>
      </c>
      <c r="H120" s="125">
        <v>0.04</v>
      </c>
      <c r="I120" s="124">
        <f>G120*H120</f>
        <v>68.239294236211222</v>
      </c>
      <c r="J120" s="124">
        <f>B120+C120-I120</f>
        <v>1637.7430616690694</v>
      </c>
      <c r="K120" s="126"/>
      <c r="L120" s="124">
        <v>0</v>
      </c>
      <c r="M120" s="127"/>
    </row>
    <row r="121" spans="1:13" x14ac:dyDescent="0.2">
      <c r="A121" s="104">
        <v>2</v>
      </c>
      <c r="B121" s="124">
        <v>306.93722626992667</v>
      </c>
      <c r="C121" s="124">
        <v>0</v>
      </c>
      <c r="D121" s="124">
        <f t="shared" ref="D121:D138" si="24">B121+C121</f>
        <v>306.93722626992667</v>
      </c>
      <c r="E121" s="124">
        <v>0</v>
      </c>
      <c r="F121" s="124">
        <v>0</v>
      </c>
      <c r="G121" s="124">
        <f t="shared" ref="G121:G138" si="25">+D121+E121+F121</f>
        <v>306.93722626992667</v>
      </c>
      <c r="H121" s="125">
        <v>0.06</v>
      </c>
      <c r="I121" s="124">
        <f t="shared" ref="I121:I138" si="26">G121*H121</f>
        <v>18.416233576195598</v>
      </c>
      <c r="J121" s="124">
        <f t="shared" ref="J121:J138" si="27">B121+C121-I121</f>
        <v>288.52099269373105</v>
      </c>
      <c r="K121" s="126"/>
      <c r="L121" s="124">
        <v>0</v>
      </c>
      <c r="M121" s="127"/>
    </row>
    <row r="122" spans="1:13" x14ac:dyDescent="0.2">
      <c r="A122" s="104">
        <v>3</v>
      </c>
      <c r="B122" s="124">
        <v>159.53609818164614</v>
      </c>
      <c r="C122" s="124">
        <v>0</v>
      </c>
      <c r="D122" s="124">
        <f t="shared" si="24"/>
        <v>159.53609818164614</v>
      </c>
      <c r="E122" s="124">
        <v>0</v>
      </c>
      <c r="F122" s="124">
        <v>0</v>
      </c>
      <c r="G122" s="124">
        <f t="shared" si="25"/>
        <v>159.53609818164614</v>
      </c>
      <c r="H122" s="125">
        <v>0.05</v>
      </c>
      <c r="I122" s="124">
        <f t="shared" si="26"/>
        <v>7.9768049090823077</v>
      </c>
      <c r="J122" s="124">
        <f t="shared" si="27"/>
        <v>151.55929327256382</v>
      </c>
      <c r="K122" s="126"/>
      <c r="L122" s="124">
        <v>0</v>
      </c>
      <c r="M122" s="127"/>
    </row>
    <row r="123" spans="1:13" x14ac:dyDescent="0.2">
      <c r="A123" s="104">
        <v>6</v>
      </c>
      <c r="B123" s="124">
        <v>34.86927040023425</v>
      </c>
      <c r="C123" s="124">
        <v>0</v>
      </c>
      <c r="D123" s="124">
        <f t="shared" si="24"/>
        <v>34.86927040023425</v>
      </c>
      <c r="E123" s="124">
        <v>0</v>
      </c>
      <c r="F123" s="124">
        <v>0</v>
      </c>
      <c r="G123" s="124">
        <f t="shared" si="25"/>
        <v>34.86927040023425</v>
      </c>
      <c r="H123" s="125">
        <v>0.1</v>
      </c>
      <c r="I123" s="124">
        <f t="shared" si="26"/>
        <v>3.4869270400234251</v>
      </c>
      <c r="J123" s="124">
        <f t="shared" si="27"/>
        <v>31.382343360210825</v>
      </c>
      <c r="K123" s="126"/>
      <c r="L123" s="124">
        <v>0</v>
      </c>
      <c r="M123" s="127"/>
    </row>
    <row r="124" spans="1:13" ht="12.75" hidden="1" customHeight="1" x14ac:dyDescent="0.2">
      <c r="A124" s="104">
        <v>7</v>
      </c>
      <c r="B124" s="124">
        <v>0.8320309080862901</v>
      </c>
      <c r="C124" s="124">
        <v>0</v>
      </c>
      <c r="D124" s="124">
        <f t="shared" si="24"/>
        <v>0.8320309080862901</v>
      </c>
      <c r="E124" s="124">
        <v>0</v>
      </c>
      <c r="F124" s="124">
        <v>0</v>
      </c>
      <c r="G124" s="124">
        <f t="shared" si="25"/>
        <v>0.8320309080862901</v>
      </c>
      <c r="H124" s="125">
        <v>0.15</v>
      </c>
      <c r="I124" s="124">
        <f t="shared" si="26"/>
        <v>0.12480463621294351</v>
      </c>
      <c r="J124" s="124">
        <f t="shared" si="27"/>
        <v>0.70722627187334663</v>
      </c>
      <c r="K124" s="126"/>
      <c r="L124" s="124">
        <v>0</v>
      </c>
      <c r="M124" s="127"/>
    </row>
    <row r="125" spans="1:13" s="129" customFormat="1" x14ac:dyDescent="0.2">
      <c r="A125" s="104">
        <v>8</v>
      </c>
      <c r="B125" s="124">
        <v>252.25947482840593</v>
      </c>
      <c r="C125" s="124">
        <v>97.385200035142475</v>
      </c>
      <c r="D125" s="124">
        <f t="shared" si="24"/>
        <v>349.6446748635484</v>
      </c>
      <c r="E125" s="124">
        <v>-48.692600017571237</v>
      </c>
      <c r="F125" s="124">
        <v>48.692600017571237</v>
      </c>
      <c r="G125" s="124">
        <f t="shared" si="25"/>
        <v>349.6446748635484</v>
      </c>
      <c r="H125" s="125">
        <v>0.2</v>
      </c>
      <c r="I125" s="124">
        <f t="shared" si="26"/>
        <v>69.928934972709683</v>
      </c>
      <c r="J125" s="124">
        <f t="shared" si="27"/>
        <v>279.71573989083873</v>
      </c>
      <c r="K125" s="126"/>
      <c r="L125" s="124">
        <v>0</v>
      </c>
      <c r="M125" s="128"/>
    </row>
    <row r="126" spans="1:13" s="129" customFormat="1" x14ac:dyDescent="0.2">
      <c r="A126" s="104">
        <v>9</v>
      </c>
      <c r="B126" s="124">
        <v>0.50508256550334851</v>
      </c>
      <c r="C126" s="124">
        <v>0</v>
      </c>
      <c r="D126" s="124">
        <f t="shared" si="24"/>
        <v>0.50508256550334851</v>
      </c>
      <c r="E126" s="124">
        <v>0</v>
      </c>
      <c r="F126" s="124">
        <v>0</v>
      </c>
      <c r="G126" s="124">
        <f t="shared" si="25"/>
        <v>0.50508256550334851</v>
      </c>
      <c r="H126" s="125">
        <v>0.25</v>
      </c>
      <c r="I126" s="124">
        <f t="shared" si="26"/>
        <v>0.12627064137583713</v>
      </c>
      <c r="J126" s="124">
        <f t="shared" si="27"/>
        <v>0.37881192412751141</v>
      </c>
      <c r="K126" s="126"/>
      <c r="L126" s="124">
        <v>0</v>
      </c>
      <c r="M126" s="128"/>
    </row>
    <row r="127" spans="1:13" x14ac:dyDescent="0.2">
      <c r="A127" s="104">
        <v>10</v>
      </c>
      <c r="B127" s="124">
        <v>28.672247957364277</v>
      </c>
      <c r="C127" s="124">
        <v>18.028717664849385</v>
      </c>
      <c r="D127" s="124">
        <f t="shared" si="24"/>
        <v>46.700965622213658</v>
      </c>
      <c r="E127" s="124">
        <v>-9.0143588324246924</v>
      </c>
      <c r="F127" s="124">
        <v>9.0143588324246924</v>
      </c>
      <c r="G127" s="124">
        <f t="shared" si="25"/>
        <v>46.700965622213658</v>
      </c>
      <c r="H127" s="125">
        <v>0.3</v>
      </c>
      <c r="I127" s="124">
        <f t="shared" si="26"/>
        <v>14.010289686664096</v>
      </c>
      <c r="J127" s="124">
        <f t="shared" si="27"/>
        <v>32.690675935549564</v>
      </c>
      <c r="K127" s="126"/>
      <c r="L127" s="124">
        <v>0</v>
      </c>
      <c r="M127" s="127"/>
    </row>
    <row r="128" spans="1:13" x14ac:dyDescent="0.2">
      <c r="A128" s="104">
        <v>12</v>
      </c>
      <c r="B128" s="124">
        <v>0</v>
      </c>
      <c r="C128" s="124">
        <v>44.529932420002808</v>
      </c>
      <c r="D128" s="124">
        <f t="shared" si="24"/>
        <v>44.529932420002808</v>
      </c>
      <c r="E128" s="124">
        <v>-22.264966210001404</v>
      </c>
      <c r="F128" s="124">
        <v>22.264966210001404</v>
      </c>
      <c r="G128" s="124">
        <f t="shared" si="25"/>
        <v>44.529932420002808</v>
      </c>
      <c r="H128" s="125">
        <v>1</v>
      </c>
      <c r="I128" s="124">
        <f t="shared" si="26"/>
        <v>44.529932420002808</v>
      </c>
      <c r="J128" s="124">
        <f t="shared" si="27"/>
        <v>0</v>
      </c>
      <c r="K128" s="126"/>
      <c r="L128" s="124">
        <v>0</v>
      </c>
      <c r="M128" s="127"/>
    </row>
    <row r="129" spans="1:13" s="129" customFormat="1" x14ac:dyDescent="0.2">
      <c r="A129" s="104">
        <v>13</v>
      </c>
      <c r="B129" s="124">
        <v>1.5010553029096592</v>
      </c>
      <c r="C129" s="124">
        <v>0</v>
      </c>
      <c r="D129" s="124">
        <f t="shared" si="24"/>
        <v>1.5010553029096592</v>
      </c>
      <c r="E129" s="124">
        <v>0</v>
      </c>
      <c r="F129" s="124">
        <v>0</v>
      </c>
      <c r="G129" s="124">
        <f t="shared" si="25"/>
        <v>1.5010553029096592</v>
      </c>
      <c r="H129" s="125" t="s">
        <v>18</v>
      </c>
      <c r="I129" s="124">
        <v>1.5030921100927179</v>
      </c>
      <c r="J129" s="124">
        <f t="shared" si="27"/>
        <v>-2.0368071830587642E-3</v>
      </c>
      <c r="K129" s="126"/>
      <c r="L129" s="124">
        <v>0</v>
      </c>
      <c r="M129" s="128"/>
    </row>
    <row r="130" spans="1:13" x14ac:dyDescent="0.2">
      <c r="A130" s="104" t="s">
        <v>19</v>
      </c>
      <c r="B130" s="124">
        <v>20.696788123569412</v>
      </c>
      <c r="C130" s="124">
        <v>0</v>
      </c>
      <c r="D130" s="124">
        <f t="shared" si="24"/>
        <v>20.696788123569412</v>
      </c>
      <c r="E130" s="124">
        <v>0</v>
      </c>
      <c r="F130" s="124">
        <v>0</v>
      </c>
      <c r="G130" s="124">
        <f t="shared" si="25"/>
        <v>20.696788123569412</v>
      </c>
      <c r="H130" s="125">
        <v>7.0000000000000007E-2</v>
      </c>
      <c r="I130" s="124">
        <f t="shared" si="26"/>
        <v>1.4487751686498589</v>
      </c>
      <c r="J130" s="124">
        <f t="shared" si="27"/>
        <v>19.248012954919552</v>
      </c>
      <c r="K130" s="126"/>
      <c r="L130" s="124">
        <v>0</v>
      </c>
      <c r="M130" s="127"/>
    </row>
    <row r="131" spans="1:13" x14ac:dyDescent="0.2">
      <c r="A131" s="104" t="s">
        <v>20</v>
      </c>
      <c r="B131" s="124">
        <v>43.632771937893693</v>
      </c>
      <c r="C131" s="124">
        <v>10.09726204199362</v>
      </c>
      <c r="D131" s="124">
        <f t="shared" si="24"/>
        <v>53.73003397988731</v>
      </c>
      <c r="E131" s="124">
        <v>-5.0486310209968099</v>
      </c>
      <c r="F131" s="124">
        <v>5.0486310209968099</v>
      </c>
      <c r="G131" s="124">
        <f t="shared" si="25"/>
        <v>53.73003397988731</v>
      </c>
      <c r="H131" s="125">
        <v>0.05</v>
      </c>
      <c r="I131" s="124">
        <f t="shared" si="26"/>
        <v>2.6865016989943657</v>
      </c>
      <c r="J131" s="124">
        <f t="shared" si="27"/>
        <v>51.043532280892947</v>
      </c>
      <c r="K131" s="126"/>
      <c r="L131" s="124">
        <v>0</v>
      </c>
      <c r="M131" s="127"/>
    </row>
    <row r="132" spans="1:13" s="129" customFormat="1" x14ac:dyDescent="0.2">
      <c r="A132" s="104">
        <v>17</v>
      </c>
      <c r="B132" s="124">
        <v>85.239187277852992</v>
      </c>
      <c r="C132" s="124">
        <v>3.2016605162259886</v>
      </c>
      <c r="D132" s="124">
        <f t="shared" si="24"/>
        <v>88.440847794078977</v>
      </c>
      <c r="E132" s="124">
        <v>-1.6008302581129943</v>
      </c>
      <c r="F132" s="124">
        <v>1.6008302581129943</v>
      </c>
      <c r="G132" s="124">
        <f t="shared" si="25"/>
        <v>88.440847794078977</v>
      </c>
      <c r="H132" s="125">
        <v>0.08</v>
      </c>
      <c r="I132" s="124">
        <f t="shared" si="26"/>
        <v>7.0752678235263184</v>
      </c>
      <c r="J132" s="124">
        <f t="shared" si="27"/>
        <v>81.365579970552659</v>
      </c>
      <c r="K132" s="126"/>
      <c r="L132" s="124">
        <v>0</v>
      </c>
      <c r="M132" s="128"/>
    </row>
    <row r="133" spans="1:13" x14ac:dyDescent="0.2">
      <c r="A133" s="104">
        <v>35</v>
      </c>
      <c r="B133" s="124">
        <v>5.0982826455781192E-2</v>
      </c>
      <c r="C133" s="124">
        <v>0</v>
      </c>
      <c r="D133" s="124">
        <f t="shared" si="24"/>
        <v>5.0982826455781192E-2</v>
      </c>
      <c r="E133" s="124">
        <v>0</v>
      </c>
      <c r="F133" s="124">
        <v>0</v>
      </c>
      <c r="G133" s="124">
        <f t="shared" si="25"/>
        <v>5.0982826455781192E-2</v>
      </c>
      <c r="H133" s="125">
        <v>7.0000000000000007E-2</v>
      </c>
      <c r="I133" s="124">
        <f t="shared" si="26"/>
        <v>3.5687978519046838E-3</v>
      </c>
      <c r="J133" s="124">
        <f t="shared" si="27"/>
        <v>4.7414028603876508E-2</v>
      </c>
      <c r="K133" s="126"/>
      <c r="L133" s="124">
        <v>0</v>
      </c>
      <c r="M133" s="127"/>
    </row>
    <row r="134" spans="1:13" x14ac:dyDescent="0.2">
      <c r="A134" s="104">
        <v>42</v>
      </c>
      <c r="B134" s="124">
        <v>30.217242102985075</v>
      </c>
      <c r="C134" s="124">
        <v>0</v>
      </c>
      <c r="D134" s="124">
        <f t="shared" si="24"/>
        <v>30.217242102985075</v>
      </c>
      <c r="E134" s="124">
        <v>0</v>
      </c>
      <c r="F134" s="124">
        <v>0</v>
      </c>
      <c r="G134" s="124">
        <f t="shared" si="25"/>
        <v>30.217242102985075</v>
      </c>
      <c r="H134" s="125">
        <v>0.12</v>
      </c>
      <c r="I134" s="124">
        <f t="shared" si="26"/>
        <v>3.6260690523582091</v>
      </c>
      <c r="J134" s="124">
        <f t="shared" si="27"/>
        <v>26.591173050626868</v>
      </c>
      <c r="K134" s="126"/>
      <c r="L134" s="124">
        <v>0</v>
      </c>
      <c r="M134" s="127"/>
    </row>
    <row r="135" spans="1:13" x14ac:dyDescent="0.2">
      <c r="A135" s="104">
        <v>45</v>
      </c>
      <c r="B135" s="124">
        <v>4.8471318156250001E-4</v>
      </c>
      <c r="C135" s="124">
        <v>0</v>
      </c>
      <c r="D135" s="124">
        <f t="shared" si="24"/>
        <v>4.8471318156250001E-4</v>
      </c>
      <c r="E135" s="124">
        <v>0</v>
      </c>
      <c r="F135" s="124">
        <v>0</v>
      </c>
      <c r="G135" s="124">
        <f t="shared" si="25"/>
        <v>4.8471318156250001E-4</v>
      </c>
      <c r="H135" s="125">
        <v>0.45</v>
      </c>
      <c r="I135" s="124">
        <f t="shared" si="26"/>
        <v>2.18120931703125E-4</v>
      </c>
      <c r="J135" s="124">
        <f t="shared" si="27"/>
        <v>2.6659224985937501E-4</v>
      </c>
      <c r="K135" s="126"/>
      <c r="L135" s="124">
        <v>0</v>
      </c>
      <c r="M135" s="127"/>
    </row>
    <row r="136" spans="1:13" x14ac:dyDescent="0.2">
      <c r="A136" s="104">
        <v>46</v>
      </c>
      <c r="B136" s="124">
        <v>1.9280764653142408</v>
      </c>
      <c r="C136" s="124">
        <v>0</v>
      </c>
      <c r="D136" s="124">
        <f t="shared" si="24"/>
        <v>1.9280764653142408</v>
      </c>
      <c r="E136" s="124">
        <v>0</v>
      </c>
      <c r="F136" s="124">
        <v>0</v>
      </c>
      <c r="G136" s="124">
        <f t="shared" si="25"/>
        <v>1.9280764653142408</v>
      </c>
      <c r="H136" s="125">
        <v>0.3</v>
      </c>
      <c r="I136" s="124">
        <f t="shared" si="26"/>
        <v>0.57842293959427227</v>
      </c>
      <c r="J136" s="124">
        <f t="shared" si="27"/>
        <v>1.3496535257199684</v>
      </c>
      <c r="K136" s="126"/>
      <c r="L136" s="124">
        <v>0</v>
      </c>
      <c r="M136" s="127"/>
    </row>
    <row r="137" spans="1:13" x14ac:dyDescent="0.2">
      <c r="A137" s="104">
        <v>47</v>
      </c>
      <c r="B137" s="124">
        <v>6304.8292670449136</v>
      </c>
      <c r="C137" s="124">
        <v>1375.5913244519675</v>
      </c>
      <c r="D137" s="124">
        <f t="shared" si="24"/>
        <v>7680.4205914968807</v>
      </c>
      <c r="E137" s="124">
        <v>-687.79566222598373</v>
      </c>
      <c r="F137" s="124">
        <v>687.79566222598373</v>
      </c>
      <c r="G137" s="124">
        <f t="shared" si="25"/>
        <v>7680.4205914968807</v>
      </c>
      <c r="H137" s="125">
        <v>0.08</v>
      </c>
      <c r="I137" s="124">
        <f t="shared" si="26"/>
        <v>614.43364731975043</v>
      </c>
      <c r="J137" s="124">
        <f t="shared" si="27"/>
        <v>7065.9869441771298</v>
      </c>
      <c r="K137" s="126"/>
      <c r="L137" s="124">
        <v>0</v>
      </c>
      <c r="M137" s="127"/>
    </row>
    <row r="138" spans="1:13" x14ac:dyDescent="0.2">
      <c r="A138" s="104">
        <v>50</v>
      </c>
      <c r="B138" s="124">
        <v>3.4610126219902737</v>
      </c>
      <c r="C138" s="124">
        <v>3.6522034682445734</v>
      </c>
      <c r="D138" s="124">
        <f t="shared" si="24"/>
        <v>7.1132160902348467</v>
      </c>
      <c r="E138" s="124">
        <v>-1.8261017341222867</v>
      </c>
      <c r="F138" s="124">
        <v>1.8261017341222867</v>
      </c>
      <c r="G138" s="124">
        <f t="shared" si="25"/>
        <v>7.1132160902348467</v>
      </c>
      <c r="H138" s="125">
        <v>0.55000000000000004</v>
      </c>
      <c r="I138" s="124">
        <f t="shared" si="26"/>
        <v>3.9122688496291662</v>
      </c>
      <c r="J138" s="124">
        <f t="shared" si="27"/>
        <v>3.2009472406056805</v>
      </c>
      <c r="K138" s="126"/>
      <c r="L138" s="124">
        <v>0</v>
      </c>
      <c r="M138" s="127"/>
    </row>
    <row r="139" spans="1:13" s="129" customFormat="1" x14ac:dyDescent="0.2">
      <c r="A139" s="111" t="s">
        <v>21</v>
      </c>
      <c r="B139" s="130">
        <f t="shared" ref="B139:G139" si="28">SUM(B120:B138)</f>
        <v>8954.9733786374727</v>
      </c>
      <c r="C139" s="130">
        <f t="shared" si="28"/>
        <v>1578.6635773944686</v>
      </c>
      <c r="D139" s="130">
        <f t="shared" si="28"/>
        <v>10533.63695603194</v>
      </c>
      <c r="E139" s="130">
        <f t="shared" si="28"/>
        <v>-789.33178869723429</v>
      </c>
      <c r="F139" s="130">
        <f t="shared" si="28"/>
        <v>789.33178869723429</v>
      </c>
      <c r="G139" s="130">
        <f t="shared" si="28"/>
        <v>10533.63695603194</v>
      </c>
      <c r="H139" s="97"/>
      <c r="I139" s="130">
        <f>SUM(I120:I138)</f>
        <v>862.10732399985693</v>
      </c>
      <c r="J139" s="130">
        <f>SUM(J120:J138)</f>
        <v>9671.5296320320831</v>
      </c>
      <c r="K139" s="126"/>
      <c r="L139" s="130">
        <f>SUM(L120:L138)</f>
        <v>0</v>
      </c>
      <c r="M139" s="128"/>
    </row>
    <row r="140" spans="1:13" x14ac:dyDescent="0.2">
      <c r="A140" s="111"/>
      <c r="B140" s="132"/>
      <c r="C140" s="132"/>
      <c r="D140" s="132"/>
      <c r="E140" s="132"/>
      <c r="F140" s="132"/>
      <c r="G140" s="197" t="s">
        <v>22</v>
      </c>
      <c r="H140" s="197"/>
      <c r="I140" s="114">
        <v>-6.2491017512823701</v>
      </c>
      <c r="J140" s="132"/>
      <c r="K140" s="133"/>
      <c r="L140" s="132"/>
      <c r="M140" s="127"/>
    </row>
    <row r="141" spans="1:13" x14ac:dyDescent="0.2">
      <c r="A141" s="111"/>
      <c r="B141" s="132"/>
      <c r="C141" s="132"/>
      <c r="D141" s="132"/>
      <c r="E141" s="132"/>
      <c r="F141" s="132"/>
      <c r="G141" s="198" t="s">
        <v>23</v>
      </c>
      <c r="H141" s="198"/>
      <c r="I141" s="115">
        <f>+I139+I140</f>
        <v>855.85822224857452</v>
      </c>
      <c r="J141" s="132"/>
      <c r="K141" s="133"/>
      <c r="L141" s="132"/>
      <c r="M141" s="127"/>
    </row>
    <row r="142" spans="1:13" x14ac:dyDescent="0.2">
      <c r="A142" s="111"/>
      <c r="B142" s="132"/>
      <c r="C142" s="132"/>
      <c r="D142" s="132"/>
      <c r="E142" s="132"/>
      <c r="F142" s="132"/>
      <c r="G142" s="34"/>
      <c r="H142" s="34"/>
      <c r="I142" s="115"/>
      <c r="J142" s="132"/>
      <c r="K142" s="133"/>
      <c r="L142" s="132"/>
      <c r="M142" s="127"/>
    </row>
    <row r="143" spans="1:13" ht="14.25" x14ac:dyDescent="0.2">
      <c r="A143" s="100" t="s">
        <v>36</v>
      </c>
      <c r="B143" s="115"/>
      <c r="C143" s="115"/>
      <c r="D143" s="115"/>
      <c r="E143" s="115"/>
      <c r="F143" s="115"/>
      <c r="G143" s="115"/>
      <c r="H143" s="120"/>
      <c r="I143" s="115"/>
      <c r="J143" s="115"/>
      <c r="L143" s="115"/>
    </row>
    <row r="144" spans="1:13" ht="9.75" customHeight="1" x14ac:dyDescent="0.2">
      <c r="A144" s="100"/>
      <c r="B144" s="115"/>
      <c r="C144" s="115"/>
      <c r="D144" s="115"/>
      <c r="E144" s="115"/>
      <c r="F144" s="115"/>
      <c r="G144" s="115"/>
      <c r="H144" s="120"/>
      <c r="I144" s="115"/>
      <c r="J144" s="115"/>
      <c r="L144" s="115"/>
    </row>
    <row r="145" spans="1:13" s="123" customFormat="1" ht="24" x14ac:dyDescent="0.2">
      <c r="A145" s="122" t="s">
        <v>25</v>
      </c>
      <c r="B145" s="101" t="s">
        <v>8</v>
      </c>
      <c r="C145" s="101" t="s">
        <v>9</v>
      </c>
      <c r="D145" s="101" t="s">
        <v>10</v>
      </c>
      <c r="E145" s="101" t="s">
        <v>11</v>
      </c>
      <c r="F145" s="101" t="s">
        <v>12</v>
      </c>
      <c r="G145" s="101" t="s">
        <v>13</v>
      </c>
      <c r="H145" s="102" t="s">
        <v>14</v>
      </c>
      <c r="I145" s="101" t="s">
        <v>15</v>
      </c>
      <c r="J145" s="102" t="s">
        <v>16</v>
      </c>
      <c r="L145" s="102" t="s">
        <v>26</v>
      </c>
    </row>
    <row r="146" spans="1:13" x14ac:dyDescent="0.2">
      <c r="A146" s="104">
        <v>1</v>
      </c>
      <c r="B146" s="124">
        <v>1637.7430616690694</v>
      </c>
      <c r="C146" s="124">
        <v>28.407469491250186</v>
      </c>
      <c r="D146" s="124">
        <f>B146+C146</f>
        <v>1666.1505311603196</v>
      </c>
      <c r="E146" s="124">
        <v>-14.203734745625093</v>
      </c>
      <c r="F146" s="124">
        <v>14.203734745625093</v>
      </c>
      <c r="G146" s="124">
        <f>+D146+E146+F146</f>
        <v>1666.1505311603196</v>
      </c>
      <c r="H146" s="125">
        <v>0.04</v>
      </c>
      <c r="I146" s="124">
        <f>G146*H146</f>
        <v>66.646021246412786</v>
      </c>
      <c r="J146" s="124">
        <f>B146+C146-I146</f>
        <v>1599.5045099139068</v>
      </c>
      <c r="K146" s="126"/>
      <c r="L146" s="124">
        <v>0</v>
      </c>
      <c r="M146" s="127"/>
    </row>
    <row r="147" spans="1:13" x14ac:dyDescent="0.2">
      <c r="A147" s="104">
        <v>2</v>
      </c>
      <c r="B147" s="124">
        <v>288.52099269373105</v>
      </c>
      <c r="C147" s="124">
        <v>0</v>
      </c>
      <c r="D147" s="124">
        <f t="shared" ref="D147:D164" si="29">B147+C147</f>
        <v>288.52099269373105</v>
      </c>
      <c r="E147" s="124">
        <v>0</v>
      </c>
      <c r="F147" s="124">
        <v>0</v>
      </c>
      <c r="G147" s="124">
        <f t="shared" ref="G147:G164" si="30">+D147+E147+F147</f>
        <v>288.52099269373105</v>
      </c>
      <c r="H147" s="125">
        <v>0.06</v>
      </c>
      <c r="I147" s="124">
        <f t="shared" ref="I147:I164" si="31">G147*H147</f>
        <v>17.311259561623864</v>
      </c>
      <c r="J147" s="124">
        <f t="shared" ref="J147:J164" si="32">B147+C147-I147</f>
        <v>271.2097331321072</v>
      </c>
      <c r="K147" s="126"/>
      <c r="L147" s="124">
        <v>0</v>
      </c>
      <c r="M147" s="127"/>
    </row>
    <row r="148" spans="1:13" x14ac:dyDescent="0.2">
      <c r="A148" s="104">
        <v>3</v>
      </c>
      <c r="B148" s="124">
        <v>151.55929327256382</v>
      </c>
      <c r="C148" s="124">
        <v>0</v>
      </c>
      <c r="D148" s="124">
        <f t="shared" si="29"/>
        <v>151.55929327256382</v>
      </c>
      <c r="E148" s="124">
        <v>0</v>
      </c>
      <c r="F148" s="124">
        <v>0</v>
      </c>
      <c r="G148" s="124">
        <f t="shared" si="30"/>
        <v>151.55929327256382</v>
      </c>
      <c r="H148" s="125">
        <v>0.05</v>
      </c>
      <c r="I148" s="124">
        <f t="shared" si="31"/>
        <v>7.5779646636281912</v>
      </c>
      <c r="J148" s="124">
        <f t="shared" si="32"/>
        <v>143.98132860893563</v>
      </c>
      <c r="K148" s="126"/>
      <c r="L148" s="124">
        <v>0</v>
      </c>
      <c r="M148" s="127"/>
    </row>
    <row r="149" spans="1:13" x14ac:dyDescent="0.2">
      <c r="A149" s="104">
        <v>6</v>
      </c>
      <c r="B149" s="124">
        <v>31.382343360210825</v>
      </c>
      <c r="C149" s="124">
        <v>0</v>
      </c>
      <c r="D149" s="124">
        <f t="shared" si="29"/>
        <v>31.382343360210825</v>
      </c>
      <c r="E149" s="124">
        <v>0</v>
      </c>
      <c r="F149" s="124">
        <v>0</v>
      </c>
      <c r="G149" s="124">
        <f t="shared" si="30"/>
        <v>31.382343360210825</v>
      </c>
      <c r="H149" s="125">
        <v>0.1</v>
      </c>
      <c r="I149" s="124">
        <f t="shared" si="31"/>
        <v>3.1382343360210827</v>
      </c>
      <c r="J149" s="124">
        <f t="shared" si="32"/>
        <v>28.244109024189743</v>
      </c>
      <c r="K149" s="126"/>
      <c r="L149" s="124">
        <v>0</v>
      </c>
      <c r="M149" s="127"/>
    </row>
    <row r="150" spans="1:13" ht="12.75" hidden="1" customHeight="1" x14ac:dyDescent="0.2">
      <c r="A150" s="104">
        <v>7</v>
      </c>
      <c r="B150" s="124">
        <v>0.70722627187334663</v>
      </c>
      <c r="C150" s="124">
        <v>0</v>
      </c>
      <c r="D150" s="124">
        <f t="shared" si="29"/>
        <v>0.70722627187334663</v>
      </c>
      <c r="E150" s="124">
        <v>0</v>
      </c>
      <c r="F150" s="124">
        <v>0</v>
      </c>
      <c r="G150" s="124">
        <f t="shared" si="30"/>
        <v>0.70722627187334663</v>
      </c>
      <c r="H150" s="125">
        <v>0.15</v>
      </c>
      <c r="I150" s="124">
        <f t="shared" si="31"/>
        <v>0.10608394078100199</v>
      </c>
      <c r="J150" s="124">
        <f t="shared" si="32"/>
        <v>0.60114233109234461</v>
      </c>
      <c r="K150" s="126"/>
      <c r="L150" s="124">
        <v>0</v>
      </c>
      <c r="M150" s="127"/>
    </row>
    <row r="151" spans="1:13" s="129" customFormat="1" x14ac:dyDescent="0.2">
      <c r="A151" s="104">
        <v>8</v>
      </c>
      <c r="B151" s="124">
        <v>279.71573989083873</v>
      </c>
      <c r="C151" s="124">
        <v>96.4311286237985</v>
      </c>
      <c r="D151" s="124">
        <f t="shared" si="29"/>
        <v>376.14686851463722</v>
      </c>
      <c r="E151" s="124">
        <v>-48.21556431189925</v>
      </c>
      <c r="F151" s="124">
        <v>48.21556431189925</v>
      </c>
      <c r="G151" s="124">
        <f t="shared" si="30"/>
        <v>376.14686851463722</v>
      </c>
      <c r="H151" s="125">
        <v>0.2</v>
      </c>
      <c r="I151" s="124">
        <f t="shared" si="31"/>
        <v>75.229373702927447</v>
      </c>
      <c r="J151" s="124">
        <f t="shared" si="32"/>
        <v>300.91749481170979</v>
      </c>
      <c r="K151" s="126"/>
      <c r="L151" s="124">
        <v>0</v>
      </c>
      <c r="M151" s="128"/>
    </row>
    <row r="152" spans="1:13" s="129" customFormat="1" x14ac:dyDescent="0.2">
      <c r="A152" s="104">
        <v>9</v>
      </c>
      <c r="B152" s="124">
        <v>0.37881192412751141</v>
      </c>
      <c r="C152" s="124">
        <v>0</v>
      </c>
      <c r="D152" s="124">
        <f t="shared" si="29"/>
        <v>0.37881192412751141</v>
      </c>
      <c r="E152" s="124">
        <v>0</v>
      </c>
      <c r="F152" s="124">
        <v>0</v>
      </c>
      <c r="G152" s="124">
        <f t="shared" si="30"/>
        <v>0.37881192412751141</v>
      </c>
      <c r="H152" s="125">
        <v>0.25</v>
      </c>
      <c r="I152" s="124">
        <f t="shared" si="31"/>
        <v>9.4702981031877853E-2</v>
      </c>
      <c r="J152" s="124">
        <f t="shared" si="32"/>
        <v>0.28410894309563356</v>
      </c>
      <c r="K152" s="126"/>
      <c r="L152" s="124">
        <v>0</v>
      </c>
      <c r="M152" s="128"/>
    </row>
    <row r="153" spans="1:13" x14ac:dyDescent="0.2">
      <c r="A153" s="104">
        <v>10</v>
      </c>
      <c r="B153" s="124">
        <v>32.690675935549564</v>
      </c>
      <c r="C153" s="124">
        <v>17.663130373682328</v>
      </c>
      <c r="D153" s="124">
        <f t="shared" si="29"/>
        <v>50.353806309231892</v>
      </c>
      <c r="E153" s="124">
        <v>-8.8315651868411642</v>
      </c>
      <c r="F153" s="124">
        <v>8.8315651868411642</v>
      </c>
      <c r="G153" s="124">
        <f t="shared" si="30"/>
        <v>50.353806309231885</v>
      </c>
      <c r="H153" s="125">
        <v>0.3</v>
      </c>
      <c r="I153" s="124">
        <f t="shared" si="31"/>
        <v>15.106141892769564</v>
      </c>
      <c r="J153" s="124">
        <f t="shared" si="32"/>
        <v>35.247664416462328</v>
      </c>
      <c r="K153" s="126"/>
      <c r="L153" s="124">
        <v>0</v>
      </c>
      <c r="M153" s="127"/>
    </row>
    <row r="154" spans="1:13" x14ac:dyDescent="0.2">
      <c r="A154" s="104">
        <v>12</v>
      </c>
      <c r="B154" s="124">
        <v>0</v>
      </c>
      <c r="C154" s="124">
        <v>22.52346419004418</v>
      </c>
      <c r="D154" s="124">
        <f t="shared" si="29"/>
        <v>22.52346419004418</v>
      </c>
      <c r="E154" s="124">
        <v>-11.26173209502209</v>
      </c>
      <c r="F154" s="124">
        <v>11.26173209502209</v>
      </c>
      <c r="G154" s="124">
        <f t="shared" si="30"/>
        <v>22.52346419004418</v>
      </c>
      <c r="H154" s="125">
        <v>1</v>
      </c>
      <c r="I154" s="124">
        <f t="shared" si="31"/>
        <v>22.52346419004418</v>
      </c>
      <c r="J154" s="124">
        <f t="shared" si="32"/>
        <v>0</v>
      </c>
      <c r="K154" s="126"/>
      <c r="L154" s="124">
        <v>0</v>
      </c>
      <c r="M154" s="127"/>
    </row>
    <row r="155" spans="1:13" s="129" customFormat="1" x14ac:dyDescent="0.2">
      <c r="A155" s="104">
        <v>13</v>
      </c>
      <c r="B155" s="124">
        <v>-2.0368071830587642E-3</v>
      </c>
      <c r="C155" s="124">
        <v>0</v>
      </c>
      <c r="D155" s="124">
        <f t="shared" si="29"/>
        <v>-2.0368071830587642E-3</v>
      </c>
      <c r="E155" s="124">
        <v>0</v>
      </c>
      <c r="F155" s="124">
        <v>0</v>
      </c>
      <c r="G155" s="124">
        <f t="shared" si="30"/>
        <v>-2.0368071830587642E-3</v>
      </c>
      <c r="H155" s="125" t="s">
        <v>18</v>
      </c>
      <c r="I155" s="124">
        <v>0.14210942575856206</v>
      </c>
      <c r="J155" s="124">
        <f t="shared" si="32"/>
        <v>-0.14414623294162082</v>
      </c>
      <c r="K155" s="126"/>
      <c r="L155" s="124">
        <v>0</v>
      </c>
      <c r="M155" s="128"/>
    </row>
    <row r="156" spans="1:13" x14ac:dyDescent="0.2">
      <c r="A156" s="104" t="s">
        <v>19</v>
      </c>
      <c r="B156" s="124">
        <v>19.248012954919552</v>
      </c>
      <c r="C156" s="124">
        <v>0</v>
      </c>
      <c r="D156" s="124">
        <f t="shared" si="29"/>
        <v>19.248012954919552</v>
      </c>
      <c r="E156" s="124">
        <v>0</v>
      </c>
      <c r="F156" s="124">
        <v>0</v>
      </c>
      <c r="G156" s="124">
        <f t="shared" si="30"/>
        <v>19.248012954919552</v>
      </c>
      <c r="H156" s="125">
        <v>7.0000000000000007E-2</v>
      </c>
      <c r="I156" s="124">
        <f t="shared" si="31"/>
        <v>1.3473609068443688</v>
      </c>
      <c r="J156" s="124">
        <f t="shared" si="32"/>
        <v>17.900652048075184</v>
      </c>
      <c r="K156" s="126"/>
      <c r="L156" s="124">
        <v>0</v>
      </c>
      <c r="M156" s="127"/>
    </row>
    <row r="157" spans="1:13" x14ac:dyDescent="0.2">
      <c r="A157" s="104" t="s">
        <v>20</v>
      </c>
      <c r="B157" s="124">
        <v>51.043532280892947</v>
      </c>
      <c r="C157" s="124">
        <v>9.5043400525049222</v>
      </c>
      <c r="D157" s="124">
        <f t="shared" si="29"/>
        <v>60.547872333397869</v>
      </c>
      <c r="E157" s="124">
        <v>-4.7521700262524611</v>
      </c>
      <c r="F157" s="124">
        <v>4.7521700262524611</v>
      </c>
      <c r="G157" s="124">
        <f t="shared" si="30"/>
        <v>60.547872333397862</v>
      </c>
      <c r="H157" s="125">
        <v>0.05</v>
      </c>
      <c r="I157" s="124">
        <f t="shared" si="31"/>
        <v>3.0273936166698934</v>
      </c>
      <c r="J157" s="124">
        <f t="shared" si="32"/>
        <v>57.520478716727979</v>
      </c>
      <c r="K157" s="126"/>
      <c r="L157" s="124">
        <v>0</v>
      </c>
      <c r="M157" s="127"/>
    </row>
    <row r="158" spans="1:13" s="129" customFormat="1" x14ac:dyDescent="0.2">
      <c r="A158" s="104">
        <v>17</v>
      </c>
      <c r="B158" s="124">
        <v>81.365579970552659</v>
      </c>
      <c r="C158" s="124">
        <v>1.8292684942121284</v>
      </c>
      <c r="D158" s="124">
        <f t="shared" si="29"/>
        <v>83.194848464764789</v>
      </c>
      <c r="E158" s="124">
        <v>-0.91463424710606422</v>
      </c>
      <c r="F158" s="124">
        <v>0.91463424710606422</v>
      </c>
      <c r="G158" s="124">
        <f t="shared" si="30"/>
        <v>83.194848464764789</v>
      </c>
      <c r="H158" s="125">
        <v>0.08</v>
      </c>
      <c r="I158" s="124">
        <f t="shared" si="31"/>
        <v>6.6555878771811834</v>
      </c>
      <c r="J158" s="124">
        <f t="shared" si="32"/>
        <v>76.539260587583613</v>
      </c>
      <c r="K158" s="126"/>
      <c r="L158" s="124">
        <v>0</v>
      </c>
      <c r="M158" s="128"/>
    </row>
    <row r="159" spans="1:13" x14ac:dyDescent="0.2">
      <c r="A159" s="104">
        <v>35</v>
      </c>
      <c r="B159" s="124">
        <v>4.7414028603876508E-2</v>
      </c>
      <c r="C159" s="124">
        <v>0</v>
      </c>
      <c r="D159" s="124">
        <f t="shared" si="29"/>
        <v>4.7414028603876508E-2</v>
      </c>
      <c r="E159" s="124">
        <v>0</v>
      </c>
      <c r="F159" s="124">
        <v>0</v>
      </c>
      <c r="G159" s="124">
        <f t="shared" si="30"/>
        <v>4.7414028603876508E-2</v>
      </c>
      <c r="H159" s="125">
        <v>7.0000000000000007E-2</v>
      </c>
      <c r="I159" s="124">
        <f t="shared" si="31"/>
        <v>3.3189820022713557E-3</v>
      </c>
      <c r="J159" s="124">
        <f t="shared" si="32"/>
        <v>4.4095046601605153E-2</v>
      </c>
      <c r="K159" s="126"/>
      <c r="L159" s="124">
        <v>0</v>
      </c>
      <c r="M159" s="127"/>
    </row>
    <row r="160" spans="1:13" x14ac:dyDescent="0.2">
      <c r="A160" s="104">
        <v>42</v>
      </c>
      <c r="B160" s="124">
        <v>26.591173050626868</v>
      </c>
      <c r="C160" s="124">
        <v>0</v>
      </c>
      <c r="D160" s="124">
        <f t="shared" si="29"/>
        <v>26.591173050626868</v>
      </c>
      <c r="E160" s="124">
        <v>0</v>
      </c>
      <c r="F160" s="124">
        <v>0</v>
      </c>
      <c r="G160" s="124">
        <f t="shared" si="30"/>
        <v>26.591173050626868</v>
      </c>
      <c r="H160" s="125">
        <v>0.12</v>
      </c>
      <c r="I160" s="124">
        <f t="shared" si="31"/>
        <v>3.190940766075224</v>
      </c>
      <c r="J160" s="124">
        <f t="shared" si="32"/>
        <v>23.400232284551642</v>
      </c>
      <c r="K160" s="126"/>
      <c r="L160" s="124">
        <v>0</v>
      </c>
      <c r="M160" s="127"/>
    </row>
    <row r="161" spans="1:13" x14ac:dyDescent="0.2">
      <c r="A161" s="104">
        <v>45</v>
      </c>
      <c r="B161" s="124">
        <v>2.6659224985937501E-4</v>
      </c>
      <c r="C161" s="124">
        <v>0</v>
      </c>
      <c r="D161" s="124">
        <f t="shared" si="29"/>
        <v>2.6659224985937501E-4</v>
      </c>
      <c r="E161" s="124">
        <v>0</v>
      </c>
      <c r="F161" s="124">
        <v>0</v>
      </c>
      <c r="G161" s="124">
        <f t="shared" si="30"/>
        <v>2.6659224985937501E-4</v>
      </c>
      <c r="H161" s="125">
        <v>0.45</v>
      </c>
      <c r="I161" s="124">
        <f t="shared" si="31"/>
        <v>1.1996651243671876E-4</v>
      </c>
      <c r="J161" s="124">
        <f t="shared" si="32"/>
        <v>1.4662573742265625E-4</v>
      </c>
      <c r="K161" s="126"/>
      <c r="L161" s="124">
        <v>0</v>
      </c>
      <c r="M161" s="127"/>
    </row>
    <row r="162" spans="1:13" x14ac:dyDescent="0.2">
      <c r="A162" s="104">
        <v>46</v>
      </c>
      <c r="B162" s="124">
        <v>1.3496535257199684</v>
      </c>
      <c r="C162" s="124">
        <v>0</v>
      </c>
      <c r="D162" s="124">
        <f t="shared" si="29"/>
        <v>1.3496535257199684</v>
      </c>
      <c r="E162" s="124">
        <v>0</v>
      </c>
      <c r="F162" s="124">
        <v>0</v>
      </c>
      <c r="G162" s="124">
        <f t="shared" si="30"/>
        <v>1.3496535257199684</v>
      </c>
      <c r="H162" s="125">
        <v>0.3</v>
      </c>
      <c r="I162" s="124">
        <f t="shared" si="31"/>
        <v>0.40489605771599052</v>
      </c>
      <c r="J162" s="124">
        <f t="shared" si="32"/>
        <v>0.94475746800397786</v>
      </c>
      <c r="K162" s="126"/>
      <c r="L162" s="124">
        <v>0</v>
      </c>
      <c r="M162" s="127"/>
    </row>
    <row r="163" spans="1:13" x14ac:dyDescent="0.2">
      <c r="A163" s="104">
        <v>47</v>
      </c>
      <c r="B163" s="124">
        <v>7065.9869441771298</v>
      </c>
      <c r="C163" s="124">
        <v>973.64740906127452</v>
      </c>
      <c r="D163" s="124">
        <f t="shared" si="29"/>
        <v>8039.6343532384044</v>
      </c>
      <c r="E163" s="124">
        <v>-486.82370453063726</v>
      </c>
      <c r="F163" s="124">
        <v>486.82370453063726</v>
      </c>
      <c r="G163" s="124">
        <f t="shared" si="30"/>
        <v>8039.6343532384044</v>
      </c>
      <c r="H163" s="125">
        <v>0.08</v>
      </c>
      <c r="I163" s="124">
        <f t="shared" si="31"/>
        <v>643.17074825907241</v>
      </c>
      <c r="J163" s="124">
        <f t="shared" si="32"/>
        <v>7396.4636049793316</v>
      </c>
      <c r="K163" s="126"/>
      <c r="L163" s="124">
        <v>0</v>
      </c>
      <c r="M163" s="127"/>
    </row>
    <row r="164" spans="1:13" x14ac:dyDescent="0.2">
      <c r="A164" s="104">
        <v>50</v>
      </c>
      <c r="B164" s="124">
        <v>3.20094724060568</v>
      </c>
      <c r="C164" s="124">
        <v>4.3794086463337525</v>
      </c>
      <c r="D164" s="124">
        <f t="shared" si="29"/>
        <v>7.580355886939433</v>
      </c>
      <c r="E164" s="124">
        <v>-2.1897043231668762</v>
      </c>
      <c r="F164" s="124">
        <v>2.1897043231668762</v>
      </c>
      <c r="G164" s="124">
        <f t="shared" si="30"/>
        <v>7.580355886939433</v>
      </c>
      <c r="H164" s="125">
        <v>0.55000000000000004</v>
      </c>
      <c r="I164" s="124">
        <f t="shared" si="31"/>
        <v>4.1691957378166888</v>
      </c>
      <c r="J164" s="124">
        <f t="shared" si="32"/>
        <v>3.4111601491227441</v>
      </c>
      <c r="K164" s="126"/>
      <c r="L164" s="124">
        <v>0</v>
      </c>
      <c r="M164" s="127"/>
    </row>
    <row r="165" spans="1:13" s="129" customFormat="1" x14ac:dyDescent="0.2">
      <c r="A165" s="111" t="s">
        <v>21</v>
      </c>
      <c r="B165" s="130">
        <f t="shared" ref="B165:G165" si="33">SUM(B146:B164)</f>
        <v>9671.5296320320831</v>
      </c>
      <c r="C165" s="130">
        <f t="shared" si="33"/>
        <v>1154.3856189331004</v>
      </c>
      <c r="D165" s="130">
        <f t="shared" si="33"/>
        <v>10825.915250965181</v>
      </c>
      <c r="E165" s="130">
        <f t="shared" si="33"/>
        <v>-577.19280946655022</v>
      </c>
      <c r="F165" s="130">
        <f t="shared" si="33"/>
        <v>577.19280946655022</v>
      </c>
      <c r="G165" s="130">
        <f t="shared" si="33"/>
        <v>10825.915250965181</v>
      </c>
      <c r="H165" s="97"/>
      <c r="I165" s="130">
        <f>SUM(I146:I164)</f>
        <v>869.84491811088901</v>
      </c>
      <c r="J165" s="130">
        <f>SUM(J146:J164)</f>
        <v>9956.0703328542932</v>
      </c>
      <c r="K165" s="126"/>
      <c r="L165" s="130">
        <f>SUM(L146:L164)</f>
        <v>0</v>
      </c>
      <c r="M165" s="128"/>
    </row>
    <row r="166" spans="1:13" x14ac:dyDescent="0.2">
      <c r="A166" s="111"/>
      <c r="B166" s="132"/>
      <c r="C166" s="132"/>
      <c r="D166" s="132"/>
      <c r="E166" s="132"/>
      <c r="F166" s="132"/>
      <c r="G166" s="197" t="s">
        <v>22</v>
      </c>
      <c r="H166" s="197"/>
      <c r="I166" s="114">
        <v>-5.7383989633714325</v>
      </c>
      <c r="J166" s="132"/>
      <c r="K166" s="133"/>
      <c r="L166" s="132"/>
      <c r="M166" s="127"/>
    </row>
    <row r="167" spans="1:13" x14ac:dyDescent="0.2">
      <c r="A167" s="111"/>
      <c r="B167" s="132"/>
      <c r="C167" s="132"/>
      <c r="D167" s="132"/>
      <c r="E167" s="132"/>
      <c r="F167" s="132"/>
      <c r="G167" s="198" t="s">
        <v>23</v>
      </c>
      <c r="H167" s="198"/>
      <c r="I167" s="115">
        <f>+I165+I166</f>
        <v>864.10651914751759</v>
      </c>
      <c r="J167" s="132"/>
      <c r="K167" s="133"/>
      <c r="L167" s="132"/>
      <c r="M167" s="127"/>
    </row>
    <row r="168" spans="1:13" x14ac:dyDescent="0.2">
      <c r="A168" s="111"/>
      <c r="B168" s="132"/>
      <c r="C168" s="132"/>
      <c r="D168" s="132"/>
      <c r="E168" s="132"/>
      <c r="F168" s="132"/>
      <c r="G168" s="34"/>
      <c r="H168" s="34"/>
      <c r="I168" s="115"/>
      <c r="J168" s="132"/>
      <c r="K168" s="133"/>
      <c r="L168" s="132"/>
      <c r="M168" s="127"/>
    </row>
    <row r="169" spans="1:13" ht="14.25" x14ac:dyDescent="0.2">
      <c r="A169" s="100" t="s">
        <v>37</v>
      </c>
      <c r="B169" s="115"/>
      <c r="C169" s="115"/>
      <c r="D169" s="115"/>
      <c r="E169" s="115"/>
      <c r="F169" s="115"/>
      <c r="G169" s="115"/>
      <c r="H169" s="120"/>
      <c r="I169" s="115"/>
      <c r="J169" s="115"/>
      <c r="L169" s="115"/>
    </row>
    <row r="170" spans="1:13" ht="9.75" customHeight="1" x14ac:dyDescent="0.2">
      <c r="A170" s="100"/>
      <c r="B170" s="115"/>
      <c r="C170" s="115"/>
      <c r="D170" s="115"/>
      <c r="E170" s="115"/>
      <c r="F170" s="115"/>
      <c r="G170" s="115"/>
      <c r="H170" s="120"/>
      <c r="I170" s="115"/>
      <c r="J170" s="115"/>
      <c r="L170" s="115"/>
    </row>
    <row r="171" spans="1:13" s="123" customFormat="1" ht="24" x14ac:dyDescent="0.2">
      <c r="A171" s="122" t="s">
        <v>25</v>
      </c>
      <c r="B171" s="101" t="s">
        <v>8</v>
      </c>
      <c r="C171" s="101" t="s">
        <v>9</v>
      </c>
      <c r="D171" s="101" t="s">
        <v>10</v>
      </c>
      <c r="E171" s="101" t="s">
        <v>11</v>
      </c>
      <c r="F171" s="101" t="s">
        <v>12</v>
      </c>
      <c r="G171" s="101" t="s">
        <v>13</v>
      </c>
      <c r="H171" s="102" t="s">
        <v>14</v>
      </c>
      <c r="I171" s="101" t="s">
        <v>15</v>
      </c>
      <c r="J171" s="102" t="s">
        <v>16</v>
      </c>
      <c r="L171" s="102" t="s">
        <v>26</v>
      </c>
    </row>
    <row r="172" spans="1:13" x14ac:dyDescent="0.2">
      <c r="A172" s="104">
        <v>1</v>
      </c>
      <c r="B172" s="124">
        <v>1599.5045099139068</v>
      </c>
      <c r="C172" s="124">
        <v>24.738706848097326</v>
      </c>
      <c r="D172" s="124">
        <f>B172+C172</f>
        <v>1624.2432167620041</v>
      </c>
      <c r="E172" s="124">
        <v>-12.369353424048663</v>
      </c>
      <c r="F172" s="124">
        <v>12.369353424048663</v>
      </c>
      <c r="G172" s="124">
        <f>+D172+E172+F172</f>
        <v>1624.2432167620041</v>
      </c>
      <c r="H172" s="125">
        <v>0.04</v>
      </c>
      <c r="I172" s="124">
        <f>G172*H172</f>
        <v>64.969728670480166</v>
      </c>
      <c r="J172" s="124">
        <f>B172+C172-I172</f>
        <v>1559.2734880915239</v>
      </c>
      <c r="K172" s="126"/>
      <c r="L172" s="124">
        <v>0</v>
      </c>
      <c r="M172" s="127"/>
    </row>
    <row r="173" spans="1:13" x14ac:dyDescent="0.2">
      <c r="A173" s="104">
        <v>2</v>
      </c>
      <c r="B173" s="124">
        <v>271.2097331321072</v>
      </c>
      <c r="C173" s="124">
        <v>0</v>
      </c>
      <c r="D173" s="124">
        <f t="shared" ref="D173:D190" si="34">B173+C173</f>
        <v>271.2097331321072</v>
      </c>
      <c r="E173" s="124">
        <v>0</v>
      </c>
      <c r="F173" s="124">
        <v>0</v>
      </c>
      <c r="G173" s="124">
        <f t="shared" ref="G173:G190" si="35">+D173+E173+F173</f>
        <v>271.2097331321072</v>
      </c>
      <c r="H173" s="125">
        <v>0.06</v>
      </c>
      <c r="I173" s="124">
        <f t="shared" ref="I173:I190" si="36">G173*H173</f>
        <v>16.272583987926431</v>
      </c>
      <c r="J173" s="124">
        <f t="shared" ref="J173:J190" si="37">B173+C173-I173</f>
        <v>254.93714914418078</v>
      </c>
      <c r="K173" s="126"/>
      <c r="L173" s="124">
        <v>0</v>
      </c>
      <c r="M173" s="127"/>
    </row>
    <row r="174" spans="1:13" x14ac:dyDescent="0.2">
      <c r="A174" s="104">
        <v>3</v>
      </c>
      <c r="B174" s="124">
        <v>143.98132860893563</v>
      </c>
      <c r="C174" s="124">
        <v>0</v>
      </c>
      <c r="D174" s="124">
        <f t="shared" si="34"/>
        <v>143.98132860893563</v>
      </c>
      <c r="E174" s="124">
        <v>0</v>
      </c>
      <c r="F174" s="124">
        <v>0</v>
      </c>
      <c r="G174" s="124">
        <f t="shared" si="35"/>
        <v>143.98132860893563</v>
      </c>
      <c r="H174" s="125">
        <v>0.05</v>
      </c>
      <c r="I174" s="124">
        <f t="shared" si="36"/>
        <v>7.1990664304467815</v>
      </c>
      <c r="J174" s="124">
        <f t="shared" si="37"/>
        <v>136.78226217848885</v>
      </c>
      <c r="K174" s="126"/>
      <c r="L174" s="124">
        <v>0</v>
      </c>
      <c r="M174" s="127"/>
    </row>
    <row r="175" spans="1:13" x14ac:dyDescent="0.2">
      <c r="A175" s="104">
        <v>6</v>
      </c>
      <c r="B175" s="124">
        <v>28.244109024189743</v>
      </c>
      <c r="C175" s="124">
        <v>0</v>
      </c>
      <c r="D175" s="124">
        <f t="shared" si="34"/>
        <v>28.244109024189743</v>
      </c>
      <c r="E175" s="124">
        <v>0</v>
      </c>
      <c r="F175" s="124">
        <v>0</v>
      </c>
      <c r="G175" s="124">
        <f t="shared" si="35"/>
        <v>28.244109024189743</v>
      </c>
      <c r="H175" s="125">
        <v>0.1</v>
      </c>
      <c r="I175" s="124">
        <f t="shared" si="36"/>
        <v>2.8244109024189745</v>
      </c>
      <c r="J175" s="124">
        <f t="shared" si="37"/>
        <v>25.419698121770768</v>
      </c>
      <c r="K175" s="126"/>
      <c r="L175" s="124">
        <v>0</v>
      </c>
      <c r="M175" s="127"/>
    </row>
    <row r="176" spans="1:13" ht="12.75" hidden="1" customHeight="1" x14ac:dyDescent="0.2">
      <c r="A176" s="104">
        <v>7</v>
      </c>
      <c r="B176" s="124">
        <v>0.60114233109234461</v>
      </c>
      <c r="C176" s="124">
        <v>0</v>
      </c>
      <c r="D176" s="124">
        <f t="shared" si="34"/>
        <v>0.60114233109234461</v>
      </c>
      <c r="E176" s="124">
        <v>0</v>
      </c>
      <c r="F176" s="124">
        <v>0</v>
      </c>
      <c r="G176" s="124">
        <f t="shared" si="35"/>
        <v>0.60114233109234461</v>
      </c>
      <c r="H176" s="125">
        <v>0.15</v>
      </c>
      <c r="I176" s="124">
        <f t="shared" si="36"/>
        <v>9.0171349663851694E-2</v>
      </c>
      <c r="J176" s="124">
        <f t="shared" si="37"/>
        <v>0.51097098142849295</v>
      </c>
      <c r="K176" s="126"/>
      <c r="L176" s="124">
        <v>0</v>
      </c>
      <c r="M176" s="127"/>
    </row>
    <row r="177" spans="1:13" s="129" customFormat="1" x14ac:dyDescent="0.2">
      <c r="A177" s="104">
        <v>8</v>
      </c>
      <c r="B177" s="124">
        <v>300.91749481170979</v>
      </c>
      <c r="C177" s="124">
        <v>52.36549208830494</v>
      </c>
      <c r="D177" s="124">
        <f t="shared" si="34"/>
        <v>353.28298690001475</v>
      </c>
      <c r="E177" s="124">
        <v>-26.18274604415247</v>
      </c>
      <c r="F177" s="124">
        <v>26.18274604415247</v>
      </c>
      <c r="G177" s="124">
        <f t="shared" si="35"/>
        <v>353.28298690001475</v>
      </c>
      <c r="H177" s="125">
        <v>0.2</v>
      </c>
      <c r="I177" s="124">
        <f t="shared" si="36"/>
        <v>70.65659738000295</v>
      </c>
      <c r="J177" s="124">
        <f t="shared" si="37"/>
        <v>282.6263895200118</v>
      </c>
      <c r="K177" s="126"/>
      <c r="L177" s="124">
        <v>0</v>
      </c>
      <c r="M177" s="128"/>
    </row>
    <row r="178" spans="1:13" s="129" customFormat="1" x14ac:dyDescent="0.2">
      <c r="A178" s="104">
        <v>9</v>
      </c>
      <c r="B178" s="124">
        <v>0.28410894309563356</v>
      </c>
      <c r="C178" s="124">
        <v>0</v>
      </c>
      <c r="D178" s="124">
        <f t="shared" si="34"/>
        <v>0.28410894309563356</v>
      </c>
      <c r="E178" s="124">
        <v>0</v>
      </c>
      <c r="F178" s="124">
        <v>0</v>
      </c>
      <c r="G178" s="124">
        <f t="shared" si="35"/>
        <v>0.28410894309563356</v>
      </c>
      <c r="H178" s="125">
        <v>0.25</v>
      </c>
      <c r="I178" s="124">
        <f t="shared" si="36"/>
        <v>7.102723577390839E-2</v>
      </c>
      <c r="J178" s="124">
        <f t="shared" si="37"/>
        <v>0.21308170732172516</v>
      </c>
      <c r="K178" s="126"/>
      <c r="L178" s="124">
        <v>0</v>
      </c>
      <c r="M178" s="128"/>
    </row>
    <row r="179" spans="1:13" x14ac:dyDescent="0.2">
      <c r="A179" s="104">
        <v>10</v>
      </c>
      <c r="B179" s="124">
        <v>35.247664416462328</v>
      </c>
      <c r="C179" s="124">
        <v>18.678303635695016</v>
      </c>
      <c r="D179" s="124">
        <f t="shared" si="34"/>
        <v>53.925968052157344</v>
      </c>
      <c r="E179" s="124">
        <v>-9.3391518178475081</v>
      </c>
      <c r="F179" s="124">
        <v>9.3391518178475081</v>
      </c>
      <c r="G179" s="124">
        <f t="shared" si="35"/>
        <v>53.925968052157344</v>
      </c>
      <c r="H179" s="125">
        <v>0.3</v>
      </c>
      <c r="I179" s="124">
        <f t="shared" si="36"/>
        <v>16.177790415647202</v>
      </c>
      <c r="J179" s="124">
        <f t="shared" si="37"/>
        <v>37.748177636510142</v>
      </c>
      <c r="K179" s="126"/>
      <c r="L179" s="124">
        <v>0</v>
      </c>
      <c r="M179" s="127"/>
    </row>
    <row r="180" spans="1:13" x14ac:dyDescent="0.2">
      <c r="A180" s="104">
        <v>12</v>
      </c>
      <c r="B180" s="124">
        <v>0</v>
      </c>
      <c r="C180" s="124">
        <v>19.053020086820542</v>
      </c>
      <c r="D180" s="124">
        <f t="shared" si="34"/>
        <v>19.053020086820542</v>
      </c>
      <c r="E180" s="124">
        <v>-9.526510043410271</v>
      </c>
      <c r="F180" s="124">
        <v>9.526510043410271</v>
      </c>
      <c r="G180" s="124">
        <f t="shared" si="35"/>
        <v>19.053020086820542</v>
      </c>
      <c r="H180" s="125">
        <v>1</v>
      </c>
      <c r="I180" s="124">
        <f t="shared" si="36"/>
        <v>19.053020086820542</v>
      </c>
      <c r="J180" s="124">
        <f t="shared" si="37"/>
        <v>0</v>
      </c>
      <c r="K180" s="126"/>
      <c r="L180" s="124">
        <v>0</v>
      </c>
      <c r="M180" s="127"/>
    </row>
    <row r="181" spans="1:13" s="129" customFormat="1" x14ac:dyDescent="0.2">
      <c r="A181" s="104">
        <v>13</v>
      </c>
      <c r="B181" s="124">
        <v>-0.14414623294162082</v>
      </c>
      <c r="C181" s="124">
        <v>0</v>
      </c>
      <c r="D181" s="124">
        <f t="shared" si="34"/>
        <v>-0.14414623294162082</v>
      </c>
      <c r="E181" s="124">
        <v>0</v>
      </c>
      <c r="F181" s="124">
        <v>0</v>
      </c>
      <c r="G181" s="124">
        <f t="shared" si="35"/>
        <v>-0.14414623294162082</v>
      </c>
      <c r="H181" s="125" t="s">
        <v>18</v>
      </c>
      <c r="I181" s="124">
        <v>0.99930553760901919</v>
      </c>
      <c r="J181" s="124">
        <f t="shared" si="37"/>
        <v>-1.14345177055064</v>
      </c>
      <c r="K181" s="126"/>
      <c r="L181" s="124">
        <v>0</v>
      </c>
      <c r="M181" s="128"/>
    </row>
    <row r="182" spans="1:13" x14ac:dyDescent="0.2">
      <c r="A182" s="104" t="s">
        <v>19</v>
      </c>
      <c r="B182" s="124">
        <v>17.900652048075184</v>
      </c>
      <c r="C182" s="124">
        <v>0</v>
      </c>
      <c r="D182" s="124">
        <f t="shared" si="34"/>
        <v>17.900652048075184</v>
      </c>
      <c r="E182" s="124">
        <v>0</v>
      </c>
      <c r="F182" s="124">
        <v>0</v>
      </c>
      <c r="G182" s="124">
        <f t="shared" si="35"/>
        <v>17.900652048075184</v>
      </c>
      <c r="H182" s="125">
        <v>0.05</v>
      </c>
      <c r="I182" s="124">
        <f t="shared" si="36"/>
        <v>0.89503260240375926</v>
      </c>
      <c r="J182" s="124">
        <f t="shared" si="37"/>
        <v>17.005619445671424</v>
      </c>
      <c r="K182" s="126"/>
      <c r="L182" s="124">
        <v>0</v>
      </c>
      <c r="M182" s="127"/>
    </row>
    <row r="183" spans="1:13" x14ac:dyDescent="0.2">
      <c r="A183" s="104" t="s">
        <v>20</v>
      </c>
      <c r="B183" s="124">
        <v>57.520478716727979</v>
      </c>
      <c r="C183" s="124">
        <v>11.840572104563625</v>
      </c>
      <c r="D183" s="124">
        <f t="shared" si="34"/>
        <v>69.361050821291599</v>
      </c>
      <c r="E183" s="124">
        <v>-5.9202860522818126</v>
      </c>
      <c r="F183" s="124">
        <v>5.9202860522818126</v>
      </c>
      <c r="G183" s="124">
        <f t="shared" si="35"/>
        <v>69.361050821291599</v>
      </c>
      <c r="H183" s="125">
        <v>0.05</v>
      </c>
      <c r="I183" s="124">
        <f t="shared" si="36"/>
        <v>3.4680525410645799</v>
      </c>
      <c r="J183" s="124">
        <f t="shared" si="37"/>
        <v>65.892998280227019</v>
      </c>
      <c r="K183" s="126"/>
      <c r="L183" s="124">
        <v>0</v>
      </c>
      <c r="M183" s="127"/>
    </row>
    <row r="184" spans="1:13" s="129" customFormat="1" x14ac:dyDescent="0.2">
      <c r="A184" s="104">
        <v>17</v>
      </c>
      <c r="B184" s="124">
        <v>76.539260587583613</v>
      </c>
      <c r="C184" s="124">
        <v>1.4635308971972436</v>
      </c>
      <c r="D184" s="124">
        <f t="shared" si="34"/>
        <v>78.002791484780857</v>
      </c>
      <c r="E184" s="124">
        <v>-0.7317654485986218</v>
      </c>
      <c r="F184" s="124">
        <v>0.7317654485986218</v>
      </c>
      <c r="G184" s="124">
        <f t="shared" si="35"/>
        <v>78.002791484780857</v>
      </c>
      <c r="H184" s="125">
        <v>0.08</v>
      </c>
      <c r="I184" s="124">
        <f t="shared" si="36"/>
        <v>6.2402233187824692</v>
      </c>
      <c r="J184" s="124">
        <f t="shared" si="37"/>
        <v>71.762568165998388</v>
      </c>
      <c r="K184" s="126"/>
      <c r="L184" s="124">
        <v>0</v>
      </c>
      <c r="M184" s="128"/>
    </row>
    <row r="185" spans="1:13" x14ac:dyDescent="0.2">
      <c r="A185" s="104">
        <v>35</v>
      </c>
      <c r="B185" s="124">
        <v>4.4095046601605153E-2</v>
      </c>
      <c r="C185" s="124">
        <v>0</v>
      </c>
      <c r="D185" s="124">
        <f t="shared" si="34"/>
        <v>4.4095046601605153E-2</v>
      </c>
      <c r="E185" s="124">
        <v>0</v>
      </c>
      <c r="F185" s="124">
        <v>0</v>
      </c>
      <c r="G185" s="124">
        <f t="shared" si="35"/>
        <v>4.4095046601605153E-2</v>
      </c>
      <c r="H185" s="125">
        <v>7.0000000000000007E-2</v>
      </c>
      <c r="I185" s="124">
        <f t="shared" si="36"/>
        <v>3.0866532621123609E-3</v>
      </c>
      <c r="J185" s="124">
        <f t="shared" si="37"/>
        <v>4.1008393339492792E-2</v>
      </c>
      <c r="K185" s="126"/>
      <c r="L185" s="124">
        <v>0</v>
      </c>
      <c r="M185" s="127"/>
    </row>
    <row r="186" spans="1:13" x14ac:dyDescent="0.2">
      <c r="A186" s="104">
        <v>42</v>
      </c>
      <c r="B186" s="124">
        <v>23.400232284551642</v>
      </c>
      <c r="C186" s="124">
        <v>0</v>
      </c>
      <c r="D186" s="124">
        <f t="shared" si="34"/>
        <v>23.400232284551642</v>
      </c>
      <c r="E186" s="124">
        <v>0</v>
      </c>
      <c r="F186" s="124">
        <v>0</v>
      </c>
      <c r="G186" s="124">
        <f t="shared" si="35"/>
        <v>23.400232284551642</v>
      </c>
      <c r="H186" s="125">
        <v>0.12</v>
      </c>
      <c r="I186" s="124">
        <f t="shared" si="36"/>
        <v>2.8080278741461968</v>
      </c>
      <c r="J186" s="124">
        <f t="shared" si="37"/>
        <v>20.592204410405444</v>
      </c>
      <c r="K186" s="126"/>
      <c r="L186" s="124">
        <v>0</v>
      </c>
      <c r="M186" s="127"/>
    </row>
    <row r="187" spans="1:13" x14ac:dyDescent="0.2">
      <c r="A187" s="104">
        <v>45</v>
      </c>
      <c r="B187" s="124">
        <v>1.4662573742265625E-4</v>
      </c>
      <c r="C187" s="124">
        <v>0</v>
      </c>
      <c r="D187" s="124">
        <f t="shared" si="34"/>
        <v>1.4662573742265625E-4</v>
      </c>
      <c r="E187" s="124">
        <v>0</v>
      </c>
      <c r="F187" s="124">
        <v>0</v>
      </c>
      <c r="G187" s="124">
        <f t="shared" si="35"/>
        <v>1.4662573742265625E-4</v>
      </c>
      <c r="H187" s="125">
        <v>0.45</v>
      </c>
      <c r="I187" s="124">
        <f t="shared" si="36"/>
        <v>6.5981581840195318E-5</v>
      </c>
      <c r="J187" s="124">
        <f t="shared" si="37"/>
        <v>8.0644155582460932E-5</v>
      </c>
      <c r="K187" s="126"/>
      <c r="L187" s="124">
        <v>0</v>
      </c>
      <c r="M187" s="127"/>
    </row>
    <row r="188" spans="1:13" x14ac:dyDescent="0.2">
      <c r="A188" s="104">
        <v>46</v>
      </c>
      <c r="B188" s="124">
        <v>0.94475746800397786</v>
      </c>
      <c r="C188" s="124">
        <v>0</v>
      </c>
      <c r="D188" s="124">
        <f t="shared" si="34"/>
        <v>0.94475746800397786</v>
      </c>
      <c r="E188" s="124">
        <v>0</v>
      </c>
      <c r="F188" s="124">
        <v>0</v>
      </c>
      <c r="G188" s="124">
        <f t="shared" si="35"/>
        <v>0.94475746800397786</v>
      </c>
      <c r="H188" s="125">
        <v>0.3</v>
      </c>
      <c r="I188" s="124">
        <f t="shared" si="36"/>
        <v>0.28342724040119333</v>
      </c>
      <c r="J188" s="124">
        <f t="shared" si="37"/>
        <v>0.66133022760278459</v>
      </c>
      <c r="K188" s="126"/>
      <c r="L188" s="124">
        <v>0</v>
      </c>
      <c r="M188" s="127"/>
    </row>
    <row r="189" spans="1:13" x14ac:dyDescent="0.2">
      <c r="A189" s="104">
        <v>47</v>
      </c>
      <c r="B189" s="124">
        <v>7396.4636049793316</v>
      </c>
      <c r="C189" s="124">
        <v>1327.3935935846537</v>
      </c>
      <c r="D189" s="124">
        <f t="shared" si="34"/>
        <v>8723.8571985639846</v>
      </c>
      <c r="E189" s="124">
        <v>-663.69679679232684</v>
      </c>
      <c r="F189" s="124">
        <v>663.69679679232684</v>
      </c>
      <c r="G189" s="124">
        <f t="shared" si="35"/>
        <v>8723.8571985639846</v>
      </c>
      <c r="H189" s="125">
        <v>0.08</v>
      </c>
      <c r="I189" s="124">
        <f t="shared" si="36"/>
        <v>697.90857588511881</v>
      </c>
      <c r="J189" s="124">
        <f t="shared" si="37"/>
        <v>8025.9486226788658</v>
      </c>
      <c r="K189" s="126"/>
      <c r="L189" s="124">
        <v>0</v>
      </c>
      <c r="M189" s="127"/>
    </row>
    <row r="190" spans="1:13" x14ac:dyDescent="0.2">
      <c r="A190" s="104">
        <v>50</v>
      </c>
      <c r="B190" s="124">
        <v>3.411160149122745</v>
      </c>
      <c r="C190" s="124">
        <v>5.2531262516760062</v>
      </c>
      <c r="D190" s="124">
        <f t="shared" si="34"/>
        <v>8.6642864007987512</v>
      </c>
      <c r="E190" s="124">
        <v>-2.6265631258380031</v>
      </c>
      <c r="F190" s="124">
        <v>2.6265631258380031</v>
      </c>
      <c r="G190" s="124">
        <f t="shared" si="35"/>
        <v>8.6642864007987512</v>
      </c>
      <c r="H190" s="125">
        <v>0.55000000000000004</v>
      </c>
      <c r="I190" s="124">
        <f t="shared" si="36"/>
        <v>4.7653575204393137</v>
      </c>
      <c r="J190" s="124">
        <f t="shared" si="37"/>
        <v>3.8989288803594375</v>
      </c>
      <c r="K190" s="126"/>
      <c r="L190" s="124">
        <v>0</v>
      </c>
      <c r="M190" s="127"/>
    </row>
    <row r="191" spans="1:13" s="129" customFormat="1" x14ac:dyDescent="0.2">
      <c r="A191" s="111" t="s">
        <v>21</v>
      </c>
      <c r="B191" s="130">
        <f t="shared" ref="B191:G191" si="38">SUM(B172:B190)</f>
        <v>9956.0703328542932</v>
      </c>
      <c r="C191" s="130">
        <f t="shared" si="38"/>
        <v>1460.7863454970084</v>
      </c>
      <c r="D191" s="130">
        <f t="shared" si="38"/>
        <v>11416.856678351302</v>
      </c>
      <c r="E191" s="130">
        <f t="shared" si="38"/>
        <v>-730.39317274850418</v>
      </c>
      <c r="F191" s="130">
        <f t="shared" si="38"/>
        <v>730.39317274850418</v>
      </c>
      <c r="G191" s="130">
        <f t="shared" si="38"/>
        <v>11416.856678351302</v>
      </c>
      <c r="H191" s="97"/>
      <c r="I191" s="130">
        <f>SUM(I172:I190)</f>
        <v>914.68555161399001</v>
      </c>
      <c r="J191" s="130">
        <f>SUM(J172:J190)</f>
        <v>10502.17112673731</v>
      </c>
      <c r="K191" s="126"/>
      <c r="L191" s="130">
        <f>SUM(L172:L190)</f>
        <v>0</v>
      </c>
      <c r="M191" s="128"/>
    </row>
    <row r="192" spans="1:13" x14ac:dyDescent="0.2">
      <c r="A192" s="111"/>
      <c r="B192" s="132"/>
      <c r="C192" s="132"/>
      <c r="D192" s="132"/>
      <c r="E192" s="132"/>
      <c r="F192" s="132"/>
      <c r="G192" s="197" t="s">
        <v>22</v>
      </c>
      <c r="H192" s="197"/>
      <c r="I192" s="114">
        <v>-5.2619293009177417</v>
      </c>
      <c r="J192" s="132"/>
      <c r="K192" s="133"/>
      <c r="L192" s="132"/>
      <c r="M192" s="127"/>
    </row>
    <row r="193" spans="1:13" x14ac:dyDescent="0.2">
      <c r="A193" s="111"/>
      <c r="B193" s="132"/>
      <c r="C193" s="132"/>
      <c r="D193" s="132"/>
      <c r="E193" s="132"/>
      <c r="F193" s="132"/>
      <c r="G193" s="198" t="s">
        <v>23</v>
      </c>
      <c r="H193" s="198"/>
      <c r="I193" s="115">
        <f>+I191+I192</f>
        <v>909.42362231307231</v>
      </c>
      <c r="J193" s="132"/>
      <c r="K193" s="133"/>
      <c r="L193" s="132"/>
      <c r="M193" s="127"/>
    </row>
    <row r="194" spans="1:13" x14ac:dyDescent="0.2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</row>
    <row r="195" spans="1:13" x14ac:dyDescent="0.2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</row>
    <row r="196" spans="1:13" x14ac:dyDescent="0.2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</row>
    <row r="197" spans="1:13" x14ac:dyDescent="0.2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</row>
    <row r="198" spans="1:13" x14ac:dyDescent="0.2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</row>
    <row r="199" spans="1:13" x14ac:dyDescent="0.2">
      <c r="A199" s="135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</row>
    <row r="200" spans="1:13" x14ac:dyDescent="0.2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</row>
    <row r="201" spans="1:13" x14ac:dyDescent="0.2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</row>
    <row r="202" spans="1:13" x14ac:dyDescent="0.2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</row>
    <row r="203" spans="1:13" x14ac:dyDescent="0.2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</row>
    <row r="204" spans="1:13" x14ac:dyDescent="0.2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</row>
    <row r="205" spans="1:13" x14ac:dyDescent="0.2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</row>
    <row r="206" spans="1:13" x14ac:dyDescent="0.2">
      <c r="A206" s="135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</row>
    <row r="207" spans="1:13" x14ac:dyDescent="0.2">
      <c r="A207" s="135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</row>
    <row r="208" spans="1:13" x14ac:dyDescent="0.2">
      <c r="A208" s="135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</row>
    <row r="209" spans="1:18" ht="15" x14ac:dyDescent="0.25">
      <c r="A209" s="136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</row>
    <row r="210" spans="1:18" x14ac:dyDescent="0.2">
      <c r="A210" s="135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</row>
    <row r="211" spans="1:18" x14ac:dyDescent="0.2">
      <c r="A211" s="135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</row>
    <row r="212" spans="1:18" x14ac:dyDescent="0.2">
      <c r="A212" s="135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</row>
    <row r="213" spans="1:18" x14ac:dyDescent="0.2">
      <c r="A213" s="135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</row>
    <row r="214" spans="1:18" x14ac:dyDescent="0.2">
      <c r="A214" s="135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</row>
    <row r="215" spans="1:18" x14ac:dyDescent="0.2">
      <c r="A215" s="135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</row>
    <row r="216" spans="1:18" x14ac:dyDescent="0.2">
      <c r="A216" s="135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</row>
    <row r="217" spans="1:18" ht="15" x14ac:dyDescent="0.25">
      <c r="A217" s="136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7"/>
      <c r="N217" s="137"/>
      <c r="O217" s="137"/>
      <c r="P217" s="137"/>
      <c r="Q217" s="137"/>
      <c r="R217" s="137"/>
    </row>
    <row r="218" spans="1:18" x14ac:dyDescent="0.2">
      <c r="A218" s="138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9"/>
      <c r="N218" s="139"/>
      <c r="O218" s="139"/>
      <c r="P218" s="139"/>
      <c r="Q218" s="139"/>
    </row>
    <row r="219" spans="1:18" x14ac:dyDescent="0.2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40"/>
      <c r="N219" s="140"/>
      <c r="O219" s="140"/>
      <c r="P219" s="140"/>
      <c r="Q219" s="140"/>
      <c r="R219" s="137"/>
    </row>
    <row r="220" spans="1:18" x14ac:dyDescent="0.2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40"/>
      <c r="N220" s="140"/>
      <c r="O220" s="140"/>
      <c r="P220" s="140"/>
      <c r="Q220" s="140"/>
      <c r="R220" s="137"/>
    </row>
    <row r="221" spans="1:18" x14ac:dyDescent="0.2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40"/>
      <c r="N221" s="140"/>
      <c r="O221" s="140"/>
      <c r="P221" s="140"/>
      <c r="Q221" s="140"/>
      <c r="R221" s="137"/>
    </row>
    <row r="222" spans="1:18" x14ac:dyDescent="0.2">
      <c r="A222" s="134"/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40"/>
      <c r="N222" s="140"/>
      <c r="O222" s="140"/>
      <c r="P222" s="140"/>
      <c r="Q222" s="140"/>
      <c r="R222" s="137"/>
    </row>
    <row r="223" spans="1:18" x14ac:dyDescent="0.2">
      <c r="A223" s="134"/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40"/>
      <c r="N223" s="140"/>
      <c r="O223" s="140"/>
      <c r="P223" s="140"/>
      <c r="Q223" s="140"/>
      <c r="R223" s="137"/>
    </row>
    <row r="224" spans="1:18" x14ac:dyDescent="0.2">
      <c r="A224" s="134"/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40"/>
      <c r="N224" s="140"/>
      <c r="O224" s="140"/>
      <c r="P224" s="140"/>
      <c r="Q224" s="140"/>
      <c r="R224" s="137"/>
    </row>
    <row r="225" spans="1:18" x14ac:dyDescent="0.2">
      <c r="A225" s="134"/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40"/>
      <c r="N225" s="140"/>
      <c r="O225" s="140"/>
      <c r="P225" s="140"/>
      <c r="Q225" s="140"/>
      <c r="R225" s="137"/>
    </row>
    <row r="226" spans="1:18" x14ac:dyDescent="0.2">
      <c r="A226" s="134"/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40"/>
      <c r="N226" s="140"/>
      <c r="O226" s="140"/>
      <c r="P226" s="140"/>
      <c r="Q226" s="140"/>
      <c r="R226" s="137"/>
    </row>
    <row r="227" spans="1:18" x14ac:dyDescent="0.2">
      <c r="A227" s="134"/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40"/>
      <c r="N227" s="140"/>
      <c r="O227" s="140"/>
      <c r="P227" s="140"/>
      <c r="Q227" s="140"/>
      <c r="R227" s="137"/>
    </row>
    <row r="228" spans="1:18" x14ac:dyDescent="0.2">
      <c r="A228" s="134"/>
      <c r="B228" s="141"/>
      <c r="C228" s="141"/>
      <c r="D228" s="141"/>
      <c r="E228" s="141"/>
      <c r="F228" s="141"/>
      <c r="G228" s="141"/>
      <c r="H228" s="142"/>
      <c r="I228" s="141"/>
      <c r="J228" s="141"/>
      <c r="K228" s="140"/>
      <c r="L228" s="141"/>
      <c r="M228" s="140"/>
      <c r="N228" s="140"/>
      <c r="O228" s="140"/>
      <c r="P228" s="140"/>
      <c r="Q228" s="140"/>
      <c r="R228" s="137"/>
    </row>
    <row r="229" spans="1:18" x14ac:dyDescent="0.2">
      <c r="A229" s="134"/>
      <c r="B229" s="141"/>
      <c r="C229" s="141"/>
      <c r="D229" s="141"/>
      <c r="E229" s="141"/>
      <c r="F229" s="141"/>
      <c r="G229" s="141"/>
      <c r="H229" s="143"/>
      <c r="I229" s="141"/>
      <c r="J229" s="141"/>
      <c r="K229" s="140"/>
      <c r="L229" s="141"/>
      <c r="M229" s="140"/>
      <c r="N229" s="140"/>
      <c r="O229" s="140"/>
      <c r="P229" s="140"/>
      <c r="Q229" s="140"/>
      <c r="R229" s="137"/>
    </row>
    <row r="230" spans="1:18" x14ac:dyDescent="0.2">
      <c r="A230" s="134"/>
      <c r="B230" s="141"/>
      <c r="C230" s="141"/>
      <c r="D230" s="141"/>
      <c r="E230" s="141"/>
      <c r="F230" s="141"/>
      <c r="G230" s="141"/>
      <c r="H230" s="143"/>
      <c r="I230" s="141"/>
      <c r="J230" s="141"/>
      <c r="K230" s="140"/>
      <c r="L230" s="141"/>
      <c r="M230" s="140"/>
      <c r="N230" s="140"/>
      <c r="O230" s="140"/>
      <c r="P230" s="140"/>
      <c r="Q230" s="140"/>
      <c r="R230" s="137"/>
    </row>
    <row r="231" spans="1:18" x14ac:dyDescent="0.2">
      <c r="A231" s="134"/>
      <c r="B231" s="141"/>
      <c r="C231" s="141"/>
      <c r="D231" s="141"/>
      <c r="E231" s="141"/>
      <c r="F231" s="141"/>
      <c r="G231" s="141"/>
      <c r="H231" s="143"/>
      <c r="I231" s="141"/>
      <c r="J231" s="141"/>
      <c r="K231" s="140"/>
      <c r="L231" s="141"/>
      <c r="M231" s="140"/>
      <c r="N231" s="140"/>
      <c r="O231" s="140"/>
      <c r="P231" s="140"/>
      <c r="Q231" s="140"/>
      <c r="R231" s="137"/>
    </row>
    <row r="232" spans="1:18" x14ac:dyDescent="0.2">
      <c r="A232" s="134"/>
      <c r="B232" s="141"/>
      <c r="C232" s="141"/>
      <c r="D232" s="141"/>
      <c r="E232" s="141"/>
      <c r="F232" s="141"/>
      <c r="G232" s="141"/>
      <c r="H232" s="143"/>
      <c r="I232" s="141"/>
      <c r="J232" s="141"/>
      <c r="K232" s="140"/>
      <c r="L232" s="141"/>
      <c r="M232" s="140"/>
      <c r="N232" s="140"/>
      <c r="O232" s="140"/>
      <c r="P232" s="140"/>
      <c r="Q232" s="140"/>
      <c r="R232" s="137"/>
    </row>
    <row r="233" spans="1:18" x14ac:dyDescent="0.2">
      <c r="A233" s="134"/>
      <c r="B233" s="141"/>
      <c r="C233" s="141"/>
      <c r="D233" s="141"/>
      <c r="E233" s="141"/>
      <c r="F233" s="141"/>
      <c r="G233" s="141"/>
      <c r="H233" s="143"/>
      <c r="I233" s="141"/>
      <c r="J233" s="141"/>
      <c r="K233" s="140"/>
      <c r="L233" s="141"/>
      <c r="M233" s="140"/>
      <c r="N233" s="140"/>
      <c r="O233" s="140"/>
      <c r="P233" s="140"/>
      <c r="Q233" s="140"/>
      <c r="R233" s="137"/>
    </row>
    <row r="234" spans="1:18" s="129" customFormat="1" x14ac:dyDescent="0.2">
      <c r="A234" s="134"/>
      <c r="B234" s="141"/>
      <c r="C234" s="141"/>
      <c r="D234" s="141"/>
      <c r="E234" s="141"/>
      <c r="F234" s="141"/>
      <c r="G234" s="141"/>
      <c r="H234" s="143"/>
      <c r="I234" s="141"/>
      <c r="J234" s="141"/>
      <c r="K234" s="144"/>
      <c r="L234" s="141"/>
      <c r="M234" s="140"/>
      <c r="N234" s="140"/>
      <c r="O234" s="140"/>
      <c r="P234" s="140"/>
      <c r="Q234" s="140"/>
    </row>
    <row r="235" spans="1:18" x14ac:dyDescent="0.2">
      <c r="A235" s="134"/>
      <c r="B235" s="141"/>
      <c r="C235" s="141"/>
      <c r="D235" s="141"/>
      <c r="E235" s="141"/>
      <c r="F235" s="141"/>
      <c r="G235" s="141"/>
      <c r="H235" s="143"/>
      <c r="I235" s="141"/>
      <c r="J235" s="141"/>
      <c r="K235" s="145"/>
      <c r="L235" s="141"/>
      <c r="M235" s="140"/>
      <c r="N235" s="140"/>
      <c r="O235" s="140"/>
      <c r="P235" s="140"/>
      <c r="Q235" s="140"/>
    </row>
    <row r="236" spans="1:18" x14ac:dyDescent="0.2">
      <c r="A236" s="135"/>
      <c r="B236" s="146"/>
      <c r="C236" s="146"/>
      <c r="D236" s="146"/>
      <c r="E236" s="146"/>
      <c r="F236" s="146"/>
      <c r="G236" s="146"/>
      <c r="H236" s="143"/>
      <c r="I236" s="146"/>
      <c r="J236" s="146"/>
      <c r="K236" s="145"/>
      <c r="L236" s="146"/>
    </row>
    <row r="237" spans="1:18" x14ac:dyDescent="0.2">
      <c r="A237" s="135"/>
      <c r="B237" s="146"/>
      <c r="C237" s="146"/>
      <c r="D237" s="146"/>
      <c r="E237" s="146"/>
      <c r="F237" s="146"/>
      <c r="G237" s="146"/>
      <c r="H237" s="143"/>
      <c r="I237" s="146"/>
      <c r="J237" s="146"/>
      <c r="L237" s="146"/>
    </row>
    <row r="238" spans="1:18" x14ac:dyDescent="0.2">
      <c r="B238" s="146"/>
      <c r="C238" s="146"/>
      <c r="D238" s="146"/>
      <c r="E238" s="146"/>
      <c r="F238" s="146"/>
      <c r="G238" s="146"/>
      <c r="H238" s="143"/>
      <c r="I238" s="146"/>
      <c r="J238" s="146"/>
      <c r="L238" s="146"/>
    </row>
    <row r="239" spans="1:18" x14ac:dyDescent="0.2">
      <c r="A239" s="147"/>
      <c r="B239" s="146"/>
      <c r="C239" s="146"/>
      <c r="D239" s="146"/>
      <c r="E239" s="146"/>
      <c r="F239" s="146"/>
      <c r="G239" s="146"/>
      <c r="H239" s="143"/>
      <c r="I239" s="146"/>
      <c r="J239" s="146"/>
      <c r="K239" s="146"/>
      <c r="L239" s="146"/>
      <c r="M239" s="146"/>
      <c r="N239" s="146"/>
      <c r="O239" s="146"/>
      <c r="P239" s="146"/>
      <c r="Q239" s="146"/>
    </row>
    <row r="240" spans="1:18" x14ac:dyDescent="0.2">
      <c r="A240" s="135"/>
      <c r="B240" s="146"/>
      <c r="C240" s="146"/>
      <c r="D240" s="146"/>
      <c r="E240" s="146"/>
      <c r="F240" s="146"/>
      <c r="G240" s="143"/>
      <c r="H240" s="143"/>
      <c r="I240" s="148"/>
      <c r="J240" s="146"/>
      <c r="L240" s="146"/>
    </row>
    <row r="241" spans="1:4" ht="15" x14ac:dyDescent="0.25">
      <c r="A241" s="136"/>
      <c r="B241" s="149"/>
      <c r="C241" s="150"/>
      <c r="D241" s="149"/>
    </row>
  </sheetData>
  <mergeCells count="20">
    <mergeCell ref="G88:H88"/>
    <mergeCell ref="A1:J1"/>
    <mergeCell ref="A4:J4"/>
    <mergeCell ref="A5:J5"/>
    <mergeCell ref="A6:J6"/>
    <mergeCell ref="A7:J7"/>
    <mergeCell ref="A8:J8"/>
    <mergeCell ref="G33:H33"/>
    <mergeCell ref="G34:H34"/>
    <mergeCell ref="G60:H60"/>
    <mergeCell ref="G61:H61"/>
    <mergeCell ref="G87:H87"/>
    <mergeCell ref="G192:H192"/>
    <mergeCell ref="G193:H193"/>
    <mergeCell ref="G114:H114"/>
    <mergeCell ref="G115:H115"/>
    <mergeCell ref="G140:H140"/>
    <mergeCell ref="G141:H141"/>
    <mergeCell ref="G166:H166"/>
    <mergeCell ref="G167:H167"/>
  </mergeCells>
  <pageMargins left="0.6" right="0.6" top="1" bottom="0.75" header="0.3" footer="0"/>
  <pageSetup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6E57-75E4-46AB-990B-27457CEFA603}">
  <sheetPr>
    <tabColor theme="5" tint="0.79998168889431442"/>
  </sheetPr>
  <dimension ref="A1:T83"/>
  <sheetViews>
    <sheetView view="pageBreakPreview" topLeftCell="A37" zoomScale="115" zoomScaleNormal="115" zoomScaleSheetLayoutView="115" workbookViewId="0">
      <selection activeCell="F60" sqref="F60:F61"/>
    </sheetView>
  </sheetViews>
  <sheetFormatPr defaultRowHeight="14.25" x14ac:dyDescent="0.3"/>
  <cols>
    <col min="2" max="3" width="8.85546875" style="5"/>
    <col min="4" max="4" width="9.42578125" style="5" customWidth="1"/>
    <col min="5" max="5" width="8.85546875" style="5"/>
    <col min="6" max="6" width="10.5703125" style="5" customWidth="1"/>
    <col min="7" max="7" width="8.85546875" style="5"/>
    <col min="8" max="8" width="8.85546875" style="68"/>
    <col min="9" max="10" width="8.85546875" style="5"/>
    <col min="15" max="15" width="27.140625" customWidth="1"/>
  </cols>
  <sheetData>
    <row r="1" spans="1:20" s="7" customFormat="1" ht="12.75" x14ac:dyDescent="0.2">
      <c r="A1" s="202" t="s">
        <v>38</v>
      </c>
      <c r="B1" s="202"/>
      <c r="C1" s="202"/>
      <c r="D1" s="202"/>
      <c r="E1" s="202"/>
      <c r="F1" s="202"/>
      <c r="G1" s="202"/>
      <c r="H1" s="202"/>
      <c r="I1" s="202"/>
      <c r="J1" s="202"/>
      <c r="K1" s="6"/>
    </row>
    <row r="2" spans="1:20" s="7" customFormat="1" ht="13.7" customHeight="1" x14ac:dyDescent="0.2">
      <c r="A2" s="202" t="s">
        <v>39</v>
      </c>
      <c r="B2" s="202"/>
      <c r="C2" s="202"/>
      <c r="D2" s="202"/>
      <c r="E2" s="202"/>
      <c r="F2" s="202"/>
      <c r="G2" s="202"/>
      <c r="H2" s="202"/>
      <c r="I2" s="202"/>
      <c r="J2" s="202"/>
      <c r="K2" s="6"/>
      <c r="L2" s="8"/>
    </row>
    <row r="3" spans="1:20" s="7" customFormat="1" ht="12.75" x14ac:dyDescent="0.2">
      <c r="B3" s="57"/>
      <c r="C3" s="57"/>
      <c r="D3" s="57"/>
      <c r="E3" s="57"/>
      <c r="F3" s="57"/>
      <c r="G3" s="57"/>
      <c r="H3" s="67"/>
      <c r="I3" s="57"/>
      <c r="J3" s="57"/>
      <c r="K3" s="6"/>
    </row>
    <row r="4" spans="1:20" s="7" customFormat="1" ht="12.75" x14ac:dyDescent="0.2">
      <c r="A4" s="201" t="s">
        <v>2</v>
      </c>
      <c r="B4" s="201"/>
      <c r="C4" s="201"/>
      <c r="D4" s="201"/>
      <c r="E4" s="201"/>
      <c r="F4" s="201"/>
      <c r="G4" s="201"/>
      <c r="H4" s="201"/>
      <c r="I4" s="201"/>
      <c r="J4" s="201"/>
    </row>
    <row r="5" spans="1:20" s="7" customFormat="1" ht="12.75" x14ac:dyDescent="0.2">
      <c r="A5" s="201" t="s">
        <v>40</v>
      </c>
      <c r="B5" s="201"/>
      <c r="C5" s="201"/>
      <c r="D5" s="201"/>
      <c r="E5" s="201"/>
      <c r="F5" s="201"/>
      <c r="G5" s="201"/>
      <c r="H5" s="201"/>
      <c r="I5" s="201"/>
      <c r="J5" s="201"/>
    </row>
    <row r="6" spans="1:20" s="7" customFormat="1" ht="12.75" x14ac:dyDescent="0.2">
      <c r="A6" s="201" t="s">
        <v>4</v>
      </c>
      <c r="B6" s="201"/>
      <c r="C6" s="201"/>
      <c r="D6" s="201"/>
      <c r="E6" s="201"/>
      <c r="F6" s="201"/>
      <c r="G6" s="201"/>
      <c r="H6" s="201"/>
      <c r="I6" s="201"/>
      <c r="J6" s="201"/>
    </row>
    <row r="7" spans="1:20" s="7" customFormat="1" ht="12.75" x14ac:dyDescent="0.2">
      <c r="A7" s="201" t="s">
        <v>5</v>
      </c>
      <c r="B7" s="201"/>
      <c r="C7" s="201"/>
      <c r="D7" s="201"/>
      <c r="E7" s="201"/>
      <c r="F7" s="201"/>
      <c r="G7" s="201"/>
      <c r="H7" s="201"/>
      <c r="I7" s="201"/>
      <c r="J7" s="201"/>
    </row>
    <row r="8" spans="1:20" s="7" customFormat="1" ht="12.75" x14ac:dyDescent="0.2">
      <c r="A8" s="201" t="s">
        <v>6</v>
      </c>
      <c r="B8" s="201"/>
      <c r="C8" s="201"/>
      <c r="D8" s="201"/>
      <c r="E8" s="201"/>
      <c r="F8" s="201"/>
      <c r="G8" s="201"/>
      <c r="H8" s="201"/>
      <c r="I8" s="201"/>
      <c r="J8" s="201"/>
    </row>
    <row r="10" spans="1:20" x14ac:dyDescent="0.3">
      <c r="A10" s="56" t="s">
        <v>41</v>
      </c>
    </row>
    <row r="11" spans="1:20" ht="23.25" x14ac:dyDescent="0.3">
      <c r="A11" s="3" t="s">
        <v>25</v>
      </c>
      <c r="B11" s="58" t="s">
        <v>42</v>
      </c>
      <c r="C11" s="58" t="s">
        <v>43</v>
      </c>
      <c r="D11" s="58" t="s">
        <v>44</v>
      </c>
      <c r="E11" s="58" t="s">
        <v>45</v>
      </c>
      <c r="F11" s="58" t="s">
        <v>12</v>
      </c>
      <c r="G11" s="58" t="s">
        <v>46</v>
      </c>
      <c r="H11" s="69" t="s">
        <v>47</v>
      </c>
      <c r="I11" s="58" t="s">
        <v>48</v>
      </c>
      <c r="J11" s="58" t="s">
        <v>49</v>
      </c>
    </row>
    <row r="12" spans="1:20" x14ac:dyDescent="0.3">
      <c r="A12" s="2">
        <v>1</v>
      </c>
      <c r="B12" s="59"/>
      <c r="C12" s="59" t="e">
        <f>+#REF!</f>
        <v>#REF!</v>
      </c>
      <c r="D12" s="59" t="e">
        <f t="shared" ref="D12:D20" si="0">B12+C12</f>
        <v>#REF!</v>
      </c>
      <c r="E12" s="59" t="e">
        <f>-#REF!</f>
        <v>#REF!</v>
      </c>
      <c r="F12" s="59" t="e">
        <f>+#REF!</f>
        <v>#REF!</v>
      </c>
      <c r="G12" s="59" t="e">
        <f>E12+D12+F12</f>
        <v>#REF!</v>
      </c>
      <c r="H12" s="70">
        <v>0.04</v>
      </c>
      <c r="I12" s="59" t="e">
        <f t="shared" ref="I12:I17" si="1">H12*G12</f>
        <v>#REF!</v>
      </c>
      <c r="J12" s="59" t="e">
        <f t="shared" ref="J12:J20" si="2">D12-I12</f>
        <v>#REF!</v>
      </c>
    </row>
    <row r="13" spans="1:20" x14ac:dyDescent="0.3">
      <c r="A13" s="2">
        <v>8</v>
      </c>
      <c r="B13" s="59"/>
      <c r="C13" s="59" t="e">
        <f>+#REF!</f>
        <v>#REF!</v>
      </c>
      <c r="D13" s="59" t="e">
        <f t="shared" si="0"/>
        <v>#REF!</v>
      </c>
      <c r="E13" s="59" t="e">
        <f>-#REF!</f>
        <v>#REF!</v>
      </c>
      <c r="F13" s="59" t="e">
        <f>+#REF!</f>
        <v>#REF!</v>
      </c>
      <c r="G13" s="59" t="e">
        <f t="shared" ref="G13:G20" si="3">E13+D13+F13</f>
        <v>#REF!</v>
      </c>
      <c r="H13" s="70">
        <v>0.2</v>
      </c>
      <c r="I13" s="59" t="e">
        <f t="shared" si="1"/>
        <v>#REF!</v>
      </c>
      <c r="J13" s="59" t="e">
        <f t="shared" si="2"/>
        <v>#REF!</v>
      </c>
      <c r="O13" s="56" t="s">
        <v>50</v>
      </c>
    </row>
    <row r="14" spans="1:20" x14ac:dyDescent="0.3">
      <c r="A14" s="2">
        <v>10</v>
      </c>
      <c r="B14" s="59"/>
      <c r="C14" s="59" t="e">
        <f>+#REF!</f>
        <v>#REF!</v>
      </c>
      <c r="D14" s="59" t="e">
        <f t="shared" si="0"/>
        <v>#REF!</v>
      </c>
      <c r="E14" s="59" t="e">
        <f>-#REF!</f>
        <v>#REF!</v>
      </c>
      <c r="F14" s="59" t="e">
        <f>+#REF!</f>
        <v>#REF!</v>
      </c>
      <c r="G14" s="59" t="e">
        <f t="shared" si="3"/>
        <v>#REF!</v>
      </c>
      <c r="H14" s="70">
        <v>0.3</v>
      </c>
      <c r="I14" s="59" t="e">
        <f t="shared" si="1"/>
        <v>#REF!</v>
      </c>
      <c r="J14" s="59" t="e">
        <f t="shared" si="2"/>
        <v>#REF!</v>
      </c>
    </row>
    <row r="15" spans="1:20" x14ac:dyDescent="0.3">
      <c r="A15" s="2">
        <v>12</v>
      </c>
      <c r="B15" s="59"/>
      <c r="C15" s="59" t="e">
        <f>+#REF!</f>
        <v>#REF!</v>
      </c>
      <c r="D15" s="59" t="e">
        <f t="shared" si="0"/>
        <v>#REF!</v>
      </c>
      <c r="E15" s="59" t="e">
        <f>-#REF!</f>
        <v>#REF!</v>
      </c>
      <c r="F15" s="59" t="e">
        <f>+#REF!</f>
        <v>#REF!</v>
      </c>
      <c r="G15" s="59" t="e">
        <f t="shared" si="3"/>
        <v>#REF!</v>
      </c>
      <c r="H15" s="70">
        <v>1</v>
      </c>
      <c r="I15" s="59" t="e">
        <f t="shared" si="1"/>
        <v>#REF!</v>
      </c>
      <c r="J15" s="59" t="e">
        <f t="shared" si="2"/>
        <v>#REF!</v>
      </c>
      <c r="O15" t="s">
        <v>51</v>
      </c>
      <c r="P15" s="5">
        <v>36.399422368973092</v>
      </c>
      <c r="Q15" s="5">
        <v>60.74793287649527</v>
      </c>
      <c r="R15" s="5">
        <v>85.269648998750881</v>
      </c>
      <c r="S15" s="5">
        <v>67.198529861566158</v>
      </c>
      <c r="T15" s="5">
        <v>83.967982560754763</v>
      </c>
    </row>
    <row r="16" spans="1:20" x14ac:dyDescent="0.3">
      <c r="A16" s="2">
        <v>13</v>
      </c>
      <c r="B16" s="59"/>
      <c r="C16" s="59" t="e">
        <f>+#REF!</f>
        <v>#REF!</v>
      </c>
      <c r="D16" s="59" t="e">
        <f t="shared" si="0"/>
        <v>#REF!</v>
      </c>
      <c r="E16" s="59" t="e">
        <f>-#REF!</f>
        <v>#REF!</v>
      </c>
      <c r="F16" s="59" t="e">
        <f>+#REF!</f>
        <v>#REF!</v>
      </c>
      <c r="G16" s="59" t="e">
        <f t="shared" si="3"/>
        <v>#REF!</v>
      </c>
      <c r="H16" s="70">
        <v>0</v>
      </c>
      <c r="I16" s="59" t="e">
        <f t="shared" si="1"/>
        <v>#REF!</v>
      </c>
      <c r="J16" s="59" t="e">
        <f t="shared" si="2"/>
        <v>#REF!</v>
      </c>
      <c r="O16" s="77" t="s">
        <v>52</v>
      </c>
      <c r="P16" s="91" t="e">
        <f>+#REF!</f>
        <v>#REF!</v>
      </c>
      <c r="Q16" s="91" t="e">
        <f>+#REF!</f>
        <v>#REF!</v>
      </c>
      <c r="R16" s="91" t="e">
        <f>+#REF!</f>
        <v>#REF!</v>
      </c>
      <c r="S16" s="91" t="e">
        <f>+#REF!</f>
        <v>#REF!</v>
      </c>
      <c r="T16" s="91" t="e">
        <f>+#REF!</f>
        <v>#REF!</v>
      </c>
    </row>
    <row r="17" spans="1:20" x14ac:dyDescent="0.3">
      <c r="A17" s="2">
        <v>14.1</v>
      </c>
      <c r="B17" s="59"/>
      <c r="C17" s="59" t="e">
        <f>+#REF!</f>
        <v>#REF!</v>
      </c>
      <c r="D17" s="59" t="e">
        <f t="shared" si="0"/>
        <v>#REF!</v>
      </c>
      <c r="E17" s="59" t="e">
        <f>-#REF!</f>
        <v>#REF!</v>
      </c>
      <c r="F17" s="59" t="e">
        <f>+#REF!</f>
        <v>#REF!</v>
      </c>
      <c r="G17" s="59" t="e">
        <f t="shared" si="3"/>
        <v>#REF!</v>
      </c>
      <c r="H17" s="70">
        <v>0.05</v>
      </c>
      <c r="I17" s="59" t="e">
        <f t="shared" si="1"/>
        <v>#REF!</v>
      </c>
      <c r="J17" s="59" t="e">
        <f t="shared" si="2"/>
        <v>#REF!</v>
      </c>
      <c r="O17" t="s">
        <v>53</v>
      </c>
      <c r="P17" s="5" t="e">
        <f>+P15+P16</f>
        <v>#REF!</v>
      </c>
      <c r="Q17" s="5" t="e">
        <f>+Q15+Q16</f>
        <v>#REF!</v>
      </c>
      <c r="R17" s="5" t="e">
        <f>+R15+R16</f>
        <v>#REF!</v>
      </c>
      <c r="S17" s="5" t="e">
        <f>+S15+S16</f>
        <v>#REF!</v>
      </c>
      <c r="T17" s="5" t="e">
        <f>+T15+T16</f>
        <v>#REF!</v>
      </c>
    </row>
    <row r="18" spans="1:20" x14ac:dyDescent="0.3">
      <c r="A18" s="2">
        <v>17</v>
      </c>
      <c r="B18" s="59"/>
      <c r="C18" s="59" t="e">
        <f>+#REF!</f>
        <v>#REF!</v>
      </c>
      <c r="D18" s="59" t="e">
        <f t="shared" si="0"/>
        <v>#REF!</v>
      </c>
      <c r="E18" s="59" t="e">
        <f>-#REF!</f>
        <v>#REF!</v>
      </c>
      <c r="F18" s="59" t="e">
        <f>+#REF!</f>
        <v>#REF!</v>
      </c>
      <c r="G18" s="59" t="e">
        <f t="shared" si="3"/>
        <v>#REF!</v>
      </c>
      <c r="H18" s="70">
        <v>0.08</v>
      </c>
      <c r="I18" s="59" t="e">
        <f t="shared" ref="I18:I20" si="4">H18*G18</f>
        <v>#REF!</v>
      </c>
      <c r="J18" s="59" t="e">
        <f t="shared" si="2"/>
        <v>#REF!</v>
      </c>
    </row>
    <row r="19" spans="1:20" x14ac:dyDescent="0.3">
      <c r="A19" s="2">
        <v>47</v>
      </c>
      <c r="B19" s="59"/>
      <c r="C19" s="59" t="e">
        <f>+#REF!</f>
        <v>#REF!</v>
      </c>
      <c r="D19" s="59" t="e">
        <f t="shared" si="0"/>
        <v>#REF!</v>
      </c>
      <c r="E19" s="59" t="e">
        <f>-#REF!</f>
        <v>#REF!</v>
      </c>
      <c r="F19" s="59" t="e">
        <f>+#REF!</f>
        <v>#REF!</v>
      </c>
      <c r="G19" s="59" t="e">
        <f t="shared" si="3"/>
        <v>#REF!</v>
      </c>
      <c r="H19" s="70">
        <v>0.08</v>
      </c>
      <c r="I19" s="59" t="e">
        <f t="shared" si="4"/>
        <v>#REF!</v>
      </c>
      <c r="J19" s="59" t="e">
        <f t="shared" si="2"/>
        <v>#REF!</v>
      </c>
    </row>
    <row r="20" spans="1:20" x14ac:dyDescent="0.3">
      <c r="A20" s="2">
        <v>50</v>
      </c>
      <c r="B20" s="59"/>
      <c r="C20" s="59" t="e">
        <f>+#REF!</f>
        <v>#REF!</v>
      </c>
      <c r="D20" s="59" t="e">
        <f t="shared" si="0"/>
        <v>#REF!</v>
      </c>
      <c r="E20" s="59" t="e">
        <f>-#REF!</f>
        <v>#REF!</v>
      </c>
      <c r="F20" s="59" t="e">
        <f>+#REF!</f>
        <v>#REF!</v>
      </c>
      <c r="G20" s="59" t="e">
        <f t="shared" si="3"/>
        <v>#REF!</v>
      </c>
      <c r="H20" s="70">
        <v>0.55000000000000004</v>
      </c>
      <c r="I20" s="59" t="e">
        <f t="shared" si="4"/>
        <v>#REF!</v>
      </c>
      <c r="J20" s="59" t="e">
        <f t="shared" si="2"/>
        <v>#REF!</v>
      </c>
    </row>
    <row r="21" spans="1:20" x14ac:dyDescent="0.3">
      <c r="A21" s="2"/>
      <c r="B21" s="60"/>
      <c r="C21" s="75" t="e">
        <f>SUM(C12:C20)</f>
        <v>#REF!</v>
      </c>
      <c r="D21" s="60" t="e">
        <f>SUM(D12:D20)</f>
        <v>#REF!</v>
      </c>
      <c r="E21" s="60" t="e">
        <f>SUM(E12:E20)</f>
        <v>#REF!</v>
      </c>
      <c r="F21" s="60" t="e">
        <f>SUM(F12:F20)</f>
        <v>#REF!</v>
      </c>
      <c r="G21" s="60" t="e">
        <f>SUM(G12:G20)</f>
        <v>#REF!</v>
      </c>
      <c r="H21" s="71"/>
      <c r="I21" s="60" t="e">
        <f>SUM(I12:I20)</f>
        <v>#REF!</v>
      </c>
      <c r="J21" s="60" t="e">
        <f>SUM(J12:J20)</f>
        <v>#REF!</v>
      </c>
    </row>
    <row r="22" spans="1:20" x14ac:dyDescent="0.3">
      <c r="A22" s="2"/>
      <c r="B22" s="61"/>
      <c r="C22" s="61"/>
      <c r="D22" s="61"/>
      <c r="E22" s="61"/>
      <c r="F22" s="61"/>
      <c r="G22" s="61"/>
      <c r="H22" s="72"/>
      <c r="I22" s="62"/>
      <c r="J22" s="61"/>
    </row>
    <row r="23" spans="1:20" x14ac:dyDescent="0.3">
      <c r="A23" s="2"/>
      <c r="B23" s="61"/>
      <c r="C23" s="61"/>
      <c r="D23" s="61"/>
      <c r="E23" s="61"/>
      <c r="F23" s="61"/>
      <c r="G23" s="63"/>
      <c r="H23" s="95" t="s">
        <v>54</v>
      </c>
      <c r="I23" s="64" t="e">
        <f>I21*0.265</f>
        <v>#REF!</v>
      </c>
      <c r="J23" s="63" t="s">
        <v>55</v>
      </c>
    </row>
    <row r="24" spans="1:20" x14ac:dyDescent="0.3">
      <c r="A24" s="56" t="s">
        <v>56</v>
      </c>
      <c r="B24" s="65"/>
      <c r="C24" s="65"/>
      <c r="D24" s="65"/>
      <c r="E24" s="65"/>
      <c r="F24" s="65"/>
      <c r="G24" s="65"/>
      <c r="H24" s="74"/>
      <c r="I24" s="61"/>
      <c r="J24" s="66"/>
    </row>
    <row r="25" spans="1:20" ht="23.25" x14ac:dyDescent="0.3">
      <c r="A25" s="3" t="s">
        <v>25</v>
      </c>
      <c r="B25" s="58" t="s">
        <v>42</v>
      </c>
      <c r="C25" s="58" t="s">
        <v>43</v>
      </c>
      <c r="D25" s="58" t="s">
        <v>44</v>
      </c>
      <c r="E25" s="58" t="s">
        <v>45</v>
      </c>
      <c r="F25" s="58" t="s">
        <v>12</v>
      </c>
      <c r="G25" s="58" t="s">
        <v>46</v>
      </c>
      <c r="H25" s="69" t="s">
        <v>47</v>
      </c>
      <c r="I25" s="58" t="s">
        <v>48</v>
      </c>
      <c r="J25" s="58" t="s">
        <v>49</v>
      </c>
    </row>
    <row r="26" spans="1:20" x14ac:dyDescent="0.3">
      <c r="A26" s="2">
        <v>1</v>
      </c>
      <c r="B26" s="59" t="e">
        <f>+J12</f>
        <v>#REF!</v>
      </c>
      <c r="C26" s="59" t="e">
        <f>+#REF!</f>
        <v>#REF!</v>
      </c>
      <c r="D26" s="59" t="e">
        <f t="shared" ref="D26:D33" si="5">B26+C26</f>
        <v>#REF!</v>
      </c>
      <c r="E26" s="59" t="e">
        <f>-#REF!</f>
        <v>#REF!</v>
      </c>
      <c r="F26" s="59" t="e">
        <f>+#REF!</f>
        <v>#REF!</v>
      </c>
      <c r="G26" s="59" t="e">
        <f>E26+D26+F26</f>
        <v>#REF!</v>
      </c>
      <c r="H26" s="70">
        <v>0.04</v>
      </c>
      <c r="I26" s="59" t="e">
        <f t="shared" ref="I26:I33" si="6">H26*G26</f>
        <v>#REF!</v>
      </c>
      <c r="J26" s="59" t="e">
        <f t="shared" ref="J26:J33" si="7">D26-I26</f>
        <v>#REF!</v>
      </c>
    </row>
    <row r="27" spans="1:20" x14ac:dyDescent="0.3">
      <c r="A27" s="2">
        <v>8</v>
      </c>
      <c r="B27" s="59" t="e">
        <f>+J13</f>
        <v>#REF!</v>
      </c>
      <c r="C27" s="59" t="e">
        <f>+#REF!</f>
        <v>#REF!</v>
      </c>
      <c r="D27" s="59" t="e">
        <f t="shared" si="5"/>
        <v>#REF!</v>
      </c>
      <c r="E27" s="59" t="e">
        <f>-#REF!</f>
        <v>#REF!</v>
      </c>
      <c r="F27" s="59" t="e">
        <f>+#REF!</f>
        <v>#REF!</v>
      </c>
      <c r="G27" s="59" t="e">
        <f t="shared" ref="G27:G33" si="8">E27+D27+F27</f>
        <v>#REF!</v>
      </c>
      <c r="H27" s="70">
        <v>0.2</v>
      </c>
      <c r="I27" s="59" t="e">
        <f t="shared" si="6"/>
        <v>#REF!</v>
      </c>
      <c r="J27" s="59" t="e">
        <f t="shared" si="7"/>
        <v>#REF!</v>
      </c>
    </row>
    <row r="28" spans="1:20" x14ac:dyDescent="0.3">
      <c r="A28" s="2">
        <v>10</v>
      </c>
      <c r="B28" s="59" t="e">
        <f>+J14</f>
        <v>#REF!</v>
      </c>
      <c r="C28" s="59" t="e">
        <f>+#REF!</f>
        <v>#REF!</v>
      </c>
      <c r="D28" s="59" t="e">
        <f t="shared" si="5"/>
        <v>#REF!</v>
      </c>
      <c r="E28" s="59" t="e">
        <f>-#REF!</f>
        <v>#REF!</v>
      </c>
      <c r="F28" s="59" t="e">
        <f>+#REF!</f>
        <v>#REF!</v>
      </c>
      <c r="G28" s="59" t="e">
        <f t="shared" si="8"/>
        <v>#REF!</v>
      </c>
      <c r="H28" s="70">
        <v>0.3</v>
      </c>
      <c r="I28" s="59" t="e">
        <f t="shared" si="6"/>
        <v>#REF!</v>
      </c>
      <c r="J28" s="59" t="e">
        <f t="shared" si="7"/>
        <v>#REF!</v>
      </c>
    </row>
    <row r="29" spans="1:20" x14ac:dyDescent="0.3">
      <c r="A29" s="2">
        <v>12</v>
      </c>
      <c r="B29" s="59" t="e">
        <f>+J15</f>
        <v>#REF!</v>
      </c>
      <c r="C29" s="59" t="e">
        <f>+#REF!</f>
        <v>#REF!</v>
      </c>
      <c r="D29" s="59" t="e">
        <f t="shared" si="5"/>
        <v>#REF!</v>
      </c>
      <c r="E29" s="59" t="e">
        <f>-#REF!</f>
        <v>#REF!</v>
      </c>
      <c r="F29" s="59" t="e">
        <f>+#REF!</f>
        <v>#REF!</v>
      </c>
      <c r="G29" s="59" t="e">
        <f t="shared" si="8"/>
        <v>#REF!</v>
      </c>
      <c r="H29" s="70">
        <v>1</v>
      </c>
      <c r="I29" s="59" t="e">
        <f t="shared" si="6"/>
        <v>#REF!</v>
      </c>
      <c r="J29" s="59" t="e">
        <f t="shared" si="7"/>
        <v>#REF!</v>
      </c>
    </row>
    <row r="30" spans="1:20" x14ac:dyDescent="0.3">
      <c r="A30" s="2">
        <v>14.1</v>
      </c>
      <c r="B30" s="59" t="e">
        <f>+J17</f>
        <v>#REF!</v>
      </c>
      <c r="C30" s="59" t="e">
        <f>+#REF!</f>
        <v>#REF!</v>
      </c>
      <c r="D30" s="59" t="e">
        <f t="shared" si="5"/>
        <v>#REF!</v>
      </c>
      <c r="E30" s="59" t="e">
        <f>-#REF!</f>
        <v>#REF!</v>
      </c>
      <c r="F30" s="59" t="e">
        <f>+#REF!</f>
        <v>#REF!</v>
      </c>
      <c r="G30" s="59" t="e">
        <f t="shared" si="8"/>
        <v>#REF!</v>
      </c>
      <c r="H30" s="70">
        <v>0.05</v>
      </c>
      <c r="I30" s="59" t="e">
        <f t="shared" si="6"/>
        <v>#REF!</v>
      </c>
      <c r="J30" s="59" t="e">
        <f t="shared" si="7"/>
        <v>#REF!</v>
      </c>
    </row>
    <row r="31" spans="1:20" x14ac:dyDescent="0.3">
      <c r="A31" s="2">
        <v>17</v>
      </c>
      <c r="B31" s="59" t="e">
        <f>+J18</f>
        <v>#REF!</v>
      </c>
      <c r="C31" s="59" t="e">
        <f>+#REF!</f>
        <v>#REF!</v>
      </c>
      <c r="D31" s="59" t="e">
        <f t="shared" si="5"/>
        <v>#REF!</v>
      </c>
      <c r="E31" s="59" t="e">
        <f>-#REF!</f>
        <v>#REF!</v>
      </c>
      <c r="F31" s="59" t="e">
        <f>+#REF!</f>
        <v>#REF!</v>
      </c>
      <c r="G31" s="59" t="e">
        <f t="shared" si="8"/>
        <v>#REF!</v>
      </c>
      <c r="H31" s="70">
        <v>0.08</v>
      </c>
      <c r="I31" s="59" t="e">
        <f t="shared" si="6"/>
        <v>#REF!</v>
      </c>
      <c r="J31" s="59" t="e">
        <f t="shared" si="7"/>
        <v>#REF!</v>
      </c>
    </row>
    <row r="32" spans="1:20" x14ac:dyDescent="0.3">
      <c r="A32" s="2">
        <v>47</v>
      </c>
      <c r="B32" s="59" t="e">
        <f>+J19</f>
        <v>#REF!</v>
      </c>
      <c r="C32" s="59" t="e">
        <f>+#REF!</f>
        <v>#REF!</v>
      </c>
      <c r="D32" s="59" t="e">
        <f t="shared" si="5"/>
        <v>#REF!</v>
      </c>
      <c r="E32" s="59" t="e">
        <f>-#REF!</f>
        <v>#REF!</v>
      </c>
      <c r="F32" s="59" t="e">
        <f>+#REF!</f>
        <v>#REF!</v>
      </c>
      <c r="G32" s="59" t="e">
        <f t="shared" si="8"/>
        <v>#REF!</v>
      </c>
      <c r="H32" s="70">
        <v>0.08</v>
      </c>
      <c r="I32" s="59" t="e">
        <f t="shared" si="6"/>
        <v>#REF!</v>
      </c>
      <c r="J32" s="59" t="e">
        <f t="shared" si="7"/>
        <v>#REF!</v>
      </c>
    </row>
    <row r="33" spans="1:10" x14ac:dyDescent="0.3">
      <c r="A33" s="2">
        <v>50</v>
      </c>
      <c r="B33" s="59" t="e">
        <f>+J20</f>
        <v>#REF!</v>
      </c>
      <c r="C33" s="59" t="e">
        <f>+#REF!</f>
        <v>#REF!</v>
      </c>
      <c r="D33" s="59" t="e">
        <f t="shared" si="5"/>
        <v>#REF!</v>
      </c>
      <c r="E33" s="59" t="e">
        <f>-#REF!</f>
        <v>#REF!</v>
      </c>
      <c r="F33" s="59" t="e">
        <f>+#REF!</f>
        <v>#REF!</v>
      </c>
      <c r="G33" s="59" t="e">
        <f t="shared" si="8"/>
        <v>#REF!</v>
      </c>
      <c r="H33" s="70">
        <v>0.55000000000000004</v>
      </c>
      <c r="I33" s="59" t="e">
        <f t="shared" si="6"/>
        <v>#REF!</v>
      </c>
      <c r="J33" s="59" t="e">
        <f t="shared" si="7"/>
        <v>#REF!</v>
      </c>
    </row>
    <row r="34" spans="1:10" x14ac:dyDescent="0.3">
      <c r="A34" s="2"/>
      <c r="B34" s="60" t="e">
        <f t="shared" ref="B34:G34" si="9">SUM(B26:B33)</f>
        <v>#REF!</v>
      </c>
      <c r="C34" s="75" t="e">
        <f t="shared" si="9"/>
        <v>#REF!</v>
      </c>
      <c r="D34" s="60" t="e">
        <f t="shared" si="9"/>
        <v>#REF!</v>
      </c>
      <c r="E34" s="60" t="e">
        <f t="shared" si="9"/>
        <v>#REF!</v>
      </c>
      <c r="F34" s="60" t="e">
        <f t="shared" si="9"/>
        <v>#REF!</v>
      </c>
      <c r="G34" s="60" t="e">
        <f t="shared" si="9"/>
        <v>#REF!</v>
      </c>
      <c r="H34" s="71"/>
      <c r="I34" s="60" t="e">
        <f>SUM(I26:I33)</f>
        <v>#REF!</v>
      </c>
      <c r="J34" s="60" t="e">
        <f>SUM(J26:J33)</f>
        <v>#REF!</v>
      </c>
    </row>
    <row r="36" spans="1:10" x14ac:dyDescent="0.3">
      <c r="H36" s="95" t="s">
        <v>54</v>
      </c>
      <c r="I36" s="64" t="e">
        <f>I34*0.265</f>
        <v>#REF!</v>
      </c>
      <c r="J36" s="63" t="s">
        <v>55</v>
      </c>
    </row>
    <row r="39" spans="1:10" x14ac:dyDescent="0.3">
      <c r="A39" s="56" t="s">
        <v>57</v>
      </c>
    </row>
    <row r="40" spans="1:10" ht="23.25" x14ac:dyDescent="0.3">
      <c r="A40" s="3" t="s">
        <v>25</v>
      </c>
      <c r="B40" s="58" t="s">
        <v>42</v>
      </c>
      <c r="C40" s="58" t="s">
        <v>43</v>
      </c>
      <c r="D40" s="58" t="s">
        <v>44</v>
      </c>
      <c r="E40" s="58" t="s">
        <v>45</v>
      </c>
      <c r="F40" s="58" t="s">
        <v>12</v>
      </c>
      <c r="G40" s="58" t="s">
        <v>46</v>
      </c>
      <c r="H40" s="69" t="s">
        <v>47</v>
      </c>
      <c r="I40" s="58" t="s">
        <v>48</v>
      </c>
      <c r="J40" s="58" t="s">
        <v>49</v>
      </c>
    </row>
    <row r="41" spans="1:10" x14ac:dyDescent="0.3">
      <c r="A41" s="2">
        <v>1</v>
      </c>
      <c r="B41" s="59" t="e">
        <f t="shared" ref="B41:B48" si="10">+J26</f>
        <v>#REF!</v>
      </c>
      <c r="C41" s="59" t="e">
        <f>+#REF!</f>
        <v>#REF!</v>
      </c>
      <c r="D41" s="59" t="e">
        <f t="shared" ref="D41:D48" si="11">B41+C41</f>
        <v>#REF!</v>
      </c>
      <c r="E41" s="59" t="e">
        <f>-#REF!</f>
        <v>#REF!</v>
      </c>
      <c r="F41" s="59" t="e">
        <f>+#REF!</f>
        <v>#REF!</v>
      </c>
      <c r="G41" s="59" t="e">
        <f>E41+D41+F41</f>
        <v>#REF!</v>
      </c>
      <c r="H41" s="70">
        <v>0.04</v>
      </c>
      <c r="I41" s="59" t="e">
        <f t="shared" ref="I41:I48" si="12">H41*G41</f>
        <v>#REF!</v>
      </c>
      <c r="J41" s="59" t="e">
        <f t="shared" ref="J41:J48" si="13">D41-I41</f>
        <v>#REF!</v>
      </c>
    </row>
    <row r="42" spans="1:10" x14ac:dyDescent="0.3">
      <c r="A42" s="2">
        <v>8</v>
      </c>
      <c r="B42" s="59" t="e">
        <f t="shared" si="10"/>
        <v>#REF!</v>
      </c>
      <c r="C42" s="59" t="e">
        <f>+#REF!</f>
        <v>#REF!</v>
      </c>
      <c r="D42" s="59" t="e">
        <f t="shared" si="11"/>
        <v>#REF!</v>
      </c>
      <c r="E42" s="59" t="e">
        <f>-#REF!</f>
        <v>#REF!</v>
      </c>
      <c r="F42" s="59" t="e">
        <f>+#REF!</f>
        <v>#REF!</v>
      </c>
      <c r="G42" s="59" t="e">
        <f t="shared" ref="G42:G48" si="14">E42+D42+F42</f>
        <v>#REF!</v>
      </c>
      <c r="H42" s="70">
        <v>0.2</v>
      </c>
      <c r="I42" s="59" t="e">
        <f t="shared" si="12"/>
        <v>#REF!</v>
      </c>
      <c r="J42" s="59" t="e">
        <f t="shared" si="13"/>
        <v>#REF!</v>
      </c>
    </row>
    <row r="43" spans="1:10" x14ac:dyDescent="0.3">
      <c r="A43" s="2">
        <v>10</v>
      </c>
      <c r="B43" s="59" t="e">
        <f t="shared" si="10"/>
        <v>#REF!</v>
      </c>
      <c r="C43" s="59" t="e">
        <f>+#REF!</f>
        <v>#REF!</v>
      </c>
      <c r="D43" s="59" t="e">
        <f t="shared" si="11"/>
        <v>#REF!</v>
      </c>
      <c r="E43" s="59" t="e">
        <f>-#REF!</f>
        <v>#REF!</v>
      </c>
      <c r="F43" s="59" t="e">
        <f>+#REF!</f>
        <v>#REF!</v>
      </c>
      <c r="G43" s="59" t="e">
        <f t="shared" si="14"/>
        <v>#REF!</v>
      </c>
      <c r="H43" s="70">
        <v>0.3</v>
      </c>
      <c r="I43" s="59" t="e">
        <f t="shared" si="12"/>
        <v>#REF!</v>
      </c>
      <c r="J43" s="59" t="e">
        <f t="shared" si="13"/>
        <v>#REF!</v>
      </c>
    </row>
    <row r="44" spans="1:10" x14ac:dyDescent="0.3">
      <c r="A44" s="2">
        <v>12</v>
      </c>
      <c r="B44" s="59" t="e">
        <f t="shared" si="10"/>
        <v>#REF!</v>
      </c>
      <c r="C44" s="59" t="e">
        <f>+#REF!</f>
        <v>#REF!</v>
      </c>
      <c r="D44" s="59" t="e">
        <f t="shared" si="11"/>
        <v>#REF!</v>
      </c>
      <c r="E44" s="59" t="e">
        <f>-#REF!</f>
        <v>#REF!</v>
      </c>
      <c r="F44" s="59" t="e">
        <f>+#REF!</f>
        <v>#REF!</v>
      </c>
      <c r="G44" s="59" t="e">
        <f t="shared" si="14"/>
        <v>#REF!</v>
      </c>
      <c r="H44" s="70">
        <v>1</v>
      </c>
      <c r="I44" s="59" t="e">
        <f t="shared" si="12"/>
        <v>#REF!</v>
      </c>
      <c r="J44" s="59" t="e">
        <f t="shared" si="13"/>
        <v>#REF!</v>
      </c>
    </row>
    <row r="45" spans="1:10" x14ac:dyDescent="0.3">
      <c r="A45" s="2">
        <v>14.1</v>
      </c>
      <c r="B45" s="59" t="e">
        <f t="shared" si="10"/>
        <v>#REF!</v>
      </c>
      <c r="C45" s="59" t="e">
        <f>+#REF!</f>
        <v>#REF!</v>
      </c>
      <c r="D45" s="59" t="e">
        <f t="shared" si="11"/>
        <v>#REF!</v>
      </c>
      <c r="E45" s="59" t="e">
        <f>-#REF!</f>
        <v>#REF!</v>
      </c>
      <c r="F45" s="59" t="e">
        <f>+#REF!</f>
        <v>#REF!</v>
      </c>
      <c r="G45" s="59" t="e">
        <f t="shared" si="14"/>
        <v>#REF!</v>
      </c>
      <c r="H45" s="70">
        <v>0.05</v>
      </c>
      <c r="I45" s="59" t="e">
        <f t="shared" si="12"/>
        <v>#REF!</v>
      </c>
      <c r="J45" s="59" t="e">
        <f t="shared" si="13"/>
        <v>#REF!</v>
      </c>
    </row>
    <row r="46" spans="1:10" x14ac:dyDescent="0.3">
      <c r="A46" s="2">
        <v>17</v>
      </c>
      <c r="B46" s="59" t="e">
        <f t="shared" si="10"/>
        <v>#REF!</v>
      </c>
      <c r="C46" s="59" t="e">
        <f>+#REF!</f>
        <v>#REF!</v>
      </c>
      <c r="D46" s="59" t="e">
        <f t="shared" si="11"/>
        <v>#REF!</v>
      </c>
      <c r="E46" s="59" t="e">
        <f>-#REF!</f>
        <v>#REF!</v>
      </c>
      <c r="F46" s="59" t="e">
        <f>+#REF!</f>
        <v>#REF!</v>
      </c>
      <c r="G46" s="59" t="e">
        <f t="shared" si="14"/>
        <v>#REF!</v>
      </c>
      <c r="H46" s="70">
        <v>0.08</v>
      </c>
      <c r="I46" s="59" t="e">
        <f t="shared" si="12"/>
        <v>#REF!</v>
      </c>
      <c r="J46" s="59" t="e">
        <f t="shared" si="13"/>
        <v>#REF!</v>
      </c>
    </row>
    <row r="47" spans="1:10" x14ac:dyDescent="0.3">
      <c r="A47" s="2">
        <v>47</v>
      </c>
      <c r="B47" s="59" t="e">
        <f t="shared" si="10"/>
        <v>#REF!</v>
      </c>
      <c r="C47" s="59" t="e">
        <f>+#REF!</f>
        <v>#REF!</v>
      </c>
      <c r="D47" s="59" t="e">
        <f t="shared" si="11"/>
        <v>#REF!</v>
      </c>
      <c r="E47" s="59" t="e">
        <f>-#REF!</f>
        <v>#REF!</v>
      </c>
      <c r="F47" s="59" t="e">
        <f>+#REF!</f>
        <v>#REF!</v>
      </c>
      <c r="G47" s="59" t="e">
        <f t="shared" si="14"/>
        <v>#REF!</v>
      </c>
      <c r="H47" s="70">
        <v>0.08</v>
      </c>
      <c r="I47" s="59" t="e">
        <f t="shared" si="12"/>
        <v>#REF!</v>
      </c>
      <c r="J47" s="59" t="e">
        <f t="shared" si="13"/>
        <v>#REF!</v>
      </c>
    </row>
    <row r="48" spans="1:10" x14ac:dyDescent="0.3">
      <c r="A48" s="2">
        <v>50</v>
      </c>
      <c r="B48" s="59" t="e">
        <f t="shared" si="10"/>
        <v>#REF!</v>
      </c>
      <c r="C48" s="59" t="e">
        <f>+#REF!</f>
        <v>#REF!</v>
      </c>
      <c r="D48" s="59" t="e">
        <f t="shared" si="11"/>
        <v>#REF!</v>
      </c>
      <c r="E48" s="59" t="e">
        <f>-#REF!</f>
        <v>#REF!</v>
      </c>
      <c r="F48" s="59" t="e">
        <f>+#REF!</f>
        <v>#REF!</v>
      </c>
      <c r="G48" s="59" t="e">
        <f t="shared" si="14"/>
        <v>#REF!</v>
      </c>
      <c r="H48" s="70">
        <v>0.55000000000000004</v>
      </c>
      <c r="I48" s="59" t="e">
        <f t="shared" si="12"/>
        <v>#REF!</v>
      </c>
      <c r="J48" s="59" t="e">
        <f t="shared" si="13"/>
        <v>#REF!</v>
      </c>
    </row>
    <row r="49" spans="1:10" x14ac:dyDescent="0.3">
      <c r="A49" s="2"/>
      <c r="B49" s="60" t="e">
        <f t="shared" ref="B49:G49" si="15">SUM(B41:B48)</f>
        <v>#REF!</v>
      </c>
      <c r="C49" s="75" t="e">
        <f t="shared" si="15"/>
        <v>#REF!</v>
      </c>
      <c r="D49" s="60" t="e">
        <f t="shared" si="15"/>
        <v>#REF!</v>
      </c>
      <c r="E49" s="60" t="e">
        <f t="shared" si="15"/>
        <v>#REF!</v>
      </c>
      <c r="F49" s="60" t="e">
        <f t="shared" si="15"/>
        <v>#REF!</v>
      </c>
      <c r="G49" s="60" t="e">
        <f t="shared" si="15"/>
        <v>#REF!</v>
      </c>
      <c r="H49" s="71"/>
      <c r="I49" s="60" t="e">
        <f>SUM(I41:I48)</f>
        <v>#REF!</v>
      </c>
      <c r="J49" s="60" t="e">
        <f>SUM(J41:J48)</f>
        <v>#REF!</v>
      </c>
    </row>
    <row r="51" spans="1:10" x14ac:dyDescent="0.3">
      <c r="H51" s="95" t="s">
        <v>54</v>
      </c>
      <c r="I51" s="64" t="e">
        <f>I49*0.265</f>
        <v>#REF!</v>
      </c>
      <c r="J51" s="63" t="s">
        <v>55</v>
      </c>
    </row>
    <row r="55" spans="1:10" x14ac:dyDescent="0.3">
      <c r="A55" s="56" t="s">
        <v>58</v>
      </c>
    </row>
    <row r="56" spans="1:10" ht="23.25" x14ac:dyDescent="0.3">
      <c r="A56" s="3" t="s">
        <v>25</v>
      </c>
      <c r="B56" s="58" t="s">
        <v>42</v>
      </c>
      <c r="C56" s="58" t="s">
        <v>43</v>
      </c>
      <c r="D56" s="58" t="s">
        <v>44</v>
      </c>
      <c r="E56" s="58" t="s">
        <v>45</v>
      </c>
      <c r="F56" s="58" t="s">
        <v>12</v>
      </c>
      <c r="G56" s="58" t="s">
        <v>46</v>
      </c>
      <c r="H56" s="69" t="s">
        <v>47</v>
      </c>
      <c r="I56" s="58" t="s">
        <v>48</v>
      </c>
      <c r="J56" s="58" t="s">
        <v>49</v>
      </c>
    </row>
    <row r="57" spans="1:10" x14ac:dyDescent="0.3">
      <c r="A57" s="2">
        <v>1</v>
      </c>
      <c r="B57" s="59" t="e">
        <f t="shared" ref="B57:B64" si="16">+J41</f>
        <v>#REF!</v>
      </c>
      <c r="C57" s="59" t="e">
        <f>+#REF!</f>
        <v>#REF!</v>
      </c>
      <c r="D57" s="59" t="e">
        <f t="shared" ref="D57:D64" si="17">B57+C57</f>
        <v>#REF!</v>
      </c>
      <c r="E57" s="59" t="e">
        <f>-#REF!</f>
        <v>#REF!</v>
      </c>
      <c r="F57" s="59" t="e">
        <f>+#REF!</f>
        <v>#REF!</v>
      </c>
      <c r="G57" s="59" t="e">
        <f>E57+D57+F57</f>
        <v>#REF!</v>
      </c>
      <c r="H57" s="70">
        <v>0.04</v>
      </c>
      <c r="I57" s="59" t="e">
        <f t="shared" ref="I57:I64" si="18">H57*G57</f>
        <v>#REF!</v>
      </c>
      <c r="J57" s="59" t="e">
        <f t="shared" ref="J57:J64" si="19">D57-I57</f>
        <v>#REF!</v>
      </c>
    </row>
    <row r="58" spans="1:10" x14ac:dyDescent="0.3">
      <c r="A58" s="2">
        <v>8</v>
      </c>
      <c r="B58" s="59" t="e">
        <f t="shared" si="16"/>
        <v>#REF!</v>
      </c>
      <c r="C58" s="59" t="e">
        <f>+#REF!</f>
        <v>#REF!</v>
      </c>
      <c r="D58" s="59" t="e">
        <f t="shared" si="17"/>
        <v>#REF!</v>
      </c>
      <c r="E58" s="59" t="e">
        <f>-#REF!</f>
        <v>#REF!</v>
      </c>
      <c r="F58" s="59" t="e">
        <f>+#REF!</f>
        <v>#REF!</v>
      </c>
      <c r="G58" s="59" t="e">
        <f t="shared" ref="G58:G64" si="20">E58+D58+F58</f>
        <v>#REF!</v>
      </c>
      <c r="H58" s="70">
        <v>0.2</v>
      </c>
      <c r="I58" s="59" t="e">
        <f t="shared" si="18"/>
        <v>#REF!</v>
      </c>
      <c r="J58" s="59" t="e">
        <f t="shared" si="19"/>
        <v>#REF!</v>
      </c>
    </row>
    <row r="59" spans="1:10" x14ac:dyDescent="0.3">
      <c r="A59" s="2">
        <v>10</v>
      </c>
      <c r="B59" s="59" t="e">
        <f t="shared" si="16"/>
        <v>#REF!</v>
      </c>
      <c r="C59" s="59" t="e">
        <f>+#REF!</f>
        <v>#REF!</v>
      </c>
      <c r="D59" s="59" t="e">
        <f t="shared" si="17"/>
        <v>#REF!</v>
      </c>
      <c r="E59" s="59" t="e">
        <f>-#REF!</f>
        <v>#REF!</v>
      </c>
      <c r="F59" s="59" t="e">
        <f>+#REF!</f>
        <v>#REF!</v>
      </c>
      <c r="G59" s="59" t="e">
        <f t="shared" si="20"/>
        <v>#REF!</v>
      </c>
      <c r="H59" s="70">
        <v>0.3</v>
      </c>
      <c r="I59" s="59" t="e">
        <f t="shared" si="18"/>
        <v>#REF!</v>
      </c>
      <c r="J59" s="59" t="e">
        <f t="shared" si="19"/>
        <v>#REF!</v>
      </c>
    </row>
    <row r="60" spans="1:10" x14ac:dyDescent="0.3">
      <c r="A60" s="2">
        <v>12</v>
      </c>
      <c r="B60" s="59" t="e">
        <f t="shared" si="16"/>
        <v>#REF!</v>
      </c>
      <c r="C60" s="59" t="e">
        <f>+#REF!</f>
        <v>#REF!</v>
      </c>
      <c r="D60" s="59" t="e">
        <f t="shared" si="17"/>
        <v>#REF!</v>
      </c>
      <c r="E60" s="59" t="e">
        <f>-#REF!</f>
        <v>#REF!</v>
      </c>
      <c r="F60" s="59" t="e">
        <f>+#REF!</f>
        <v>#REF!</v>
      </c>
      <c r="G60" s="59" t="e">
        <f t="shared" si="20"/>
        <v>#REF!</v>
      </c>
      <c r="H60" s="70">
        <v>1</v>
      </c>
      <c r="I60" s="59" t="e">
        <f t="shared" si="18"/>
        <v>#REF!</v>
      </c>
      <c r="J60" s="59" t="e">
        <f t="shared" si="19"/>
        <v>#REF!</v>
      </c>
    </row>
    <row r="61" spans="1:10" x14ac:dyDescent="0.3">
      <c r="A61" s="2">
        <v>14.1</v>
      </c>
      <c r="B61" s="59" t="e">
        <f t="shared" si="16"/>
        <v>#REF!</v>
      </c>
      <c r="C61" s="59" t="e">
        <f>+#REF!</f>
        <v>#REF!</v>
      </c>
      <c r="D61" s="59" t="e">
        <f t="shared" si="17"/>
        <v>#REF!</v>
      </c>
      <c r="E61" s="59" t="e">
        <f>-#REF!</f>
        <v>#REF!</v>
      </c>
      <c r="F61" s="59" t="e">
        <f>+#REF!</f>
        <v>#REF!</v>
      </c>
      <c r="G61" s="59" t="e">
        <f t="shared" si="20"/>
        <v>#REF!</v>
      </c>
      <c r="H61" s="70">
        <v>0.05</v>
      </c>
      <c r="I61" s="59" t="e">
        <f t="shared" si="18"/>
        <v>#REF!</v>
      </c>
      <c r="J61" s="59" t="e">
        <f t="shared" si="19"/>
        <v>#REF!</v>
      </c>
    </row>
    <row r="62" spans="1:10" x14ac:dyDescent="0.3">
      <c r="A62" s="2">
        <v>17</v>
      </c>
      <c r="B62" s="59" t="e">
        <f t="shared" si="16"/>
        <v>#REF!</v>
      </c>
      <c r="C62" s="59" t="e">
        <f>+#REF!</f>
        <v>#REF!</v>
      </c>
      <c r="D62" s="59" t="e">
        <f t="shared" si="17"/>
        <v>#REF!</v>
      </c>
      <c r="E62" s="59" t="e">
        <f>-#REF!</f>
        <v>#REF!</v>
      </c>
      <c r="F62" s="59" t="e">
        <f>+#REF!</f>
        <v>#REF!</v>
      </c>
      <c r="G62" s="59" t="e">
        <f t="shared" si="20"/>
        <v>#REF!</v>
      </c>
      <c r="H62" s="70">
        <v>0.08</v>
      </c>
      <c r="I62" s="59" t="e">
        <f t="shared" si="18"/>
        <v>#REF!</v>
      </c>
      <c r="J62" s="59" t="e">
        <f t="shared" si="19"/>
        <v>#REF!</v>
      </c>
    </row>
    <row r="63" spans="1:10" x14ac:dyDescent="0.3">
      <c r="A63" s="2">
        <v>47</v>
      </c>
      <c r="B63" s="59" t="e">
        <f t="shared" si="16"/>
        <v>#REF!</v>
      </c>
      <c r="C63" s="59" t="e">
        <f>+#REF!</f>
        <v>#REF!</v>
      </c>
      <c r="D63" s="59" t="e">
        <f t="shared" si="17"/>
        <v>#REF!</v>
      </c>
      <c r="E63" s="59" t="e">
        <f>-#REF!</f>
        <v>#REF!</v>
      </c>
      <c r="F63" s="59" t="e">
        <f>+#REF!</f>
        <v>#REF!</v>
      </c>
      <c r="G63" s="59" t="e">
        <f t="shared" si="20"/>
        <v>#REF!</v>
      </c>
      <c r="H63" s="70">
        <v>0.08</v>
      </c>
      <c r="I63" s="59" t="e">
        <f t="shared" si="18"/>
        <v>#REF!</v>
      </c>
      <c r="J63" s="59" t="e">
        <f t="shared" si="19"/>
        <v>#REF!</v>
      </c>
    </row>
    <row r="64" spans="1:10" x14ac:dyDescent="0.3">
      <c r="A64" s="2">
        <v>50</v>
      </c>
      <c r="B64" s="59" t="e">
        <f t="shared" si="16"/>
        <v>#REF!</v>
      </c>
      <c r="C64" s="59" t="e">
        <f>+#REF!</f>
        <v>#REF!</v>
      </c>
      <c r="D64" s="59" t="e">
        <f t="shared" si="17"/>
        <v>#REF!</v>
      </c>
      <c r="E64" s="59" t="e">
        <f>-#REF!</f>
        <v>#REF!</v>
      </c>
      <c r="F64" s="59" t="e">
        <f>+#REF!</f>
        <v>#REF!</v>
      </c>
      <c r="G64" s="59" t="e">
        <f t="shared" si="20"/>
        <v>#REF!</v>
      </c>
      <c r="H64" s="70">
        <v>0.55000000000000004</v>
      </c>
      <c r="I64" s="59" t="e">
        <f t="shared" si="18"/>
        <v>#REF!</v>
      </c>
      <c r="J64" s="59" t="e">
        <f t="shared" si="19"/>
        <v>#REF!</v>
      </c>
    </row>
    <row r="65" spans="1:10" x14ac:dyDescent="0.3">
      <c r="A65" s="2"/>
      <c r="B65" s="60" t="e">
        <f t="shared" ref="B65:G65" si="21">SUM(B57:B64)</f>
        <v>#REF!</v>
      </c>
      <c r="C65" s="75" t="e">
        <f t="shared" si="21"/>
        <v>#REF!</v>
      </c>
      <c r="D65" s="60" t="e">
        <f t="shared" si="21"/>
        <v>#REF!</v>
      </c>
      <c r="E65" s="60" t="e">
        <f t="shared" si="21"/>
        <v>#REF!</v>
      </c>
      <c r="F65" s="60" t="e">
        <f t="shared" si="21"/>
        <v>#REF!</v>
      </c>
      <c r="G65" s="60" t="e">
        <f t="shared" si="21"/>
        <v>#REF!</v>
      </c>
      <c r="H65" s="71"/>
      <c r="I65" s="60" t="e">
        <f>SUM(I57:I64)</f>
        <v>#REF!</v>
      </c>
      <c r="J65" s="60" t="e">
        <f>SUM(J57:J64)</f>
        <v>#REF!</v>
      </c>
    </row>
    <row r="67" spans="1:10" x14ac:dyDescent="0.3">
      <c r="H67" s="95" t="s">
        <v>54</v>
      </c>
      <c r="I67" s="64" t="e">
        <f>I65*0.265</f>
        <v>#REF!</v>
      </c>
      <c r="J67" s="63" t="s">
        <v>55</v>
      </c>
    </row>
    <row r="71" spans="1:10" x14ac:dyDescent="0.3">
      <c r="A71" s="56" t="s">
        <v>59</v>
      </c>
    </row>
    <row r="72" spans="1:10" ht="23.25" x14ac:dyDescent="0.3">
      <c r="A72" s="3" t="s">
        <v>25</v>
      </c>
      <c r="B72" s="58" t="s">
        <v>42</v>
      </c>
      <c r="C72" s="58" t="s">
        <v>43</v>
      </c>
      <c r="D72" s="58" t="s">
        <v>44</v>
      </c>
      <c r="E72" s="58" t="s">
        <v>45</v>
      </c>
      <c r="F72" s="58" t="s">
        <v>12</v>
      </c>
      <c r="G72" s="58" t="s">
        <v>46</v>
      </c>
      <c r="H72" s="69" t="s">
        <v>47</v>
      </c>
      <c r="I72" s="58" t="s">
        <v>48</v>
      </c>
      <c r="J72" s="58" t="s">
        <v>49</v>
      </c>
    </row>
    <row r="73" spans="1:10" x14ac:dyDescent="0.3">
      <c r="A73" s="2">
        <v>1</v>
      </c>
      <c r="B73" s="59" t="e">
        <f t="shared" ref="B73:B80" si="22">+J57</f>
        <v>#REF!</v>
      </c>
      <c r="C73" s="59" t="e">
        <f>+#REF!</f>
        <v>#REF!</v>
      </c>
      <c r="D73" s="59" t="e">
        <f t="shared" ref="D73:D80" si="23">B73+C73</f>
        <v>#REF!</v>
      </c>
      <c r="E73" s="59" t="e">
        <f>-#REF!</f>
        <v>#REF!</v>
      </c>
      <c r="F73" s="59" t="e">
        <f>+#REF!</f>
        <v>#REF!</v>
      </c>
      <c r="G73" s="59" t="e">
        <f>E73+D73+F73</f>
        <v>#REF!</v>
      </c>
      <c r="H73" s="70">
        <v>0.04</v>
      </c>
      <c r="I73" s="59" t="e">
        <f t="shared" ref="I73:I80" si="24">H73*G73</f>
        <v>#REF!</v>
      </c>
      <c r="J73" s="59" t="e">
        <f t="shared" ref="J73:J80" si="25">D73-I73</f>
        <v>#REF!</v>
      </c>
    </row>
    <row r="74" spans="1:10" x14ac:dyDescent="0.3">
      <c r="A74" s="2">
        <v>8</v>
      </c>
      <c r="B74" s="59" t="e">
        <f t="shared" si="22"/>
        <v>#REF!</v>
      </c>
      <c r="C74" s="59" t="e">
        <f>+#REF!</f>
        <v>#REF!</v>
      </c>
      <c r="D74" s="59" t="e">
        <f t="shared" si="23"/>
        <v>#REF!</v>
      </c>
      <c r="E74" s="59" t="e">
        <f>-#REF!</f>
        <v>#REF!</v>
      </c>
      <c r="F74" s="59" t="e">
        <f>+#REF!</f>
        <v>#REF!</v>
      </c>
      <c r="G74" s="59" t="e">
        <f t="shared" ref="G74:G80" si="26">E74+D74+F74</f>
        <v>#REF!</v>
      </c>
      <c r="H74" s="70">
        <v>0.2</v>
      </c>
      <c r="I74" s="59" t="e">
        <f t="shared" si="24"/>
        <v>#REF!</v>
      </c>
      <c r="J74" s="59" t="e">
        <f t="shared" si="25"/>
        <v>#REF!</v>
      </c>
    </row>
    <row r="75" spans="1:10" x14ac:dyDescent="0.3">
      <c r="A75" s="2">
        <v>10</v>
      </c>
      <c r="B75" s="59" t="e">
        <f t="shared" si="22"/>
        <v>#REF!</v>
      </c>
      <c r="C75" s="59" t="e">
        <f>+#REF!</f>
        <v>#REF!</v>
      </c>
      <c r="D75" s="59" t="e">
        <f t="shared" si="23"/>
        <v>#REF!</v>
      </c>
      <c r="E75" s="59" t="e">
        <f>-#REF!</f>
        <v>#REF!</v>
      </c>
      <c r="F75" s="59" t="e">
        <f>+#REF!</f>
        <v>#REF!</v>
      </c>
      <c r="G75" s="59" t="e">
        <f t="shared" si="26"/>
        <v>#REF!</v>
      </c>
      <c r="H75" s="70">
        <v>0.3</v>
      </c>
      <c r="I75" s="59" t="e">
        <f t="shared" si="24"/>
        <v>#REF!</v>
      </c>
      <c r="J75" s="59" t="e">
        <f t="shared" si="25"/>
        <v>#REF!</v>
      </c>
    </row>
    <row r="76" spans="1:10" x14ac:dyDescent="0.3">
      <c r="A76" s="2">
        <v>12</v>
      </c>
      <c r="B76" s="59" t="e">
        <f t="shared" si="22"/>
        <v>#REF!</v>
      </c>
      <c r="C76" s="59" t="e">
        <f>+#REF!</f>
        <v>#REF!</v>
      </c>
      <c r="D76" s="59" t="e">
        <f t="shared" si="23"/>
        <v>#REF!</v>
      </c>
      <c r="E76" s="59" t="e">
        <f>-#REF!</f>
        <v>#REF!</v>
      </c>
      <c r="F76" s="59" t="e">
        <f>+#REF!</f>
        <v>#REF!</v>
      </c>
      <c r="G76" s="59" t="e">
        <f t="shared" si="26"/>
        <v>#REF!</v>
      </c>
      <c r="H76" s="70">
        <v>1</v>
      </c>
      <c r="I76" s="59" t="e">
        <f t="shared" si="24"/>
        <v>#REF!</v>
      </c>
      <c r="J76" s="59" t="e">
        <f t="shared" si="25"/>
        <v>#REF!</v>
      </c>
    </row>
    <row r="77" spans="1:10" x14ac:dyDescent="0.3">
      <c r="A77" s="2">
        <v>14.1</v>
      </c>
      <c r="B77" s="59" t="e">
        <f t="shared" si="22"/>
        <v>#REF!</v>
      </c>
      <c r="C77" s="59" t="e">
        <f>+#REF!</f>
        <v>#REF!</v>
      </c>
      <c r="D77" s="59" t="e">
        <f t="shared" si="23"/>
        <v>#REF!</v>
      </c>
      <c r="E77" s="59" t="e">
        <f>-#REF!</f>
        <v>#REF!</v>
      </c>
      <c r="F77" s="59" t="e">
        <f>+#REF!</f>
        <v>#REF!</v>
      </c>
      <c r="G77" s="59" t="e">
        <f t="shared" si="26"/>
        <v>#REF!</v>
      </c>
      <c r="H77" s="70">
        <v>0.05</v>
      </c>
      <c r="I77" s="59" t="e">
        <f t="shared" si="24"/>
        <v>#REF!</v>
      </c>
      <c r="J77" s="59" t="e">
        <f t="shared" si="25"/>
        <v>#REF!</v>
      </c>
    </row>
    <row r="78" spans="1:10" x14ac:dyDescent="0.3">
      <c r="A78" s="2">
        <v>17</v>
      </c>
      <c r="B78" s="59" t="e">
        <f t="shared" si="22"/>
        <v>#REF!</v>
      </c>
      <c r="C78" s="59" t="e">
        <f>+#REF!</f>
        <v>#REF!</v>
      </c>
      <c r="D78" s="59" t="e">
        <f t="shared" si="23"/>
        <v>#REF!</v>
      </c>
      <c r="E78" s="59" t="e">
        <f>-#REF!</f>
        <v>#REF!</v>
      </c>
      <c r="F78" s="59" t="e">
        <f>+#REF!</f>
        <v>#REF!</v>
      </c>
      <c r="G78" s="59" t="e">
        <f t="shared" si="26"/>
        <v>#REF!</v>
      </c>
      <c r="H78" s="70">
        <v>0.08</v>
      </c>
      <c r="I78" s="59" t="e">
        <f t="shared" si="24"/>
        <v>#REF!</v>
      </c>
      <c r="J78" s="59" t="e">
        <f t="shared" si="25"/>
        <v>#REF!</v>
      </c>
    </row>
    <row r="79" spans="1:10" x14ac:dyDescent="0.3">
      <c r="A79" s="2">
        <v>47</v>
      </c>
      <c r="B79" s="59" t="e">
        <f t="shared" si="22"/>
        <v>#REF!</v>
      </c>
      <c r="C79" s="59" t="e">
        <f>+#REF!</f>
        <v>#REF!</v>
      </c>
      <c r="D79" s="59" t="e">
        <f t="shared" si="23"/>
        <v>#REF!</v>
      </c>
      <c r="E79" s="59" t="e">
        <f>-#REF!</f>
        <v>#REF!</v>
      </c>
      <c r="F79" s="59" t="e">
        <f>+#REF!</f>
        <v>#REF!</v>
      </c>
      <c r="G79" s="59" t="e">
        <f t="shared" si="26"/>
        <v>#REF!</v>
      </c>
      <c r="H79" s="70">
        <v>0.08</v>
      </c>
      <c r="I79" s="59" t="e">
        <f t="shared" si="24"/>
        <v>#REF!</v>
      </c>
      <c r="J79" s="59" t="e">
        <f t="shared" si="25"/>
        <v>#REF!</v>
      </c>
    </row>
    <row r="80" spans="1:10" x14ac:dyDescent="0.3">
      <c r="A80" s="2">
        <v>50</v>
      </c>
      <c r="B80" s="59" t="e">
        <f t="shared" si="22"/>
        <v>#REF!</v>
      </c>
      <c r="C80" s="59" t="e">
        <f>+#REF!</f>
        <v>#REF!</v>
      </c>
      <c r="D80" s="59" t="e">
        <f t="shared" si="23"/>
        <v>#REF!</v>
      </c>
      <c r="E80" s="59" t="e">
        <f>-#REF!</f>
        <v>#REF!</v>
      </c>
      <c r="F80" s="59" t="e">
        <f>+#REF!</f>
        <v>#REF!</v>
      </c>
      <c r="G80" s="59" t="e">
        <f t="shared" si="26"/>
        <v>#REF!</v>
      </c>
      <c r="H80" s="70">
        <v>0.55000000000000004</v>
      </c>
      <c r="I80" s="59" t="e">
        <f t="shared" si="24"/>
        <v>#REF!</v>
      </c>
      <c r="J80" s="59" t="e">
        <f t="shared" si="25"/>
        <v>#REF!</v>
      </c>
    </row>
    <row r="81" spans="1:10" x14ac:dyDescent="0.3">
      <c r="A81" s="2"/>
      <c r="B81" s="60" t="e">
        <f t="shared" ref="B81:G81" si="27">SUM(B73:B80)</f>
        <v>#REF!</v>
      </c>
      <c r="C81" s="75" t="e">
        <f t="shared" si="27"/>
        <v>#REF!</v>
      </c>
      <c r="D81" s="60" t="e">
        <f t="shared" si="27"/>
        <v>#REF!</v>
      </c>
      <c r="E81" s="60" t="e">
        <f t="shared" si="27"/>
        <v>#REF!</v>
      </c>
      <c r="F81" s="60" t="e">
        <f t="shared" si="27"/>
        <v>#REF!</v>
      </c>
      <c r="G81" s="60" t="e">
        <f t="shared" si="27"/>
        <v>#REF!</v>
      </c>
      <c r="H81" s="71"/>
      <c r="I81" s="60" t="e">
        <f>SUM(I73:I80)</f>
        <v>#REF!</v>
      </c>
      <c r="J81" s="60" t="e">
        <f>SUM(J73:J80)</f>
        <v>#REF!</v>
      </c>
    </row>
    <row r="83" spans="1:10" x14ac:dyDescent="0.3">
      <c r="H83" s="95" t="s">
        <v>54</v>
      </c>
      <c r="I83" s="64" t="e">
        <f>I81*0.265</f>
        <v>#REF!</v>
      </c>
      <c r="J83" s="63" t="s">
        <v>55</v>
      </c>
    </row>
  </sheetData>
  <mergeCells count="7">
    <mergeCell ref="A8:J8"/>
    <mergeCell ref="A2:J2"/>
    <mergeCell ref="A1:J1"/>
    <mergeCell ref="A4:J4"/>
    <mergeCell ref="A5:J5"/>
    <mergeCell ref="A6:J6"/>
    <mergeCell ref="A7:J7"/>
  </mergeCells>
  <pageMargins left="0.7" right="0.7" top="0.75" bottom="0.75" header="0.3" footer="0.3"/>
  <pageSetup scale="92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207A-3BDA-4EC7-A65A-5710A71E0C23}">
  <sheetPr>
    <tabColor theme="5" tint="0.79998168889431442"/>
  </sheetPr>
  <dimension ref="A1:R117"/>
  <sheetViews>
    <sheetView view="pageBreakPreview" topLeftCell="B10" zoomScaleNormal="85" zoomScaleSheetLayoutView="100" workbookViewId="0">
      <selection activeCell="F60" sqref="F60:F61"/>
    </sheetView>
  </sheetViews>
  <sheetFormatPr defaultColWidth="8.85546875" defaultRowHeight="12.75" x14ac:dyDescent="0.2"/>
  <cols>
    <col min="1" max="1" width="15.5703125" style="7" customWidth="1"/>
    <col min="2" max="2" width="10.42578125" style="7" customWidth="1"/>
    <col min="3" max="3" width="9.5703125" style="7" customWidth="1"/>
    <col min="4" max="4" width="10.85546875" style="7" customWidth="1"/>
    <col min="5" max="5" width="8.5703125" style="7" customWidth="1"/>
    <col min="6" max="6" width="12.42578125" style="7" customWidth="1"/>
    <col min="7" max="7" width="10.85546875" style="7" customWidth="1"/>
    <col min="8" max="8" width="11.140625" style="7" customWidth="1"/>
    <col min="9" max="9" width="8.140625" style="7" customWidth="1"/>
    <col min="10" max="10" width="10.85546875" style="7" customWidth="1"/>
    <col min="11" max="11" width="12.140625" style="7" customWidth="1"/>
    <col min="12" max="12" width="13.140625" style="7" customWidth="1"/>
    <col min="13" max="13" width="26.5703125" style="7" customWidth="1"/>
    <col min="14" max="14" width="11.140625" style="7" customWidth="1"/>
    <col min="15" max="16384" width="8.85546875" style="7"/>
  </cols>
  <sheetData>
    <row r="1" spans="1:18" x14ac:dyDescent="0.2">
      <c r="A1" s="202" t="s">
        <v>38</v>
      </c>
      <c r="B1" s="202"/>
      <c r="C1" s="202"/>
      <c r="D1" s="202"/>
      <c r="E1" s="202"/>
      <c r="F1" s="202"/>
      <c r="G1" s="202"/>
      <c r="H1" s="202"/>
      <c r="I1" s="202"/>
      <c r="J1" s="202"/>
      <c r="K1" s="6"/>
    </row>
    <row r="2" spans="1:18" x14ac:dyDescent="0.2">
      <c r="A2" s="202" t="s">
        <v>39</v>
      </c>
      <c r="B2" s="202"/>
      <c r="C2" s="202"/>
      <c r="D2" s="202"/>
      <c r="E2" s="202"/>
      <c r="F2" s="202"/>
      <c r="G2" s="202"/>
      <c r="H2" s="202"/>
      <c r="I2" s="202"/>
      <c r="J2" s="202"/>
      <c r="K2" s="6"/>
    </row>
    <row r="3" spans="1:18" x14ac:dyDescent="0.2">
      <c r="B3" s="57"/>
      <c r="C3" s="57"/>
      <c r="D3" s="57"/>
      <c r="E3" s="57"/>
      <c r="F3" s="57"/>
      <c r="G3" s="57"/>
      <c r="H3" s="67"/>
      <c r="I3" s="57"/>
      <c r="J3" s="57"/>
      <c r="K3" s="6"/>
    </row>
    <row r="4" spans="1:18" x14ac:dyDescent="0.2">
      <c r="A4" s="201" t="s">
        <v>2</v>
      </c>
      <c r="B4" s="201"/>
      <c r="C4" s="201"/>
      <c r="D4" s="201"/>
      <c r="E4" s="201"/>
      <c r="F4" s="201"/>
      <c r="G4" s="201"/>
      <c r="H4" s="201"/>
      <c r="I4" s="201"/>
      <c r="J4" s="201"/>
    </row>
    <row r="5" spans="1:18" x14ac:dyDescent="0.2">
      <c r="A5" s="201" t="s">
        <v>60</v>
      </c>
      <c r="B5" s="201"/>
      <c r="C5" s="201"/>
      <c r="D5" s="201"/>
      <c r="E5" s="201"/>
      <c r="F5" s="201"/>
      <c r="G5" s="201"/>
      <c r="H5" s="201"/>
      <c r="I5" s="201"/>
      <c r="J5" s="201"/>
    </row>
    <row r="6" spans="1:18" x14ac:dyDescent="0.2">
      <c r="A6" s="201" t="s">
        <v>4</v>
      </c>
      <c r="B6" s="201"/>
      <c r="C6" s="201"/>
      <c r="D6" s="201"/>
      <c r="E6" s="201"/>
      <c r="F6" s="201"/>
      <c r="G6" s="201"/>
      <c r="H6" s="201"/>
      <c r="I6" s="201"/>
      <c r="J6" s="201"/>
    </row>
    <row r="7" spans="1:18" x14ac:dyDescent="0.2">
      <c r="A7" s="201" t="s">
        <v>5</v>
      </c>
      <c r="B7" s="201"/>
      <c r="C7" s="201"/>
      <c r="D7" s="201"/>
      <c r="E7" s="201"/>
      <c r="F7" s="201"/>
      <c r="G7" s="201"/>
      <c r="H7" s="201"/>
      <c r="I7" s="201"/>
      <c r="J7" s="201"/>
    </row>
    <row r="8" spans="1:18" x14ac:dyDescent="0.2">
      <c r="A8" s="201" t="s">
        <v>6</v>
      </c>
      <c r="B8" s="201"/>
      <c r="C8" s="201"/>
      <c r="D8" s="201"/>
      <c r="E8" s="201"/>
      <c r="F8" s="201"/>
      <c r="G8" s="201"/>
      <c r="H8" s="201"/>
      <c r="I8" s="201"/>
      <c r="J8" s="201"/>
    </row>
    <row r="9" spans="1:18" x14ac:dyDescent="0.2">
      <c r="A9" s="18"/>
      <c r="B9" s="19"/>
      <c r="C9" s="19"/>
      <c r="D9" s="19"/>
      <c r="E9" s="20"/>
      <c r="F9" s="20"/>
      <c r="G9" s="21"/>
      <c r="H9" s="21"/>
      <c r="I9" s="21"/>
      <c r="J9" s="21"/>
    </row>
    <row r="10" spans="1:18" x14ac:dyDescent="0.2">
      <c r="A10" s="18"/>
      <c r="B10" s="19"/>
      <c r="C10" s="19"/>
      <c r="D10" s="19"/>
      <c r="E10" s="20"/>
      <c r="F10" s="20"/>
      <c r="G10" s="21"/>
      <c r="H10" s="21"/>
      <c r="I10" s="21"/>
      <c r="J10" s="21"/>
    </row>
    <row r="11" spans="1:18" ht="13.35" customHeight="1" x14ac:dyDescent="0.25">
      <c r="A11" s="56" t="s">
        <v>61</v>
      </c>
      <c r="B11" s="17"/>
      <c r="C11" s="17"/>
      <c r="D11" s="17"/>
      <c r="E11" s="17"/>
      <c r="F11" s="17"/>
      <c r="G11" s="17"/>
      <c r="H11" s="22"/>
      <c r="I11" s="17"/>
      <c r="J11" s="17"/>
    </row>
    <row r="12" spans="1:18" ht="9.75" customHeight="1" x14ac:dyDescent="0.2">
      <c r="A12" s="10"/>
      <c r="B12" s="17"/>
      <c r="C12" s="17"/>
      <c r="D12" s="17"/>
      <c r="E12" s="17"/>
      <c r="F12" s="17"/>
      <c r="G12" s="17"/>
      <c r="H12" s="22"/>
      <c r="I12" s="17"/>
      <c r="J12" s="17"/>
    </row>
    <row r="13" spans="1:18" s="24" customFormat="1" ht="24" x14ac:dyDescent="0.2">
      <c r="A13" s="23" t="s">
        <v>25</v>
      </c>
      <c r="B13" s="11" t="s">
        <v>8</v>
      </c>
      <c r="C13" s="11" t="s">
        <v>9</v>
      </c>
      <c r="D13" s="11" t="s">
        <v>10</v>
      </c>
      <c r="E13" s="11" t="s">
        <v>11</v>
      </c>
      <c r="F13" s="11" t="s">
        <v>12</v>
      </c>
      <c r="G13" s="11" t="s">
        <v>13</v>
      </c>
      <c r="H13" s="12" t="s">
        <v>14</v>
      </c>
      <c r="I13" s="11" t="s">
        <v>15</v>
      </c>
      <c r="J13" s="12" t="s">
        <v>16</v>
      </c>
    </row>
    <row r="14" spans="1:18" x14ac:dyDescent="0.2">
      <c r="A14" s="4">
        <v>1</v>
      </c>
      <c r="B14" s="25">
        <v>0</v>
      </c>
      <c r="C14" s="25" t="e">
        <f>+#REF!</f>
        <v>#REF!</v>
      </c>
      <c r="D14" s="25" t="e">
        <f>B14+C14</f>
        <v>#REF!</v>
      </c>
      <c r="E14" s="25" t="e">
        <f>-+#REF!</f>
        <v>#REF!</v>
      </c>
      <c r="F14" s="25" t="e">
        <f>+#REF!</f>
        <v>#REF!</v>
      </c>
      <c r="G14" s="25" t="e">
        <f>+D14+E14+F14</f>
        <v>#REF!</v>
      </c>
      <c r="H14" s="26" t="e">
        <f>+#REF!</f>
        <v>#REF!</v>
      </c>
      <c r="I14" s="25" t="e">
        <f>G14*H14</f>
        <v>#REF!</v>
      </c>
      <c r="J14" s="25" t="e">
        <f>B14+C14-I14</f>
        <v>#REF!</v>
      </c>
      <c r="K14" s="27"/>
      <c r="O14" s="48"/>
    </row>
    <row r="15" spans="1:18" ht="14.25" x14ac:dyDescent="0.3">
      <c r="A15" s="4">
        <v>8</v>
      </c>
      <c r="B15" s="25">
        <v>0</v>
      </c>
      <c r="C15" s="25" t="e">
        <f>+#REF!</f>
        <v>#REF!</v>
      </c>
      <c r="D15" s="25" t="e">
        <f t="shared" ref="D15:D21" si="0">B15+C15</f>
        <v>#REF!</v>
      </c>
      <c r="E15" s="25" t="e">
        <f>-+#REF!</f>
        <v>#REF!</v>
      </c>
      <c r="F15" s="25" t="e">
        <f>+#REF!</f>
        <v>#REF!</v>
      </c>
      <c r="G15" s="25" t="e">
        <f t="shared" ref="G15:G21" si="1">+D15+E15+F15</f>
        <v>#REF!</v>
      </c>
      <c r="H15" s="26" t="e">
        <f>+#REF!</f>
        <v>#REF!</v>
      </c>
      <c r="I15" s="25" t="e">
        <f t="shared" ref="I15:I16" si="2">G15*H15</f>
        <v>#REF!</v>
      </c>
      <c r="J15" s="25" t="e">
        <f t="shared" ref="J15:J20" si="3">B15+C15-I15</f>
        <v>#REF!</v>
      </c>
      <c r="K15" s="27"/>
      <c r="M15" s="56" t="s">
        <v>62</v>
      </c>
      <c r="N15"/>
      <c r="O15"/>
      <c r="P15"/>
      <c r="Q15"/>
      <c r="R15"/>
    </row>
    <row r="16" spans="1:18" ht="14.25" x14ac:dyDescent="0.3">
      <c r="A16" s="4">
        <v>10</v>
      </c>
      <c r="B16" s="25">
        <v>0</v>
      </c>
      <c r="C16" s="25" t="e">
        <f>+#REF!</f>
        <v>#REF!</v>
      </c>
      <c r="D16" s="25" t="e">
        <f t="shared" si="0"/>
        <v>#REF!</v>
      </c>
      <c r="E16" s="25" t="e">
        <f>-+#REF!</f>
        <v>#REF!</v>
      </c>
      <c r="F16" s="25" t="e">
        <f>+#REF!</f>
        <v>#REF!</v>
      </c>
      <c r="G16" s="25" t="e">
        <f t="shared" si="1"/>
        <v>#REF!</v>
      </c>
      <c r="H16" s="26" t="e">
        <f>+#REF!</f>
        <v>#REF!</v>
      </c>
      <c r="I16" s="25" t="e">
        <f t="shared" si="2"/>
        <v>#REF!</v>
      </c>
      <c r="J16" s="25" t="e">
        <f t="shared" si="3"/>
        <v>#REF!</v>
      </c>
      <c r="K16" s="27"/>
      <c r="M16"/>
      <c r="N16"/>
      <c r="O16"/>
      <c r="P16"/>
      <c r="Q16"/>
      <c r="R16"/>
    </row>
    <row r="17" spans="1:18" ht="14.25" x14ac:dyDescent="0.3">
      <c r="A17" s="4">
        <v>12</v>
      </c>
      <c r="B17" s="25">
        <v>0</v>
      </c>
      <c r="C17" s="25" t="e">
        <f>+#REF!</f>
        <v>#REF!</v>
      </c>
      <c r="D17" s="25" t="e">
        <f t="shared" si="0"/>
        <v>#REF!</v>
      </c>
      <c r="E17" s="25" t="e">
        <f>-+#REF!</f>
        <v>#REF!</v>
      </c>
      <c r="F17" s="25" t="e">
        <f>+#REF!</f>
        <v>#REF!</v>
      </c>
      <c r="G17" s="25" t="e">
        <f t="shared" si="1"/>
        <v>#REF!</v>
      </c>
      <c r="H17" s="26" t="e">
        <f>+#REF!</f>
        <v>#REF!</v>
      </c>
      <c r="I17" s="25">
        <v>2.1722548998553943</v>
      </c>
      <c r="J17" s="25" t="e">
        <f t="shared" si="3"/>
        <v>#REF!</v>
      </c>
      <c r="K17" s="27"/>
      <c r="M17" s="92" t="s">
        <v>51</v>
      </c>
      <c r="N17" s="93">
        <v>41.6</v>
      </c>
      <c r="O17" s="93">
        <v>53.6</v>
      </c>
      <c r="P17" s="93">
        <v>63.2</v>
      </c>
      <c r="Q17" s="93">
        <v>55.7</v>
      </c>
      <c r="R17" s="93">
        <v>58.1</v>
      </c>
    </row>
    <row r="18" spans="1:18" ht="14.25" x14ac:dyDescent="0.3">
      <c r="A18" s="4">
        <v>13</v>
      </c>
      <c r="B18" s="25">
        <v>0</v>
      </c>
      <c r="C18" s="25" t="e">
        <f>+#REF!</f>
        <v>#REF!</v>
      </c>
      <c r="D18" s="25" t="e">
        <f t="shared" si="0"/>
        <v>#REF!</v>
      </c>
      <c r="E18" s="25" t="e">
        <f>-+#REF!</f>
        <v>#REF!</v>
      </c>
      <c r="F18" s="25" t="e">
        <f>+#REF!</f>
        <v>#REF!</v>
      </c>
      <c r="G18" s="25" t="e">
        <f t="shared" si="1"/>
        <v>#REF!</v>
      </c>
      <c r="H18" s="26" t="s">
        <v>18</v>
      </c>
      <c r="I18" s="25">
        <v>0</v>
      </c>
      <c r="J18" s="25">
        <v>0</v>
      </c>
      <c r="K18" s="27"/>
      <c r="M18" s="92" t="s">
        <v>63</v>
      </c>
      <c r="N18" s="93" t="e">
        <f>+#REF!</f>
        <v>#REF!</v>
      </c>
      <c r="O18" s="93" t="e">
        <f>+#REF!</f>
        <v>#REF!</v>
      </c>
      <c r="P18" s="93" t="e">
        <f>+#REF!</f>
        <v>#REF!</v>
      </c>
      <c r="Q18" s="93" t="e">
        <f>+#REF!</f>
        <v>#REF!</v>
      </c>
      <c r="R18" s="93" t="e">
        <f>+#REF!</f>
        <v>#REF!</v>
      </c>
    </row>
    <row r="19" spans="1:18" ht="14.25" x14ac:dyDescent="0.3">
      <c r="A19" s="4">
        <v>14.1</v>
      </c>
      <c r="B19" s="25">
        <v>0</v>
      </c>
      <c r="C19" s="25" t="e">
        <f>+#REF!</f>
        <v>#REF!</v>
      </c>
      <c r="D19" s="25" t="e">
        <f t="shared" si="0"/>
        <v>#REF!</v>
      </c>
      <c r="E19" s="25" t="e">
        <f>-+#REF!</f>
        <v>#REF!</v>
      </c>
      <c r="F19" s="25" t="e">
        <f>+#REF!</f>
        <v>#REF!</v>
      </c>
      <c r="G19" s="25" t="e">
        <f t="shared" si="1"/>
        <v>#REF!</v>
      </c>
      <c r="H19" s="26" t="e">
        <f>+#REF!</f>
        <v>#REF!</v>
      </c>
      <c r="I19" s="25" t="e">
        <f t="shared" ref="I19:I20" si="4">G19*H19</f>
        <v>#REF!</v>
      </c>
      <c r="J19" s="25" t="e">
        <f t="shared" si="3"/>
        <v>#REF!</v>
      </c>
      <c r="K19" s="27"/>
      <c r="M19" s="92" t="s">
        <v>64</v>
      </c>
      <c r="N19" s="94">
        <v>-4.1150318544652009E-2</v>
      </c>
      <c r="O19" s="94">
        <v>-2.2389473209642574E-2</v>
      </c>
      <c r="P19" s="94">
        <v>-9.5255730079642831E-2</v>
      </c>
      <c r="Q19" s="94">
        <v>-4.6052551162865996E-2</v>
      </c>
      <c r="R19" s="94">
        <v>-4.0624926490906432E-3</v>
      </c>
    </row>
    <row r="20" spans="1:18" ht="14.25" x14ac:dyDescent="0.3">
      <c r="A20" s="4">
        <v>47</v>
      </c>
      <c r="B20" s="25">
        <v>0</v>
      </c>
      <c r="C20" s="25" t="e">
        <f>+#REF!</f>
        <v>#REF!</v>
      </c>
      <c r="D20" s="25" t="e">
        <f t="shared" si="0"/>
        <v>#REF!</v>
      </c>
      <c r="E20" s="25" t="e">
        <f>-+#REF!</f>
        <v>#REF!</v>
      </c>
      <c r="F20" s="25" t="e">
        <f>+#REF!</f>
        <v>#REF!</v>
      </c>
      <c r="G20" s="25" t="e">
        <f t="shared" si="1"/>
        <v>#REF!</v>
      </c>
      <c r="H20" s="26" t="e">
        <f>+#REF!</f>
        <v>#REF!</v>
      </c>
      <c r="I20" s="25" t="e">
        <f t="shared" si="4"/>
        <v>#REF!</v>
      </c>
      <c r="J20" s="25" t="e">
        <f t="shared" si="3"/>
        <v>#REF!</v>
      </c>
      <c r="K20" s="27"/>
      <c r="M20" t="s">
        <v>53</v>
      </c>
      <c r="N20" s="5" t="e">
        <f>+N17+N18+N19</f>
        <v>#REF!</v>
      </c>
      <c r="O20" s="5" t="e">
        <f>+O17+O18+O19</f>
        <v>#REF!</v>
      </c>
      <c r="P20" s="5" t="e">
        <f>+P17+P18+P19</f>
        <v>#REF!</v>
      </c>
      <c r="Q20" s="5" t="e">
        <f>+Q17+Q18+Q19</f>
        <v>#REF!</v>
      </c>
      <c r="R20" s="5" t="e">
        <f>+R17+R18+R19</f>
        <v>#REF!</v>
      </c>
    </row>
    <row r="21" spans="1:18" x14ac:dyDescent="0.2">
      <c r="A21" s="4">
        <v>50</v>
      </c>
      <c r="B21" s="25">
        <v>0</v>
      </c>
      <c r="C21" s="25" t="e">
        <f>+#REF!</f>
        <v>#REF!</v>
      </c>
      <c r="D21" s="25" t="e">
        <f t="shared" si="0"/>
        <v>#REF!</v>
      </c>
      <c r="E21" s="25" t="e">
        <f>-+#REF!</f>
        <v>#REF!</v>
      </c>
      <c r="F21" s="25" t="e">
        <f>+#REF!</f>
        <v>#REF!</v>
      </c>
      <c r="G21" s="25" t="e">
        <f t="shared" si="1"/>
        <v>#REF!</v>
      </c>
      <c r="H21" s="26" t="e">
        <f>+#REF!</f>
        <v>#REF!</v>
      </c>
      <c r="I21" s="25" t="e">
        <f t="shared" ref="I21" si="5">G21*H21</f>
        <v>#REF!</v>
      </c>
      <c r="J21" s="25" t="e">
        <f t="shared" ref="J21" si="6">B21+C21-I21</f>
        <v>#REF!</v>
      </c>
      <c r="N21" s="48" t="e">
        <f>+C22</f>
        <v>#REF!</v>
      </c>
      <c r="O21" s="48" t="e">
        <f>+C39</f>
        <v>#REF!</v>
      </c>
      <c r="P21" s="48" t="e">
        <f>+C56</f>
        <v>#REF!</v>
      </c>
      <c r="Q21" s="48" t="e">
        <f>+C74</f>
        <v>#REF!</v>
      </c>
      <c r="R21" s="48" t="e">
        <f>+C92</f>
        <v>#REF!</v>
      </c>
    </row>
    <row r="22" spans="1:18" ht="12.6" customHeight="1" x14ac:dyDescent="0.2">
      <c r="A22" s="4"/>
      <c r="B22" s="30">
        <f t="shared" ref="B22" si="7">SUM(B14:B20)</f>
        <v>0</v>
      </c>
      <c r="C22" s="76" t="e">
        <f>SUM(C14:C21)</f>
        <v>#REF!</v>
      </c>
      <c r="D22" s="76" t="e">
        <f t="shared" ref="D22:G22" si="8">SUM(D14:D21)</f>
        <v>#REF!</v>
      </c>
      <c r="E22" s="76" t="e">
        <f t="shared" si="8"/>
        <v>#REF!</v>
      </c>
      <c r="F22" s="76" t="e">
        <f t="shared" si="8"/>
        <v>#REF!</v>
      </c>
      <c r="G22" s="76" t="e">
        <f t="shared" si="8"/>
        <v>#REF!</v>
      </c>
      <c r="H22" s="26"/>
      <c r="I22" s="30" t="e">
        <f>SUM(I14:I21)</f>
        <v>#REF!</v>
      </c>
      <c r="J22" s="30" t="e">
        <f>SUM(J14:J20)</f>
        <v>#REF!</v>
      </c>
      <c r="K22" s="27"/>
      <c r="N22" s="14" t="e">
        <f>N20-N21</f>
        <v>#REF!</v>
      </c>
      <c r="O22" s="14" t="e">
        <f>O20-O21</f>
        <v>#REF!</v>
      </c>
      <c r="P22" s="14" t="e">
        <f>P20-P21</f>
        <v>#REF!</v>
      </c>
      <c r="Q22" s="14" t="e">
        <f>Q20-Q21</f>
        <v>#REF!</v>
      </c>
      <c r="R22" s="14" t="e">
        <f>R20-R21</f>
        <v>#REF!</v>
      </c>
    </row>
    <row r="23" spans="1:18" ht="12.6" customHeight="1" x14ac:dyDescent="0.2">
      <c r="A23" s="4"/>
      <c r="B23" s="32"/>
      <c r="C23" s="32"/>
      <c r="D23" s="32"/>
      <c r="E23" s="32"/>
      <c r="F23" s="32"/>
      <c r="G23" s="34"/>
      <c r="H23" s="34"/>
      <c r="I23" s="25"/>
      <c r="J23" s="32"/>
      <c r="K23" s="33"/>
      <c r="N23" s="14"/>
      <c r="O23" s="14"/>
      <c r="P23" s="14"/>
      <c r="Q23" s="14"/>
      <c r="R23" s="14"/>
    </row>
    <row r="24" spans="1:18" ht="12.6" customHeight="1" x14ac:dyDescent="0.3">
      <c r="A24" s="4"/>
      <c r="B24" s="32"/>
      <c r="C24" s="32"/>
      <c r="D24" s="32"/>
      <c r="E24" s="32"/>
      <c r="F24" s="32"/>
      <c r="G24" s="34"/>
      <c r="H24" s="73" t="s">
        <v>54</v>
      </c>
      <c r="I24" s="64" t="e">
        <f>I22*0.265</f>
        <v>#REF!</v>
      </c>
      <c r="J24" s="63" t="s">
        <v>55</v>
      </c>
      <c r="K24"/>
    </row>
    <row r="25" spans="1:18" ht="12.6" customHeight="1" x14ac:dyDescent="0.2">
      <c r="A25" s="4"/>
      <c r="B25" s="32"/>
      <c r="C25" s="32"/>
      <c r="D25" s="32"/>
      <c r="E25" s="32"/>
      <c r="F25" s="32"/>
      <c r="G25" s="34"/>
      <c r="H25" s="34"/>
      <c r="I25" s="25"/>
      <c r="J25" s="32"/>
      <c r="K25" s="33"/>
    </row>
    <row r="26" spans="1:18" ht="19.350000000000001" customHeight="1" x14ac:dyDescent="0.2">
      <c r="A26" s="21"/>
      <c r="B26" s="32"/>
      <c r="C26" s="32"/>
      <c r="D26" s="32"/>
      <c r="E26" s="32"/>
      <c r="F26" s="32"/>
      <c r="G26" s="34"/>
      <c r="H26" s="34"/>
      <c r="I26" s="25"/>
      <c r="J26" s="32"/>
      <c r="K26" s="33"/>
    </row>
    <row r="27" spans="1:18" ht="19.5" customHeight="1" x14ac:dyDescent="0.2">
      <c r="A27" s="21"/>
      <c r="B27" s="32"/>
      <c r="C27" s="32"/>
      <c r="D27" s="32"/>
      <c r="E27" s="32"/>
      <c r="F27" s="32"/>
      <c r="G27" s="34"/>
      <c r="H27" s="34"/>
      <c r="I27" s="17"/>
      <c r="J27" s="32"/>
      <c r="K27" s="31"/>
      <c r="N27" s="14"/>
      <c r="O27" s="14"/>
      <c r="P27" s="14"/>
      <c r="Q27" s="14"/>
      <c r="R27" s="14"/>
    </row>
    <row r="28" spans="1:18" ht="13.35" customHeight="1" x14ac:dyDescent="0.25">
      <c r="A28" s="56" t="s">
        <v>65</v>
      </c>
      <c r="B28" s="17"/>
      <c r="C28" s="17"/>
      <c r="D28" s="17"/>
      <c r="E28" s="17"/>
      <c r="F28" s="17"/>
      <c r="G28" s="17"/>
      <c r="H28" s="22"/>
      <c r="I28" s="17"/>
      <c r="J28" s="17"/>
      <c r="N28" s="14"/>
      <c r="O28" s="14"/>
      <c r="P28" s="14"/>
      <c r="Q28" s="14"/>
      <c r="R28" s="14"/>
    </row>
    <row r="29" spans="1:18" ht="9.75" customHeight="1" x14ac:dyDescent="0.2">
      <c r="A29" s="10"/>
      <c r="B29" s="17"/>
      <c r="C29" s="17"/>
      <c r="D29" s="17"/>
      <c r="E29" s="17"/>
      <c r="F29" s="17"/>
      <c r="G29" s="17"/>
      <c r="H29" s="22"/>
      <c r="I29" s="17"/>
      <c r="J29" s="17"/>
    </row>
    <row r="30" spans="1:18" s="24" customFormat="1" ht="24" x14ac:dyDescent="0.2">
      <c r="A30" s="23" t="s">
        <v>25</v>
      </c>
      <c r="B30" s="11" t="s">
        <v>8</v>
      </c>
      <c r="C30" s="11" t="s">
        <v>9</v>
      </c>
      <c r="D30" s="11" t="s">
        <v>10</v>
      </c>
      <c r="E30" s="11" t="s">
        <v>11</v>
      </c>
      <c r="F30" s="11" t="s">
        <v>12</v>
      </c>
      <c r="G30" s="11" t="s">
        <v>13</v>
      </c>
      <c r="H30" s="12" t="s">
        <v>14</v>
      </c>
      <c r="I30" s="11" t="s">
        <v>15</v>
      </c>
      <c r="J30" s="12" t="s">
        <v>16</v>
      </c>
    </row>
    <row r="31" spans="1:18" x14ac:dyDescent="0.2">
      <c r="A31" s="4">
        <v>1</v>
      </c>
      <c r="B31" s="25" t="e">
        <f t="shared" ref="B31:B38" si="9">+J14</f>
        <v>#REF!</v>
      </c>
      <c r="C31" s="25" t="e">
        <f>+#REF!</f>
        <v>#REF!</v>
      </c>
      <c r="D31" s="25" t="e">
        <f>B31+C31</f>
        <v>#REF!</v>
      </c>
      <c r="E31" s="25" t="e">
        <f>-#REF!</f>
        <v>#REF!</v>
      </c>
      <c r="F31" s="25" t="e">
        <f>+#REF!</f>
        <v>#REF!</v>
      </c>
      <c r="G31" s="25" t="e">
        <f>+D31+E31+F31</f>
        <v>#REF!</v>
      </c>
      <c r="H31" s="26" t="e">
        <f t="shared" ref="H31:H38" si="10">+H14</f>
        <v>#REF!</v>
      </c>
      <c r="I31" s="25" t="e">
        <f>G31*H31</f>
        <v>#REF!</v>
      </c>
      <c r="J31" s="25" t="e">
        <f>B31+C31-I31</f>
        <v>#REF!</v>
      </c>
      <c r="K31" s="27"/>
    </row>
    <row r="32" spans="1:18" x14ac:dyDescent="0.2">
      <c r="A32" s="4">
        <v>8</v>
      </c>
      <c r="B32" s="25" t="e">
        <f t="shared" si="9"/>
        <v>#REF!</v>
      </c>
      <c r="C32" s="25" t="e">
        <f>+#REF!</f>
        <v>#REF!</v>
      </c>
      <c r="D32" s="25" t="e">
        <f t="shared" ref="D32:D38" si="11">B32+C32</f>
        <v>#REF!</v>
      </c>
      <c r="E32" s="25" t="e">
        <f>-#REF!</f>
        <v>#REF!</v>
      </c>
      <c r="F32" s="25" t="e">
        <f>+#REF!</f>
        <v>#REF!</v>
      </c>
      <c r="G32" s="25" t="e">
        <f t="shared" ref="G32:G38" si="12">+D32+E32+F32</f>
        <v>#REF!</v>
      </c>
      <c r="H32" s="26" t="e">
        <f t="shared" si="10"/>
        <v>#REF!</v>
      </c>
      <c r="I32" s="25" t="e">
        <f t="shared" ref="I32:I38" si="13">G32*H32</f>
        <v>#REF!</v>
      </c>
      <c r="J32" s="25" t="e">
        <f t="shared" ref="J32:J34" si="14">B32+C32-I32</f>
        <v>#REF!</v>
      </c>
      <c r="K32" s="27"/>
    </row>
    <row r="33" spans="1:11" x14ac:dyDescent="0.2">
      <c r="A33" s="4">
        <v>10</v>
      </c>
      <c r="B33" s="25" t="e">
        <f t="shared" si="9"/>
        <v>#REF!</v>
      </c>
      <c r="C33" s="25" t="e">
        <f>+#REF!</f>
        <v>#REF!</v>
      </c>
      <c r="D33" s="25" t="e">
        <f t="shared" si="11"/>
        <v>#REF!</v>
      </c>
      <c r="E33" s="25" t="e">
        <f>-#REF!</f>
        <v>#REF!</v>
      </c>
      <c r="F33" s="25" t="e">
        <f>+#REF!</f>
        <v>#REF!</v>
      </c>
      <c r="G33" s="25" t="e">
        <f t="shared" si="12"/>
        <v>#REF!</v>
      </c>
      <c r="H33" s="26" t="e">
        <f t="shared" si="10"/>
        <v>#REF!</v>
      </c>
      <c r="I33" s="25" t="e">
        <f t="shared" si="13"/>
        <v>#REF!</v>
      </c>
      <c r="J33" s="25" t="e">
        <f t="shared" si="14"/>
        <v>#REF!</v>
      </c>
      <c r="K33" s="27"/>
    </row>
    <row r="34" spans="1:11" x14ac:dyDescent="0.2">
      <c r="A34" s="4">
        <v>12</v>
      </c>
      <c r="B34" s="25" t="e">
        <f t="shared" si="9"/>
        <v>#REF!</v>
      </c>
      <c r="C34" s="25" t="e">
        <f>+#REF!</f>
        <v>#REF!</v>
      </c>
      <c r="D34" s="25" t="e">
        <f t="shared" si="11"/>
        <v>#REF!</v>
      </c>
      <c r="E34" s="25" t="e">
        <f>-#REF!</f>
        <v>#REF!</v>
      </c>
      <c r="F34" s="25" t="e">
        <f>+#REF!</f>
        <v>#REF!</v>
      </c>
      <c r="G34" s="25" t="e">
        <f t="shared" si="12"/>
        <v>#REF!</v>
      </c>
      <c r="H34" s="26" t="e">
        <f t="shared" si="10"/>
        <v>#REF!</v>
      </c>
      <c r="I34" s="25" t="e">
        <f t="shared" si="13"/>
        <v>#REF!</v>
      </c>
      <c r="J34" s="25" t="e">
        <f t="shared" si="14"/>
        <v>#REF!</v>
      </c>
      <c r="K34" s="27"/>
    </row>
    <row r="35" spans="1:11" x14ac:dyDescent="0.2">
      <c r="A35" s="4">
        <v>13</v>
      </c>
      <c r="B35" s="25">
        <f t="shared" si="9"/>
        <v>0</v>
      </c>
      <c r="C35" s="25" t="e">
        <f>+#REF!</f>
        <v>#REF!</v>
      </c>
      <c r="D35" s="25" t="e">
        <f t="shared" si="11"/>
        <v>#REF!</v>
      </c>
      <c r="E35" s="25" t="e">
        <f>-#REF!</f>
        <v>#REF!</v>
      </c>
      <c r="F35" s="25" t="e">
        <f>+#REF!</f>
        <v>#REF!</v>
      </c>
      <c r="G35" s="25" t="e">
        <f t="shared" si="12"/>
        <v>#REF!</v>
      </c>
      <c r="H35" s="26" t="str">
        <f t="shared" si="10"/>
        <v>N/A</v>
      </c>
      <c r="I35" s="25" t="e">
        <f>+#REF!</f>
        <v>#REF!</v>
      </c>
      <c r="J35" s="25">
        <v>0</v>
      </c>
      <c r="K35" s="27"/>
    </row>
    <row r="36" spans="1:11" x14ac:dyDescent="0.2">
      <c r="A36" s="4">
        <v>14.1</v>
      </c>
      <c r="B36" s="25" t="e">
        <f t="shared" si="9"/>
        <v>#REF!</v>
      </c>
      <c r="C36" s="25" t="e">
        <f>+#REF!</f>
        <v>#REF!</v>
      </c>
      <c r="D36" s="25" t="e">
        <f t="shared" si="11"/>
        <v>#REF!</v>
      </c>
      <c r="E36" s="25" t="e">
        <f>-#REF!</f>
        <v>#REF!</v>
      </c>
      <c r="F36" s="25" t="e">
        <f>+#REF!</f>
        <v>#REF!</v>
      </c>
      <c r="G36" s="25" t="e">
        <f t="shared" si="12"/>
        <v>#REF!</v>
      </c>
      <c r="H36" s="26" t="e">
        <f t="shared" si="10"/>
        <v>#REF!</v>
      </c>
      <c r="I36" s="25" t="e">
        <f t="shared" si="13"/>
        <v>#REF!</v>
      </c>
      <c r="J36" s="25" t="e">
        <f t="shared" ref="J36:J37" si="15">B36+C36-I36</f>
        <v>#REF!</v>
      </c>
      <c r="K36" s="27"/>
    </row>
    <row r="37" spans="1:11" x14ac:dyDescent="0.2">
      <c r="A37" s="4">
        <v>47</v>
      </c>
      <c r="B37" s="25" t="e">
        <f t="shared" si="9"/>
        <v>#REF!</v>
      </c>
      <c r="C37" s="25" t="e">
        <f>+#REF!</f>
        <v>#REF!</v>
      </c>
      <c r="D37" s="25" t="e">
        <f t="shared" si="11"/>
        <v>#REF!</v>
      </c>
      <c r="E37" s="25" t="e">
        <f>-#REF!</f>
        <v>#REF!</v>
      </c>
      <c r="F37" s="25" t="e">
        <f>+#REF!</f>
        <v>#REF!</v>
      </c>
      <c r="G37" s="25" t="e">
        <f t="shared" si="12"/>
        <v>#REF!</v>
      </c>
      <c r="H37" s="26" t="e">
        <f t="shared" si="10"/>
        <v>#REF!</v>
      </c>
      <c r="I37" s="25" t="e">
        <f>G37*H37</f>
        <v>#REF!</v>
      </c>
      <c r="J37" s="25" t="e">
        <f t="shared" si="15"/>
        <v>#REF!</v>
      </c>
      <c r="K37" s="27"/>
    </row>
    <row r="38" spans="1:11" x14ac:dyDescent="0.2">
      <c r="A38" s="4">
        <v>50</v>
      </c>
      <c r="B38" s="25" t="e">
        <f t="shared" si="9"/>
        <v>#REF!</v>
      </c>
      <c r="C38" s="25" t="e">
        <f>+#REF!</f>
        <v>#REF!</v>
      </c>
      <c r="D38" s="25" t="e">
        <f t="shared" si="11"/>
        <v>#REF!</v>
      </c>
      <c r="E38" s="25" t="e">
        <f>-#REF!</f>
        <v>#REF!</v>
      </c>
      <c r="F38" s="25" t="e">
        <f>+#REF!</f>
        <v>#REF!</v>
      </c>
      <c r="G38" s="25" t="e">
        <f t="shared" si="12"/>
        <v>#REF!</v>
      </c>
      <c r="H38" s="26" t="e">
        <f t="shared" si="10"/>
        <v>#REF!</v>
      </c>
      <c r="I38" s="25" t="e">
        <f t="shared" si="13"/>
        <v>#REF!</v>
      </c>
      <c r="J38" s="25" t="e">
        <f t="shared" ref="J38" si="16">B38+C38-I38</f>
        <v>#REF!</v>
      </c>
    </row>
    <row r="39" spans="1:11" ht="12.6" customHeight="1" x14ac:dyDescent="0.2">
      <c r="A39" s="4"/>
      <c r="B39" s="30" t="e">
        <f t="shared" ref="B39" si="17">SUM(B31:B37)</f>
        <v>#REF!</v>
      </c>
      <c r="C39" s="76" t="e">
        <f>SUM(C31:C38)</f>
        <v>#REF!</v>
      </c>
      <c r="D39" s="76" t="e">
        <f t="shared" ref="D39:G39" si="18">SUM(D31:D38)</f>
        <v>#REF!</v>
      </c>
      <c r="E39" s="76" t="e">
        <f t="shared" si="18"/>
        <v>#REF!</v>
      </c>
      <c r="F39" s="76" t="e">
        <f t="shared" si="18"/>
        <v>#REF!</v>
      </c>
      <c r="G39" s="76" t="e">
        <f t="shared" si="18"/>
        <v>#REF!</v>
      </c>
      <c r="H39" s="26"/>
      <c r="I39" s="30" t="e">
        <f>SUM(I31:I38)</f>
        <v>#REF!</v>
      </c>
      <c r="J39" s="30" t="e">
        <f>SUM(J31:J37)</f>
        <v>#REF!</v>
      </c>
      <c r="K39" s="27"/>
    </row>
    <row r="40" spans="1:11" ht="12.6" customHeight="1" x14ac:dyDescent="0.2">
      <c r="A40" s="4"/>
      <c r="B40" s="32"/>
      <c r="C40" s="32"/>
      <c r="D40" s="32"/>
      <c r="E40" s="32"/>
      <c r="F40" s="32"/>
      <c r="G40" s="34"/>
      <c r="H40" s="34"/>
      <c r="I40" s="25"/>
      <c r="J40" s="32"/>
      <c r="K40" s="33"/>
    </row>
    <row r="41" spans="1:11" ht="12.6" customHeight="1" x14ac:dyDescent="0.3">
      <c r="A41" s="4"/>
      <c r="B41" s="32"/>
      <c r="C41" s="32"/>
      <c r="D41" s="32"/>
      <c r="E41" s="32"/>
      <c r="F41" s="32"/>
      <c r="G41" s="34"/>
      <c r="H41" s="73" t="s">
        <v>54</v>
      </c>
      <c r="I41" s="64" t="e">
        <f>ROUND(I39*0.265,1)</f>
        <v>#REF!</v>
      </c>
      <c r="J41" s="63" t="s">
        <v>55</v>
      </c>
      <c r="K41"/>
    </row>
    <row r="42" spans="1:11" ht="12.6" customHeight="1" x14ac:dyDescent="0.2">
      <c r="A42" s="4"/>
      <c r="B42" s="32"/>
      <c r="C42" s="32"/>
      <c r="D42" s="32"/>
      <c r="E42" s="32"/>
      <c r="F42" s="32"/>
      <c r="G42" s="34"/>
      <c r="H42" s="34"/>
      <c r="I42" s="25"/>
      <c r="J42" s="32"/>
      <c r="K42" s="33"/>
    </row>
    <row r="43" spans="1:11" s="24" customFormat="1" ht="20.45" customHeight="1" x14ac:dyDescent="0.2">
      <c r="A43" s="23"/>
      <c r="B43" s="11"/>
      <c r="C43" s="11"/>
      <c r="D43" s="11"/>
      <c r="E43" s="11"/>
      <c r="F43" s="11"/>
      <c r="G43" s="11"/>
      <c r="H43" s="12"/>
      <c r="I43" s="11"/>
      <c r="J43" s="12"/>
    </row>
    <row r="44" spans="1:11" x14ac:dyDescent="0.2">
      <c r="A44" s="13"/>
      <c r="B44" s="25"/>
      <c r="C44" s="25"/>
      <c r="D44" s="25"/>
      <c r="E44" s="25"/>
      <c r="F44" s="25"/>
      <c r="G44" s="25"/>
      <c r="H44" s="26"/>
      <c r="I44" s="25"/>
      <c r="J44" s="25"/>
      <c r="K44" s="27"/>
    </row>
    <row r="45" spans="1:11" ht="13.35" customHeight="1" x14ac:dyDescent="0.25">
      <c r="A45" s="56" t="s">
        <v>66</v>
      </c>
      <c r="B45" s="17"/>
      <c r="C45" s="17"/>
      <c r="D45" s="17"/>
      <c r="E45" s="17"/>
      <c r="F45" s="17"/>
      <c r="G45" s="17"/>
      <c r="H45" s="22"/>
      <c r="I45" s="17"/>
      <c r="J45" s="17"/>
    </row>
    <row r="46" spans="1:11" ht="9.75" customHeight="1" x14ac:dyDescent="0.2">
      <c r="A46" s="10"/>
      <c r="B46" s="17"/>
      <c r="C46" s="17"/>
      <c r="D46" s="17"/>
      <c r="E46" s="17"/>
      <c r="F46" s="17"/>
      <c r="G46" s="17"/>
      <c r="H46" s="22"/>
      <c r="I46" s="17"/>
      <c r="J46" s="17"/>
    </row>
    <row r="47" spans="1:11" s="24" customFormat="1" ht="24" x14ac:dyDescent="0.2">
      <c r="A47" s="23" t="s">
        <v>25</v>
      </c>
      <c r="B47" s="11" t="s">
        <v>8</v>
      </c>
      <c r="C47" s="11" t="s">
        <v>9</v>
      </c>
      <c r="D47" s="11" t="s">
        <v>10</v>
      </c>
      <c r="E47" s="11" t="s">
        <v>11</v>
      </c>
      <c r="F47" s="11" t="s">
        <v>12</v>
      </c>
      <c r="G47" s="11" t="s">
        <v>13</v>
      </c>
      <c r="H47" s="12" t="s">
        <v>14</v>
      </c>
      <c r="I47" s="11" t="s">
        <v>15</v>
      </c>
      <c r="J47" s="12" t="s">
        <v>16</v>
      </c>
    </row>
    <row r="48" spans="1:11" x14ac:dyDescent="0.2">
      <c r="A48" s="4">
        <v>1</v>
      </c>
      <c r="B48" s="25" t="e">
        <f t="shared" ref="B48:B55" si="19">+J31</f>
        <v>#REF!</v>
      </c>
      <c r="C48" s="25" t="e">
        <f>+#REF!</f>
        <v>#REF!</v>
      </c>
      <c r="D48" s="25" t="e">
        <f>B48+C48</f>
        <v>#REF!</v>
      </c>
      <c r="E48" s="25" t="e">
        <f>-#REF!</f>
        <v>#REF!</v>
      </c>
      <c r="F48" s="25" t="e">
        <f>+#REF!</f>
        <v>#REF!</v>
      </c>
      <c r="G48" s="25" t="e">
        <f>+D48+E48+F48</f>
        <v>#REF!</v>
      </c>
      <c r="H48" s="26" t="e">
        <f t="shared" ref="H48:H55" si="20">+H31</f>
        <v>#REF!</v>
      </c>
      <c r="I48" s="25" t="e">
        <f>G48*H48</f>
        <v>#REF!</v>
      </c>
      <c r="J48" s="25" t="e">
        <f>B48+C48-I48</f>
        <v>#REF!</v>
      </c>
      <c r="K48" s="27"/>
    </row>
    <row r="49" spans="1:11" x14ac:dyDescent="0.2">
      <c r="A49" s="4">
        <v>8</v>
      </c>
      <c r="B49" s="25" t="e">
        <f t="shared" si="19"/>
        <v>#REF!</v>
      </c>
      <c r="C49" s="25" t="e">
        <f>+#REF!</f>
        <v>#REF!</v>
      </c>
      <c r="D49" s="25" t="e">
        <f t="shared" ref="D49:D55" si="21">B49+C49</f>
        <v>#REF!</v>
      </c>
      <c r="E49" s="25" t="e">
        <f>-#REF!</f>
        <v>#REF!</v>
      </c>
      <c r="F49" s="25" t="e">
        <f>+#REF!</f>
        <v>#REF!</v>
      </c>
      <c r="G49" s="25" t="e">
        <f t="shared" ref="G49:G55" si="22">+D49+E49+F49</f>
        <v>#REF!</v>
      </c>
      <c r="H49" s="26" t="e">
        <f t="shared" si="20"/>
        <v>#REF!</v>
      </c>
      <c r="I49" s="25" t="e">
        <f t="shared" ref="I49:I51" si="23">G49*H49</f>
        <v>#REF!</v>
      </c>
      <c r="J49" s="25" t="e">
        <f t="shared" ref="J49:J51" si="24">B49+C49-I49</f>
        <v>#REF!</v>
      </c>
      <c r="K49" s="27"/>
    </row>
    <row r="50" spans="1:11" x14ac:dyDescent="0.2">
      <c r="A50" s="4">
        <v>10</v>
      </c>
      <c r="B50" s="25" t="e">
        <f t="shared" si="19"/>
        <v>#REF!</v>
      </c>
      <c r="C50" s="25" t="e">
        <f>+#REF!</f>
        <v>#REF!</v>
      </c>
      <c r="D50" s="25" t="e">
        <f t="shared" si="21"/>
        <v>#REF!</v>
      </c>
      <c r="E50" s="25" t="e">
        <f>-#REF!</f>
        <v>#REF!</v>
      </c>
      <c r="F50" s="25" t="e">
        <f>+#REF!</f>
        <v>#REF!</v>
      </c>
      <c r="G50" s="25" t="e">
        <f t="shared" si="22"/>
        <v>#REF!</v>
      </c>
      <c r="H50" s="26" t="e">
        <f t="shared" si="20"/>
        <v>#REF!</v>
      </c>
      <c r="I50" s="25" t="e">
        <f t="shared" si="23"/>
        <v>#REF!</v>
      </c>
      <c r="J50" s="25" t="e">
        <f t="shared" si="24"/>
        <v>#REF!</v>
      </c>
      <c r="K50" s="27"/>
    </row>
    <row r="51" spans="1:11" x14ac:dyDescent="0.2">
      <c r="A51" s="4">
        <v>12</v>
      </c>
      <c r="B51" s="25" t="e">
        <f t="shared" si="19"/>
        <v>#REF!</v>
      </c>
      <c r="C51" s="25" t="e">
        <f>+#REF!</f>
        <v>#REF!</v>
      </c>
      <c r="D51" s="25" t="e">
        <f t="shared" si="21"/>
        <v>#REF!</v>
      </c>
      <c r="E51" s="25" t="e">
        <f>-#REF!</f>
        <v>#REF!</v>
      </c>
      <c r="F51" s="25" t="e">
        <f>+#REF!</f>
        <v>#REF!</v>
      </c>
      <c r="G51" s="25" t="e">
        <f t="shared" si="22"/>
        <v>#REF!</v>
      </c>
      <c r="H51" s="26" t="e">
        <f t="shared" si="20"/>
        <v>#REF!</v>
      </c>
      <c r="I51" s="25" t="e">
        <f t="shared" si="23"/>
        <v>#REF!</v>
      </c>
      <c r="J51" s="25" t="e">
        <f t="shared" si="24"/>
        <v>#REF!</v>
      </c>
      <c r="K51" s="27"/>
    </row>
    <row r="52" spans="1:11" x14ac:dyDescent="0.2">
      <c r="A52" s="4">
        <v>13</v>
      </c>
      <c r="B52" s="25">
        <f t="shared" si="19"/>
        <v>0</v>
      </c>
      <c r="C52" s="25" t="e">
        <f>+#REF!</f>
        <v>#REF!</v>
      </c>
      <c r="D52" s="25" t="e">
        <f t="shared" si="21"/>
        <v>#REF!</v>
      </c>
      <c r="E52" s="25" t="e">
        <f>-#REF!</f>
        <v>#REF!</v>
      </c>
      <c r="F52" s="25" t="e">
        <f>+#REF!</f>
        <v>#REF!</v>
      </c>
      <c r="G52" s="25" t="e">
        <f t="shared" si="22"/>
        <v>#REF!</v>
      </c>
      <c r="H52" s="26" t="str">
        <f t="shared" si="20"/>
        <v>N/A</v>
      </c>
      <c r="I52" s="25" t="e">
        <f>+#REF!</f>
        <v>#REF!</v>
      </c>
      <c r="J52" s="25">
        <v>0</v>
      </c>
      <c r="K52" s="27"/>
    </row>
    <row r="53" spans="1:11" x14ac:dyDescent="0.2">
      <c r="A53" s="4">
        <v>14.1</v>
      </c>
      <c r="B53" s="25" t="e">
        <f t="shared" si="19"/>
        <v>#REF!</v>
      </c>
      <c r="C53" s="25" t="e">
        <f>+#REF!</f>
        <v>#REF!</v>
      </c>
      <c r="D53" s="25" t="e">
        <f t="shared" si="21"/>
        <v>#REF!</v>
      </c>
      <c r="E53" s="25" t="e">
        <f>-#REF!</f>
        <v>#REF!</v>
      </c>
      <c r="F53" s="25" t="e">
        <f>+#REF!</f>
        <v>#REF!</v>
      </c>
      <c r="G53" s="25" t="e">
        <f t="shared" si="22"/>
        <v>#REF!</v>
      </c>
      <c r="H53" s="26" t="e">
        <f t="shared" si="20"/>
        <v>#REF!</v>
      </c>
      <c r="I53" s="25" t="e">
        <f t="shared" ref="I53" si="25">G53*H53</f>
        <v>#REF!</v>
      </c>
      <c r="J53" s="25" t="e">
        <f t="shared" ref="J53:J55" si="26">B53+C53-I53</f>
        <v>#REF!</v>
      </c>
      <c r="K53" s="27"/>
    </row>
    <row r="54" spans="1:11" x14ac:dyDescent="0.2">
      <c r="A54" s="4">
        <v>47</v>
      </c>
      <c r="B54" s="25" t="e">
        <f t="shared" si="19"/>
        <v>#REF!</v>
      </c>
      <c r="C54" s="25" t="e">
        <f>+#REF!</f>
        <v>#REF!</v>
      </c>
      <c r="D54" s="25" t="e">
        <f t="shared" si="21"/>
        <v>#REF!</v>
      </c>
      <c r="E54" s="25" t="e">
        <f>-#REF!</f>
        <v>#REF!</v>
      </c>
      <c r="F54" s="25" t="e">
        <f>+#REF!</f>
        <v>#REF!</v>
      </c>
      <c r="G54" s="25" t="e">
        <f t="shared" si="22"/>
        <v>#REF!</v>
      </c>
      <c r="H54" s="26" t="e">
        <f t="shared" si="20"/>
        <v>#REF!</v>
      </c>
      <c r="I54" s="25" t="e">
        <f>G54*H54</f>
        <v>#REF!</v>
      </c>
      <c r="J54" s="25" t="e">
        <f t="shared" si="26"/>
        <v>#REF!</v>
      </c>
      <c r="K54" s="27"/>
    </row>
    <row r="55" spans="1:11" x14ac:dyDescent="0.2">
      <c r="A55" s="4">
        <v>50</v>
      </c>
      <c r="B55" s="25" t="e">
        <f t="shared" si="19"/>
        <v>#REF!</v>
      </c>
      <c r="C55" s="25" t="e">
        <f>+#REF!</f>
        <v>#REF!</v>
      </c>
      <c r="D55" s="25" t="e">
        <f t="shared" si="21"/>
        <v>#REF!</v>
      </c>
      <c r="E55" s="25" t="e">
        <f>-#REF!</f>
        <v>#REF!</v>
      </c>
      <c r="F55" s="25" t="e">
        <f>+#REF!</f>
        <v>#REF!</v>
      </c>
      <c r="G55" s="25" t="e">
        <f t="shared" si="22"/>
        <v>#REF!</v>
      </c>
      <c r="H55" s="26" t="e">
        <f t="shared" si="20"/>
        <v>#REF!</v>
      </c>
      <c r="I55" s="25" t="e">
        <f t="shared" ref="I55" si="27">G55*H55</f>
        <v>#REF!</v>
      </c>
      <c r="J55" s="25" t="e">
        <f t="shared" si="26"/>
        <v>#REF!</v>
      </c>
      <c r="K55" s="27"/>
    </row>
    <row r="56" spans="1:11" ht="12.6" customHeight="1" x14ac:dyDescent="0.2">
      <c r="A56" s="4"/>
      <c r="B56" s="30" t="e">
        <f t="shared" ref="B56" si="28">SUM(B48:B54)</f>
        <v>#REF!</v>
      </c>
      <c r="C56" s="76" t="e">
        <f>SUM(C48:C55)</f>
        <v>#REF!</v>
      </c>
      <c r="D56" s="76" t="e">
        <f t="shared" ref="D56:G56" si="29">SUM(D48:D55)</f>
        <v>#REF!</v>
      </c>
      <c r="E56" s="76" t="e">
        <f t="shared" si="29"/>
        <v>#REF!</v>
      </c>
      <c r="F56" s="76" t="e">
        <f t="shared" si="29"/>
        <v>#REF!</v>
      </c>
      <c r="G56" s="76" t="e">
        <f t="shared" si="29"/>
        <v>#REF!</v>
      </c>
      <c r="H56" s="26"/>
      <c r="I56" s="30" t="e">
        <f>SUM(I48:I55)</f>
        <v>#REF!</v>
      </c>
      <c r="J56" s="30" t="e">
        <f>SUM(J48:J54)</f>
        <v>#REF!</v>
      </c>
      <c r="K56" s="27"/>
    </row>
    <row r="57" spans="1:11" ht="12.6" customHeight="1" x14ac:dyDescent="0.2">
      <c r="A57" s="4"/>
      <c r="B57" s="32"/>
      <c r="C57" s="32"/>
      <c r="D57" s="32"/>
      <c r="E57" s="32"/>
      <c r="F57" s="32"/>
      <c r="G57" s="34"/>
      <c r="H57" s="34"/>
      <c r="I57" s="25"/>
      <c r="J57" s="32"/>
      <c r="K57" s="33"/>
    </row>
    <row r="58" spans="1:11" ht="12.6" customHeight="1" x14ac:dyDescent="0.3">
      <c r="A58" s="4"/>
      <c r="B58" s="32"/>
      <c r="C58" s="32"/>
      <c r="D58" s="32"/>
      <c r="E58" s="32"/>
      <c r="F58" s="32"/>
      <c r="G58" s="34"/>
      <c r="H58" s="73" t="s">
        <v>54</v>
      </c>
      <c r="I58" s="64" t="e">
        <f>ROUND(I56*0.265,1)</f>
        <v>#REF!</v>
      </c>
      <c r="J58" s="63" t="s">
        <v>55</v>
      </c>
      <c r="K58"/>
    </row>
    <row r="59" spans="1:11" x14ac:dyDescent="0.2">
      <c r="A59" s="13"/>
      <c r="B59" s="25"/>
      <c r="C59" s="25"/>
      <c r="D59" s="25"/>
      <c r="E59" s="25"/>
      <c r="F59" s="25"/>
      <c r="G59" s="25"/>
      <c r="H59" s="26"/>
      <c r="I59" s="25"/>
      <c r="J59" s="25"/>
      <c r="K59" s="27"/>
    </row>
    <row r="60" spans="1:11" x14ac:dyDescent="0.2">
      <c r="A60" s="13"/>
      <c r="B60" s="25"/>
      <c r="C60" s="25"/>
      <c r="D60" s="25"/>
      <c r="E60" s="25"/>
      <c r="F60" s="25"/>
      <c r="G60" s="25"/>
      <c r="H60" s="26"/>
      <c r="I60" s="25"/>
      <c r="J60" s="25"/>
      <c r="K60" s="27"/>
    </row>
    <row r="61" spans="1:11" x14ac:dyDescent="0.2">
      <c r="A61" s="13"/>
      <c r="B61" s="25"/>
      <c r="C61" s="25"/>
      <c r="D61" s="25"/>
      <c r="E61" s="25"/>
      <c r="F61" s="25"/>
      <c r="G61" s="25"/>
      <c r="H61" s="26"/>
      <c r="I61" s="25"/>
      <c r="J61" s="25"/>
      <c r="K61" s="27"/>
    </row>
    <row r="62" spans="1:11" ht="12.6" customHeight="1" x14ac:dyDescent="0.2">
      <c r="A62" s="13"/>
      <c r="B62" s="25"/>
      <c r="C62" s="25"/>
      <c r="D62" s="25"/>
      <c r="E62" s="25"/>
      <c r="F62" s="25"/>
      <c r="G62" s="25"/>
      <c r="H62" s="26"/>
      <c r="I62" s="25"/>
      <c r="J62" s="25"/>
      <c r="K62" s="27"/>
    </row>
    <row r="63" spans="1:11" ht="13.35" customHeight="1" x14ac:dyDescent="0.25">
      <c r="A63" s="56" t="s">
        <v>67</v>
      </c>
      <c r="B63" s="17"/>
      <c r="C63" s="17"/>
      <c r="D63" s="17"/>
      <c r="E63" s="17"/>
      <c r="F63" s="17"/>
      <c r="G63" s="17"/>
      <c r="H63" s="22"/>
      <c r="I63" s="17"/>
      <c r="J63" s="17"/>
    </row>
    <row r="64" spans="1:11" ht="9.75" customHeight="1" x14ac:dyDescent="0.2">
      <c r="A64" s="10"/>
      <c r="B64" s="17"/>
      <c r="C64" s="17"/>
      <c r="D64" s="17"/>
      <c r="E64" s="17"/>
      <c r="F64" s="17"/>
      <c r="G64" s="17"/>
      <c r="H64" s="22"/>
      <c r="I64" s="17"/>
      <c r="J64" s="17"/>
    </row>
    <row r="65" spans="1:11" s="24" customFormat="1" ht="24" x14ac:dyDescent="0.2">
      <c r="A65" s="23" t="s">
        <v>25</v>
      </c>
      <c r="B65" s="11" t="s">
        <v>8</v>
      </c>
      <c r="C65" s="11" t="s">
        <v>9</v>
      </c>
      <c r="D65" s="11" t="s">
        <v>10</v>
      </c>
      <c r="E65" s="11" t="s">
        <v>11</v>
      </c>
      <c r="F65" s="11" t="s">
        <v>12</v>
      </c>
      <c r="G65" s="11" t="s">
        <v>13</v>
      </c>
      <c r="H65" s="12" t="s">
        <v>14</v>
      </c>
      <c r="I65" s="11" t="s">
        <v>15</v>
      </c>
      <c r="J65" s="12" t="s">
        <v>16</v>
      </c>
    </row>
    <row r="66" spans="1:11" x14ac:dyDescent="0.2">
      <c r="A66" s="4">
        <v>1</v>
      </c>
      <c r="B66" s="25" t="e">
        <f t="shared" ref="B66:B73" si="30">+J48</f>
        <v>#REF!</v>
      </c>
      <c r="C66" s="25" t="e">
        <f>+#REF!</f>
        <v>#REF!</v>
      </c>
      <c r="D66" s="25" t="e">
        <f>B66+C66</f>
        <v>#REF!</v>
      </c>
      <c r="E66" s="25" t="e">
        <f>-#REF!</f>
        <v>#REF!</v>
      </c>
      <c r="F66" s="25" t="e">
        <f>+#REF!</f>
        <v>#REF!</v>
      </c>
      <c r="G66" s="25" t="e">
        <f>+D66+E66+F66</f>
        <v>#REF!</v>
      </c>
      <c r="H66" s="26" t="e">
        <f t="shared" ref="H66:H73" si="31">+H48</f>
        <v>#REF!</v>
      </c>
      <c r="I66" s="25" t="e">
        <f>G66*H66</f>
        <v>#REF!</v>
      </c>
      <c r="J66" s="25" t="e">
        <f>B66+C66-I66</f>
        <v>#REF!</v>
      </c>
      <c r="K66" s="27"/>
    </row>
    <row r="67" spans="1:11" x14ac:dyDescent="0.2">
      <c r="A67" s="4">
        <v>8</v>
      </c>
      <c r="B67" s="25" t="e">
        <f t="shared" si="30"/>
        <v>#REF!</v>
      </c>
      <c r="C67" s="25" t="e">
        <f>+#REF!</f>
        <v>#REF!</v>
      </c>
      <c r="D67" s="25" t="e">
        <f t="shared" ref="D67:D73" si="32">B67+C67</f>
        <v>#REF!</v>
      </c>
      <c r="E67" s="25" t="e">
        <f>-#REF!</f>
        <v>#REF!</v>
      </c>
      <c r="F67" s="25" t="e">
        <f>+#REF!</f>
        <v>#REF!</v>
      </c>
      <c r="G67" s="25" t="e">
        <f t="shared" ref="G67:G73" si="33">+D67+E67+F67</f>
        <v>#REF!</v>
      </c>
      <c r="H67" s="26" t="e">
        <f t="shared" si="31"/>
        <v>#REF!</v>
      </c>
      <c r="I67" s="25" t="e">
        <f t="shared" ref="I67:I69" si="34">G67*H67</f>
        <v>#REF!</v>
      </c>
      <c r="J67" s="25" t="e">
        <f t="shared" ref="J67:J69" si="35">B67+C67-I67</f>
        <v>#REF!</v>
      </c>
      <c r="K67" s="27"/>
    </row>
    <row r="68" spans="1:11" x14ac:dyDescent="0.2">
      <c r="A68" s="4">
        <v>10</v>
      </c>
      <c r="B68" s="25" t="e">
        <f t="shared" si="30"/>
        <v>#REF!</v>
      </c>
      <c r="C68" s="25" t="e">
        <f>+#REF!</f>
        <v>#REF!</v>
      </c>
      <c r="D68" s="25" t="e">
        <f t="shared" si="32"/>
        <v>#REF!</v>
      </c>
      <c r="E68" s="25" t="e">
        <f>-#REF!</f>
        <v>#REF!</v>
      </c>
      <c r="F68" s="25" t="e">
        <f>+#REF!</f>
        <v>#REF!</v>
      </c>
      <c r="G68" s="25" t="e">
        <f t="shared" si="33"/>
        <v>#REF!</v>
      </c>
      <c r="H68" s="26" t="e">
        <f t="shared" si="31"/>
        <v>#REF!</v>
      </c>
      <c r="I68" s="25" t="e">
        <f t="shared" si="34"/>
        <v>#REF!</v>
      </c>
      <c r="J68" s="25" t="e">
        <f t="shared" si="35"/>
        <v>#REF!</v>
      </c>
      <c r="K68" s="27"/>
    </row>
    <row r="69" spans="1:11" x14ac:dyDescent="0.2">
      <c r="A69" s="4">
        <v>12</v>
      </c>
      <c r="B69" s="25" t="e">
        <f t="shared" si="30"/>
        <v>#REF!</v>
      </c>
      <c r="C69" s="25" t="e">
        <f>+#REF!</f>
        <v>#REF!</v>
      </c>
      <c r="D69" s="25" t="e">
        <f t="shared" si="32"/>
        <v>#REF!</v>
      </c>
      <c r="E69" s="25" t="e">
        <f>-#REF!</f>
        <v>#REF!</v>
      </c>
      <c r="F69" s="25" t="e">
        <f>+#REF!</f>
        <v>#REF!</v>
      </c>
      <c r="G69" s="25" t="e">
        <f t="shared" si="33"/>
        <v>#REF!</v>
      </c>
      <c r="H69" s="26" t="e">
        <f t="shared" si="31"/>
        <v>#REF!</v>
      </c>
      <c r="I69" s="25" t="e">
        <f t="shared" si="34"/>
        <v>#REF!</v>
      </c>
      <c r="J69" s="25" t="e">
        <f t="shared" si="35"/>
        <v>#REF!</v>
      </c>
      <c r="K69" s="27"/>
    </row>
    <row r="70" spans="1:11" x14ac:dyDescent="0.2">
      <c r="A70" s="4">
        <v>13</v>
      </c>
      <c r="B70" s="25">
        <f t="shared" si="30"/>
        <v>0</v>
      </c>
      <c r="C70" s="25" t="e">
        <f>+#REF!</f>
        <v>#REF!</v>
      </c>
      <c r="D70" s="25" t="e">
        <f t="shared" si="32"/>
        <v>#REF!</v>
      </c>
      <c r="E70" s="25" t="e">
        <f>-#REF!</f>
        <v>#REF!</v>
      </c>
      <c r="F70" s="25" t="e">
        <f>+#REF!</f>
        <v>#REF!</v>
      </c>
      <c r="G70" s="25" t="e">
        <f t="shared" si="33"/>
        <v>#REF!</v>
      </c>
      <c r="H70" s="26" t="str">
        <f t="shared" si="31"/>
        <v>N/A</v>
      </c>
      <c r="I70" s="25" t="e">
        <f>+#REF!</f>
        <v>#REF!</v>
      </c>
      <c r="J70" s="25">
        <v>0</v>
      </c>
      <c r="K70" s="27"/>
    </row>
    <row r="71" spans="1:11" x14ac:dyDescent="0.2">
      <c r="A71" s="4">
        <v>14.1</v>
      </c>
      <c r="B71" s="25" t="e">
        <f t="shared" si="30"/>
        <v>#REF!</v>
      </c>
      <c r="C71" s="25" t="e">
        <f>+#REF!</f>
        <v>#REF!</v>
      </c>
      <c r="D71" s="25" t="e">
        <f t="shared" si="32"/>
        <v>#REF!</v>
      </c>
      <c r="E71" s="25" t="e">
        <f>-#REF!</f>
        <v>#REF!</v>
      </c>
      <c r="F71" s="25" t="e">
        <f>+#REF!</f>
        <v>#REF!</v>
      </c>
      <c r="G71" s="25" t="e">
        <f t="shared" si="33"/>
        <v>#REF!</v>
      </c>
      <c r="H71" s="26" t="e">
        <f t="shared" si="31"/>
        <v>#REF!</v>
      </c>
      <c r="I71" s="25" t="e">
        <f t="shared" ref="I71" si="36">G71*H71</f>
        <v>#REF!</v>
      </c>
      <c r="J71" s="25" t="e">
        <f t="shared" ref="J71:J73" si="37">B71+C71-I71</f>
        <v>#REF!</v>
      </c>
      <c r="K71" s="27"/>
    </row>
    <row r="72" spans="1:11" x14ac:dyDescent="0.2">
      <c r="A72" s="4">
        <v>47</v>
      </c>
      <c r="B72" s="25" t="e">
        <f t="shared" si="30"/>
        <v>#REF!</v>
      </c>
      <c r="C72" s="25" t="e">
        <f>+#REF!</f>
        <v>#REF!</v>
      </c>
      <c r="D72" s="25" t="e">
        <f t="shared" si="32"/>
        <v>#REF!</v>
      </c>
      <c r="E72" s="25" t="e">
        <f>-#REF!</f>
        <v>#REF!</v>
      </c>
      <c r="F72" s="25" t="e">
        <f>+#REF!</f>
        <v>#REF!</v>
      </c>
      <c r="G72" s="25" t="e">
        <f t="shared" si="33"/>
        <v>#REF!</v>
      </c>
      <c r="H72" s="26" t="e">
        <f t="shared" si="31"/>
        <v>#REF!</v>
      </c>
      <c r="I72" s="25" t="e">
        <f>G72*H72</f>
        <v>#REF!</v>
      </c>
      <c r="J72" s="25" t="e">
        <f t="shared" si="37"/>
        <v>#REF!</v>
      </c>
      <c r="K72" s="27"/>
    </row>
    <row r="73" spans="1:11" x14ac:dyDescent="0.2">
      <c r="A73" s="4">
        <v>50</v>
      </c>
      <c r="B73" s="25" t="e">
        <f t="shared" si="30"/>
        <v>#REF!</v>
      </c>
      <c r="C73" s="25" t="e">
        <f>+#REF!</f>
        <v>#REF!</v>
      </c>
      <c r="D73" s="25" t="e">
        <f t="shared" si="32"/>
        <v>#REF!</v>
      </c>
      <c r="E73" s="25" t="e">
        <f>-#REF!</f>
        <v>#REF!</v>
      </c>
      <c r="F73" s="25" t="e">
        <f>+#REF!</f>
        <v>#REF!</v>
      </c>
      <c r="G73" s="25" t="e">
        <f t="shared" si="33"/>
        <v>#REF!</v>
      </c>
      <c r="H73" s="26" t="e">
        <f t="shared" si="31"/>
        <v>#REF!</v>
      </c>
      <c r="I73" s="25" t="e">
        <f t="shared" ref="I73" si="38">G73*H73</f>
        <v>#REF!</v>
      </c>
      <c r="J73" s="25" t="e">
        <f t="shared" si="37"/>
        <v>#REF!</v>
      </c>
      <c r="K73" s="27"/>
    </row>
    <row r="74" spans="1:11" ht="12.6" customHeight="1" x14ac:dyDescent="0.2">
      <c r="A74" s="4"/>
      <c r="B74" s="30" t="e">
        <f t="shared" ref="B74" si="39">SUM(B66:B72)</f>
        <v>#REF!</v>
      </c>
      <c r="C74" s="76" t="e">
        <f>SUM(C66:C73)</f>
        <v>#REF!</v>
      </c>
      <c r="D74" s="76" t="e">
        <f t="shared" ref="D74:G74" si="40">SUM(D66:D73)</f>
        <v>#REF!</v>
      </c>
      <c r="E74" s="76" t="e">
        <f t="shared" si="40"/>
        <v>#REF!</v>
      </c>
      <c r="F74" s="76" t="e">
        <f t="shared" si="40"/>
        <v>#REF!</v>
      </c>
      <c r="G74" s="76" t="e">
        <f t="shared" si="40"/>
        <v>#REF!</v>
      </c>
      <c r="H74" s="26"/>
      <c r="I74" s="30" t="e">
        <f>SUM(I66:I73)</f>
        <v>#REF!</v>
      </c>
      <c r="J74" s="30" t="e">
        <f>SUM(J66:J72)</f>
        <v>#REF!</v>
      </c>
      <c r="K74" s="27"/>
    </row>
    <row r="75" spans="1:11" ht="12.6" customHeight="1" x14ac:dyDescent="0.2">
      <c r="A75" s="4"/>
      <c r="B75" s="32"/>
      <c r="C75" s="32"/>
      <c r="D75" s="32"/>
      <c r="E75" s="32"/>
      <c r="F75" s="32"/>
      <c r="G75" s="34"/>
      <c r="H75" s="34"/>
      <c r="I75" s="25"/>
      <c r="J75" s="32"/>
      <c r="K75" s="33"/>
    </row>
    <row r="76" spans="1:11" ht="12.6" customHeight="1" x14ac:dyDescent="0.3">
      <c r="A76" s="4"/>
      <c r="B76" s="32"/>
      <c r="C76" s="32"/>
      <c r="D76" s="32"/>
      <c r="E76" s="32"/>
      <c r="F76" s="32"/>
      <c r="G76" s="34"/>
      <c r="H76" s="73" t="s">
        <v>54</v>
      </c>
      <c r="I76" s="64" t="e">
        <f>ROUND(I74*0.265,1)</f>
        <v>#REF!</v>
      </c>
      <c r="J76" s="63" t="s">
        <v>55</v>
      </c>
      <c r="K76"/>
    </row>
    <row r="77" spans="1:11" x14ac:dyDescent="0.2">
      <c r="A77" s="13"/>
      <c r="B77" s="25"/>
      <c r="C77" s="25"/>
      <c r="D77" s="25"/>
      <c r="E77" s="25"/>
      <c r="F77" s="25"/>
      <c r="G77" s="25"/>
      <c r="H77" s="26"/>
      <c r="I77" s="25"/>
      <c r="J77" s="25"/>
      <c r="K77" s="27"/>
    </row>
    <row r="78" spans="1:11" x14ac:dyDescent="0.2">
      <c r="A78" s="13"/>
      <c r="B78" s="25"/>
      <c r="C78" s="25"/>
      <c r="D78" s="25"/>
      <c r="E78" s="25"/>
      <c r="F78" s="25"/>
      <c r="G78" s="25"/>
      <c r="H78" s="26"/>
      <c r="I78" s="25"/>
      <c r="J78" s="25"/>
      <c r="K78" s="27"/>
    </row>
    <row r="79" spans="1:11" x14ac:dyDescent="0.2">
      <c r="A79" s="13"/>
      <c r="B79" s="25"/>
      <c r="C79" s="25"/>
      <c r="D79" s="25"/>
      <c r="E79" s="25"/>
      <c r="F79" s="25"/>
      <c r="G79" s="25"/>
      <c r="H79" s="26"/>
      <c r="I79" s="25"/>
      <c r="J79" s="25"/>
      <c r="K79" s="27"/>
    </row>
    <row r="80" spans="1:11" x14ac:dyDescent="0.2">
      <c r="A80" s="13"/>
      <c r="B80" s="25"/>
      <c r="C80" s="25"/>
      <c r="D80" s="25"/>
      <c r="E80" s="25"/>
      <c r="F80" s="25"/>
      <c r="G80" s="25"/>
      <c r="H80" s="26"/>
      <c r="I80" s="25"/>
      <c r="J80" s="25"/>
      <c r="K80" s="27"/>
    </row>
    <row r="81" spans="1:11" ht="13.35" customHeight="1" x14ac:dyDescent="0.25">
      <c r="A81" s="56" t="s">
        <v>68</v>
      </c>
      <c r="B81" s="17"/>
      <c r="C81" s="17"/>
      <c r="D81" s="17"/>
      <c r="E81" s="17"/>
      <c r="F81" s="17"/>
      <c r="G81" s="17"/>
      <c r="H81" s="22"/>
      <c r="I81" s="17"/>
      <c r="J81" s="17"/>
    </row>
    <row r="82" spans="1:11" ht="9.75" customHeight="1" x14ac:dyDescent="0.2">
      <c r="A82" s="10"/>
      <c r="B82" s="17"/>
      <c r="C82" s="17"/>
      <c r="D82" s="17"/>
      <c r="E82" s="17"/>
      <c r="F82" s="17"/>
      <c r="G82" s="17"/>
      <c r="H82" s="22"/>
      <c r="I82" s="17"/>
      <c r="J82" s="17"/>
    </row>
    <row r="83" spans="1:11" s="24" customFormat="1" ht="24" x14ac:dyDescent="0.2">
      <c r="A83" s="23" t="s">
        <v>25</v>
      </c>
      <c r="B83" s="11" t="s">
        <v>8</v>
      </c>
      <c r="C83" s="11" t="s">
        <v>9</v>
      </c>
      <c r="D83" s="11" t="s">
        <v>10</v>
      </c>
      <c r="E83" s="11" t="s">
        <v>11</v>
      </c>
      <c r="F83" s="11" t="s">
        <v>12</v>
      </c>
      <c r="G83" s="11" t="s">
        <v>13</v>
      </c>
      <c r="H83" s="12" t="s">
        <v>14</v>
      </c>
      <c r="I83" s="11" t="s">
        <v>15</v>
      </c>
      <c r="J83" s="12" t="s">
        <v>16</v>
      </c>
    </row>
    <row r="84" spans="1:11" x14ac:dyDescent="0.2">
      <c r="A84" s="4">
        <v>1</v>
      </c>
      <c r="B84" s="25" t="e">
        <f t="shared" ref="B84:B91" si="41">+J66</f>
        <v>#REF!</v>
      </c>
      <c r="C84" s="25" t="e">
        <f>+#REF!</f>
        <v>#REF!</v>
      </c>
      <c r="D84" s="25" t="e">
        <f>B84+C84</f>
        <v>#REF!</v>
      </c>
      <c r="E84" s="25" t="e">
        <f>-#REF!</f>
        <v>#REF!</v>
      </c>
      <c r="F84" s="25" t="e">
        <f>+#REF!</f>
        <v>#REF!</v>
      </c>
      <c r="G84" s="25" t="e">
        <f>+D84+E84+F84</f>
        <v>#REF!</v>
      </c>
      <c r="H84" s="26" t="e">
        <f t="shared" ref="H84:H91" si="42">+H66</f>
        <v>#REF!</v>
      </c>
      <c r="I84" s="25" t="e">
        <f>G84*H84</f>
        <v>#REF!</v>
      </c>
      <c r="J84" s="25" t="e">
        <f>B84+C84-I84</f>
        <v>#REF!</v>
      </c>
      <c r="K84" s="27"/>
    </row>
    <row r="85" spans="1:11" x14ac:dyDescent="0.2">
      <c r="A85" s="4">
        <v>8</v>
      </c>
      <c r="B85" s="25" t="e">
        <f t="shared" si="41"/>
        <v>#REF!</v>
      </c>
      <c r="C85" s="25" t="e">
        <f>+#REF!</f>
        <v>#REF!</v>
      </c>
      <c r="D85" s="25" t="e">
        <f t="shared" ref="D85:D91" si="43">B85+C85</f>
        <v>#REF!</v>
      </c>
      <c r="E85" s="25" t="e">
        <f>-#REF!</f>
        <v>#REF!</v>
      </c>
      <c r="F85" s="25" t="e">
        <f>+#REF!</f>
        <v>#REF!</v>
      </c>
      <c r="G85" s="25" t="e">
        <f t="shared" ref="G85:G91" si="44">+D85+E85+F85</f>
        <v>#REF!</v>
      </c>
      <c r="H85" s="26" t="e">
        <f t="shared" si="42"/>
        <v>#REF!</v>
      </c>
      <c r="I85" s="25" t="e">
        <f t="shared" ref="I85:I87" si="45">G85*H85</f>
        <v>#REF!</v>
      </c>
      <c r="J85" s="25" t="e">
        <f t="shared" ref="J85:J87" si="46">B85+C85-I85</f>
        <v>#REF!</v>
      </c>
      <c r="K85" s="27"/>
    </row>
    <row r="86" spans="1:11" x14ac:dyDescent="0.2">
      <c r="A86" s="4">
        <v>10</v>
      </c>
      <c r="B86" s="25" t="e">
        <f t="shared" si="41"/>
        <v>#REF!</v>
      </c>
      <c r="C86" s="25" t="e">
        <f>+#REF!</f>
        <v>#REF!</v>
      </c>
      <c r="D86" s="25" t="e">
        <f t="shared" si="43"/>
        <v>#REF!</v>
      </c>
      <c r="E86" s="25" t="e">
        <f>-#REF!</f>
        <v>#REF!</v>
      </c>
      <c r="F86" s="25" t="e">
        <f>+#REF!</f>
        <v>#REF!</v>
      </c>
      <c r="G86" s="25" t="e">
        <f t="shared" si="44"/>
        <v>#REF!</v>
      </c>
      <c r="H86" s="26" t="e">
        <f t="shared" si="42"/>
        <v>#REF!</v>
      </c>
      <c r="I86" s="25" t="e">
        <f t="shared" si="45"/>
        <v>#REF!</v>
      </c>
      <c r="J86" s="25" t="e">
        <f t="shared" si="46"/>
        <v>#REF!</v>
      </c>
      <c r="K86" s="27"/>
    </row>
    <row r="87" spans="1:11" x14ac:dyDescent="0.2">
      <c r="A87" s="4">
        <v>12</v>
      </c>
      <c r="B87" s="25" t="e">
        <f t="shared" si="41"/>
        <v>#REF!</v>
      </c>
      <c r="C87" s="25" t="e">
        <f>+#REF!</f>
        <v>#REF!</v>
      </c>
      <c r="D87" s="25" t="e">
        <f t="shared" si="43"/>
        <v>#REF!</v>
      </c>
      <c r="E87" s="25" t="e">
        <f>-#REF!</f>
        <v>#REF!</v>
      </c>
      <c r="F87" s="25" t="e">
        <f>+#REF!</f>
        <v>#REF!</v>
      </c>
      <c r="G87" s="25" t="e">
        <f t="shared" si="44"/>
        <v>#REF!</v>
      </c>
      <c r="H87" s="26" t="e">
        <f t="shared" si="42"/>
        <v>#REF!</v>
      </c>
      <c r="I87" s="25" t="e">
        <f t="shared" si="45"/>
        <v>#REF!</v>
      </c>
      <c r="J87" s="25" t="e">
        <f t="shared" si="46"/>
        <v>#REF!</v>
      </c>
      <c r="K87" s="27"/>
    </row>
    <row r="88" spans="1:11" x14ac:dyDescent="0.2">
      <c r="A88" s="4">
        <v>13</v>
      </c>
      <c r="B88" s="25">
        <f t="shared" si="41"/>
        <v>0</v>
      </c>
      <c r="C88" s="25" t="e">
        <f>+#REF!</f>
        <v>#REF!</v>
      </c>
      <c r="D88" s="25" t="e">
        <f t="shared" si="43"/>
        <v>#REF!</v>
      </c>
      <c r="E88" s="25" t="e">
        <f>-#REF!</f>
        <v>#REF!</v>
      </c>
      <c r="F88" s="25" t="e">
        <f>+#REF!</f>
        <v>#REF!</v>
      </c>
      <c r="G88" s="25" t="e">
        <f t="shared" si="44"/>
        <v>#REF!</v>
      </c>
      <c r="H88" s="26" t="str">
        <f t="shared" si="42"/>
        <v>N/A</v>
      </c>
      <c r="I88" s="25" t="e">
        <f>+#REF!</f>
        <v>#REF!</v>
      </c>
      <c r="J88" s="25">
        <v>0</v>
      </c>
      <c r="K88" s="27"/>
    </row>
    <row r="89" spans="1:11" x14ac:dyDescent="0.2">
      <c r="A89" s="4">
        <v>14.1</v>
      </c>
      <c r="B89" s="25" t="e">
        <f t="shared" si="41"/>
        <v>#REF!</v>
      </c>
      <c r="C89" s="25" t="e">
        <f>+#REF!</f>
        <v>#REF!</v>
      </c>
      <c r="D89" s="25" t="e">
        <f t="shared" si="43"/>
        <v>#REF!</v>
      </c>
      <c r="E89" s="25" t="e">
        <f>-#REF!</f>
        <v>#REF!</v>
      </c>
      <c r="F89" s="25" t="e">
        <f>+#REF!</f>
        <v>#REF!</v>
      </c>
      <c r="G89" s="25" t="e">
        <f t="shared" si="44"/>
        <v>#REF!</v>
      </c>
      <c r="H89" s="26" t="e">
        <f t="shared" si="42"/>
        <v>#REF!</v>
      </c>
      <c r="I89" s="25" t="e">
        <f t="shared" ref="I89" si="47">G89*H89</f>
        <v>#REF!</v>
      </c>
      <c r="J89" s="25" t="e">
        <f t="shared" ref="J89:J91" si="48">B89+C89-I89</f>
        <v>#REF!</v>
      </c>
      <c r="K89" s="27"/>
    </row>
    <row r="90" spans="1:11" x14ac:dyDescent="0.2">
      <c r="A90" s="4">
        <v>47</v>
      </c>
      <c r="B90" s="25" t="e">
        <f t="shared" si="41"/>
        <v>#REF!</v>
      </c>
      <c r="C90" s="25" t="e">
        <f>+#REF!</f>
        <v>#REF!</v>
      </c>
      <c r="D90" s="25" t="e">
        <f t="shared" si="43"/>
        <v>#REF!</v>
      </c>
      <c r="E90" s="25" t="e">
        <f>-#REF!</f>
        <v>#REF!</v>
      </c>
      <c r="F90" s="25" t="e">
        <f>+#REF!</f>
        <v>#REF!</v>
      </c>
      <c r="G90" s="25" t="e">
        <f t="shared" si="44"/>
        <v>#REF!</v>
      </c>
      <c r="H90" s="26" t="e">
        <f t="shared" si="42"/>
        <v>#REF!</v>
      </c>
      <c r="I90" s="25" t="e">
        <f>G90*H90</f>
        <v>#REF!</v>
      </c>
      <c r="J90" s="25" t="e">
        <f t="shared" si="48"/>
        <v>#REF!</v>
      </c>
      <c r="K90" s="27"/>
    </row>
    <row r="91" spans="1:11" x14ac:dyDescent="0.2">
      <c r="A91" s="4">
        <v>50</v>
      </c>
      <c r="B91" s="25" t="e">
        <f t="shared" si="41"/>
        <v>#REF!</v>
      </c>
      <c r="C91" s="25" t="e">
        <f>+#REF!</f>
        <v>#REF!</v>
      </c>
      <c r="D91" s="25" t="e">
        <f t="shared" si="43"/>
        <v>#REF!</v>
      </c>
      <c r="E91" s="25" t="e">
        <f>-#REF!</f>
        <v>#REF!</v>
      </c>
      <c r="F91" s="25" t="e">
        <f>+#REF!</f>
        <v>#REF!</v>
      </c>
      <c r="G91" s="25" t="e">
        <f t="shared" si="44"/>
        <v>#REF!</v>
      </c>
      <c r="H91" s="26" t="e">
        <f t="shared" si="42"/>
        <v>#REF!</v>
      </c>
      <c r="I91" s="25" t="e">
        <f t="shared" ref="I91" si="49">G91*H91</f>
        <v>#REF!</v>
      </c>
      <c r="J91" s="25" t="e">
        <f t="shared" si="48"/>
        <v>#REF!</v>
      </c>
      <c r="K91" s="27"/>
    </row>
    <row r="92" spans="1:11" ht="12.6" customHeight="1" x14ac:dyDescent="0.2">
      <c r="A92" s="4"/>
      <c r="B92" s="30" t="e">
        <f t="shared" ref="B92" si="50">SUM(B84:B90)</f>
        <v>#REF!</v>
      </c>
      <c r="C92" s="76" t="e">
        <f>SUM(C84:C91)</f>
        <v>#REF!</v>
      </c>
      <c r="D92" s="76" t="e">
        <f t="shared" ref="D92:G92" si="51">SUM(D84:D91)</f>
        <v>#REF!</v>
      </c>
      <c r="E92" s="76" t="e">
        <f t="shared" si="51"/>
        <v>#REF!</v>
      </c>
      <c r="F92" s="76" t="e">
        <f t="shared" si="51"/>
        <v>#REF!</v>
      </c>
      <c r="G92" s="76" t="e">
        <f t="shared" si="51"/>
        <v>#REF!</v>
      </c>
      <c r="H92" s="26"/>
      <c r="I92" s="30" t="e">
        <f>SUM(I84:I91)</f>
        <v>#REF!</v>
      </c>
      <c r="J92" s="30" t="e">
        <f>SUM(J84:J90)</f>
        <v>#REF!</v>
      </c>
      <c r="K92" s="27"/>
    </row>
    <row r="93" spans="1:11" ht="12.6" customHeight="1" x14ac:dyDescent="0.2">
      <c r="A93" s="4"/>
      <c r="B93" s="32"/>
      <c r="C93" s="32"/>
      <c r="D93" s="32"/>
      <c r="E93" s="32"/>
      <c r="F93" s="32"/>
      <c r="G93" s="34"/>
      <c r="H93" s="34"/>
      <c r="I93" s="25"/>
      <c r="J93" s="32"/>
      <c r="K93" s="33"/>
    </row>
    <row r="94" spans="1:11" ht="12.6" customHeight="1" x14ac:dyDescent="0.3">
      <c r="A94" s="4"/>
      <c r="B94" s="32"/>
      <c r="C94" s="32"/>
      <c r="D94" s="32"/>
      <c r="E94" s="32"/>
      <c r="F94" s="32"/>
      <c r="G94" s="34"/>
      <c r="H94" s="73" t="s">
        <v>54</v>
      </c>
      <c r="I94" s="64" t="e">
        <f>ROUND(I92*0.265,1)</f>
        <v>#REF!</v>
      </c>
      <c r="J94" s="63" t="s">
        <v>55</v>
      </c>
      <c r="K94"/>
    </row>
    <row r="95" spans="1:11" x14ac:dyDescent="0.2">
      <c r="A95" s="13"/>
      <c r="B95" s="25"/>
      <c r="C95" s="25"/>
      <c r="D95" s="25"/>
      <c r="E95" s="25"/>
      <c r="F95" s="25"/>
      <c r="G95" s="25"/>
      <c r="H95" s="26"/>
      <c r="I95" s="25"/>
      <c r="J95" s="25"/>
      <c r="K95" s="27"/>
    </row>
    <row r="96" spans="1:11" ht="11.45" customHeight="1" x14ac:dyDescent="0.2">
      <c r="A96" s="13"/>
      <c r="B96" s="25"/>
      <c r="C96" s="25"/>
      <c r="D96" s="25"/>
      <c r="E96" s="25"/>
      <c r="F96" s="25"/>
      <c r="G96" s="25"/>
      <c r="H96" s="26"/>
      <c r="I96" s="25"/>
      <c r="J96" s="25"/>
      <c r="K96" s="27"/>
    </row>
    <row r="97" spans="1:14" x14ac:dyDescent="0.2">
      <c r="A97" s="13"/>
      <c r="B97" s="25"/>
      <c r="C97" s="25"/>
      <c r="D97" s="25"/>
      <c r="E97" s="25"/>
      <c r="F97" s="25"/>
      <c r="G97" s="25"/>
      <c r="H97" s="26"/>
      <c r="I97" s="25"/>
      <c r="J97" s="25"/>
      <c r="K97" s="27"/>
    </row>
    <row r="98" spans="1:14" x14ac:dyDescent="0.2">
      <c r="A98" s="13"/>
      <c r="B98" s="25"/>
      <c r="C98" s="25"/>
      <c r="D98" s="25"/>
      <c r="E98" s="25"/>
      <c r="F98" s="25"/>
      <c r="G98" s="25"/>
      <c r="H98" s="26"/>
      <c r="I98" s="25"/>
      <c r="J98" s="25"/>
      <c r="K98" s="27"/>
    </row>
    <row r="99" spans="1:14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40"/>
      <c r="M99" s="40"/>
      <c r="N99" s="1"/>
    </row>
    <row r="100" spans="1:14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40"/>
      <c r="M100" s="40"/>
      <c r="N100" s="1"/>
    </row>
    <row r="101" spans="1:14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40"/>
      <c r="M101" s="40"/>
      <c r="N101" s="1"/>
    </row>
    <row r="102" spans="1:14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40"/>
      <c r="M102" s="40"/>
      <c r="N102" s="1"/>
    </row>
    <row r="103" spans="1:14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40"/>
      <c r="M103" s="40"/>
      <c r="N103" s="1"/>
    </row>
    <row r="104" spans="1:14" x14ac:dyDescent="0.2">
      <c r="A104" s="35"/>
      <c r="B104" s="41"/>
      <c r="C104" s="41"/>
      <c r="D104" s="41"/>
      <c r="E104" s="41"/>
      <c r="F104" s="41"/>
      <c r="G104" s="41"/>
      <c r="H104" s="42"/>
      <c r="I104" s="41"/>
      <c r="J104" s="41"/>
      <c r="K104" s="40"/>
      <c r="L104" s="40"/>
      <c r="M104" s="40"/>
      <c r="N104" s="1"/>
    </row>
    <row r="105" spans="1:14" x14ac:dyDescent="0.2">
      <c r="A105" s="35"/>
      <c r="B105" s="41"/>
      <c r="C105" s="41"/>
      <c r="D105" s="41"/>
      <c r="E105" s="41"/>
      <c r="F105" s="41"/>
      <c r="G105" s="41"/>
      <c r="H105" s="43"/>
      <c r="I105" s="41"/>
      <c r="J105" s="41"/>
      <c r="K105" s="40"/>
      <c r="L105" s="40"/>
      <c r="M105" s="40"/>
      <c r="N105" s="1"/>
    </row>
    <row r="106" spans="1:14" x14ac:dyDescent="0.2">
      <c r="A106" s="35"/>
      <c r="B106" s="41"/>
      <c r="C106" s="41"/>
      <c r="D106" s="41"/>
      <c r="E106" s="41"/>
      <c r="F106" s="41"/>
      <c r="G106" s="41"/>
      <c r="H106" s="43"/>
      <c r="I106" s="41"/>
      <c r="J106" s="41"/>
      <c r="K106" s="40"/>
      <c r="L106" s="40"/>
      <c r="M106" s="40"/>
      <c r="N106" s="1"/>
    </row>
    <row r="107" spans="1:14" x14ac:dyDescent="0.2">
      <c r="A107" s="35"/>
      <c r="B107" s="41"/>
      <c r="C107" s="41"/>
      <c r="D107" s="41"/>
      <c r="E107" s="41"/>
      <c r="F107" s="41"/>
      <c r="G107" s="41"/>
      <c r="H107" s="43"/>
      <c r="I107" s="41"/>
      <c r="J107" s="41"/>
      <c r="K107" s="40"/>
      <c r="L107" s="40"/>
      <c r="M107" s="40"/>
      <c r="N107" s="1"/>
    </row>
    <row r="108" spans="1:14" x14ac:dyDescent="0.2">
      <c r="A108" s="35"/>
      <c r="B108" s="41"/>
      <c r="C108" s="41"/>
      <c r="D108" s="41"/>
      <c r="E108" s="41"/>
      <c r="F108" s="41"/>
      <c r="G108" s="41"/>
      <c r="H108" s="43"/>
      <c r="I108" s="41"/>
      <c r="J108" s="41"/>
      <c r="K108" s="40"/>
      <c r="L108" s="40"/>
      <c r="M108" s="40"/>
      <c r="N108" s="1"/>
    </row>
    <row r="109" spans="1:14" x14ac:dyDescent="0.2">
      <c r="A109" s="35"/>
      <c r="B109" s="41"/>
      <c r="C109" s="41"/>
      <c r="D109" s="41"/>
      <c r="E109" s="41"/>
      <c r="F109" s="41"/>
      <c r="G109" s="41"/>
      <c r="H109" s="43"/>
      <c r="I109" s="41"/>
      <c r="J109" s="41"/>
      <c r="K109" s="40"/>
      <c r="L109" s="40"/>
      <c r="M109" s="40"/>
      <c r="N109" s="1"/>
    </row>
    <row r="110" spans="1:14" x14ac:dyDescent="0.2">
      <c r="A110" s="35"/>
      <c r="B110" s="41"/>
      <c r="C110" s="41"/>
      <c r="D110" s="41"/>
      <c r="E110" s="41"/>
      <c r="F110" s="41"/>
      <c r="G110" s="41"/>
      <c r="H110" s="43"/>
      <c r="I110" s="41"/>
      <c r="J110" s="41"/>
      <c r="K110" s="44"/>
      <c r="L110" s="40"/>
      <c r="M110" s="40"/>
    </row>
    <row r="111" spans="1:14" x14ac:dyDescent="0.2">
      <c r="A111" s="35"/>
      <c r="B111" s="41"/>
      <c r="C111" s="41"/>
      <c r="D111" s="41"/>
      <c r="E111" s="41"/>
      <c r="F111" s="41"/>
      <c r="G111" s="41"/>
      <c r="H111" s="43"/>
      <c r="I111" s="41"/>
      <c r="J111" s="41"/>
      <c r="K111" s="45"/>
      <c r="L111" s="40"/>
      <c r="M111" s="40"/>
    </row>
    <row r="112" spans="1:14" x14ac:dyDescent="0.2">
      <c r="A112" s="36"/>
      <c r="B112" s="46"/>
      <c r="C112" s="46"/>
      <c r="D112" s="46"/>
      <c r="E112" s="46"/>
      <c r="F112" s="46"/>
      <c r="G112" s="46"/>
      <c r="H112" s="43"/>
      <c r="I112" s="46"/>
      <c r="J112" s="46"/>
      <c r="K112" s="45"/>
    </row>
    <row r="113" spans="1:13" x14ac:dyDescent="0.2">
      <c r="A113" s="36"/>
      <c r="B113" s="46"/>
      <c r="C113" s="46"/>
      <c r="D113" s="46"/>
      <c r="E113" s="46"/>
      <c r="F113" s="46"/>
      <c r="G113" s="46"/>
      <c r="H113" s="43"/>
      <c r="I113" s="46"/>
      <c r="J113" s="46"/>
    </row>
    <row r="114" spans="1:13" x14ac:dyDescent="0.2">
      <c r="B114" s="46"/>
      <c r="C114" s="46"/>
      <c r="D114" s="46"/>
      <c r="E114" s="46"/>
      <c r="F114" s="46"/>
      <c r="G114" s="46"/>
      <c r="H114" s="43"/>
      <c r="I114" s="46"/>
      <c r="J114" s="46"/>
    </row>
    <row r="115" spans="1:13" x14ac:dyDescent="0.2">
      <c r="A115" s="47"/>
      <c r="B115" s="46"/>
      <c r="C115" s="46"/>
      <c r="D115" s="46"/>
      <c r="E115" s="46"/>
      <c r="F115" s="46"/>
      <c r="G115" s="46"/>
      <c r="H115" s="43"/>
      <c r="I115" s="46"/>
      <c r="J115" s="46"/>
      <c r="K115" s="46"/>
      <c r="L115" s="46"/>
      <c r="M115" s="46"/>
    </row>
    <row r="116" spans="1:13" x14ac:dyDescent="0.2">
      <c r="A116" s="36"/>
      <c r="B116" s="46"/>
      <c r="C116" s="46"/>
      <c r="D116" s="46"/>
      <c r="E116" s="46"/>
      <c r="F116" s="46"/>
      <c r="G116" s="43"/>
      <c r="H116" s="43"/>
      <c r="I116" s="46"/>
      <c r="J116" s="46"/>
    </row>
    <row r="117" spans="1:13" ht="15" x14ac:dyDescent="0.25">
      <c r="A117" s="37"/>
      <c r="B117" s="48"/>
      <c r="C117" s="49"/>
      <c r="D117" s="48"/>
    </row>
  </sheetData>
  <mergeCells count="7">
    <mergeCell ref="A8:J8"/>
    <mergeCell ref="A2:J2"/>
    <mergeCell ref="A1:J1"/>
    <mergeCell ref="A4:J4"/>
    <mergeCell ref="A5:J5"/>
    <mergeCell ref="A6:J6"/>
    <mergeCell ref="A7:J7"/>
  </mergeCells>
  <pageMargins left="0.7" right="0.7" top="0.75" bottom="0.75" header="0.3" footer="0.3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270D2-9F39-47DD-9CBB-9520E7936D0D}">
  <dimension ref="A1:R252"/>
  <sheetViews>
    <sheetView tabSelected="1" view="pageBreakPreview" topLeftCell="A154" zoomScale="50" zoomScaleNormal="130" zoomScaleSheetLayoutView="50" workbookViewId="0">
      <selection activeCell="A156" sqref="A156"/>
    </sheetView>
  </sheetViews>
  <sheetFormatPr defaultColWidth="8.85546875" defaultRowHeight="12.75" x14ac:dyDescent="0.2"/>
  <cols>
    <col min="1" max="1" width="15.5703125" style="7" customWidth="1"/>
    <col min="2" max="2" width="9.140625" style="7" customWidth="1"/>
    <col min="3" max="3" width="8" style="7" customWidth="1"/>
    <col min="4" max="4" width="9.140625" style="7" customWidth="1"/>
    <col min="5" max="5" width="8.5703125" style="7" customWidth="1"/>
    <col min="6" max="6" width="11.42578125" style="7" customWidth="1"/>
    <col min="7" max="7" width="11.85546875" style="7" customWidth="1"/>
    <col min="8" max="8" width="11.5703125" style="7" bestFit="1" customWidth="1"/>
    <col min="9" max="9" width="8.140625" style="7" customWidth="1"/>
    <col min="10" max="10" width="10.85546875" style="7" customWidth="1"/>
    <col min="11" max="11" width="12.140625" style="7" customWidth="1"/>
    <col min="12" max="12" width="10.85546875" style="7" customWidth="1"/>
    <col min="13" max="14" width="13.85546875" style="7" customWidth="1"/>
    <col min="15" max="15" width="12.85546875" style="7" customWidth="1"/>
    <col min="16" max="16" width="13.140625" style="7" customWidth="1"/>
    <col min="17" max="17" width="8.85546875" style="7"/>
    <col min="18" max="18" width="11.140625" style="7" customWidth="1"/>
    <col min="19" max="16384" width="8.85546875" style="7"/>
  </cols>
  <sheetData>
    <row r="1" spans="1:12" x14ac:dyDescent="0.2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6"/>
    </row>
    <row r="2" spans="1:12" ht="13.5" customHeight="1" x14ac:dyDescent="0.2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6"/>
      <c r="L2" s="8"/>
    </row>
    <row r="3" spans="1:12" x14ac:dyDescent="0.2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6"/>
    </row>
    <row r="4" spans="1:12" x14ac:dyDescent="0.2">
      <c r="A4" s="202" t="s">
        <v>2</v>
      </c>
      <c r="B4" s="202"/>
      <c r="C4" s="202"/>
      <c r="D4" s="202"/>
      <c r="E4" s="202"/>
      <c r="F4" s="202"/>
      <c r="G4" s="202"/>
      <c r="H4" s="202"/>
      <c r="I4" s="202"/>
      <c r="J4" s="202"/>
    </row>
    <row r="5" spans="1:12" x14ac:dyDescent="0.2">
      <c r="A5" s="202" t="s">
        <v>69</v>
      </c>
      <c r="B5" s="202"/>
      <c r="C5" s="202"/>
      <c r="D5" s="202"/>
      <c r="E5" s="202"/>
      <c r="F5" s="202"/>
      <c r="G5" s="202"/>
      <c r="H5" s="202"/>
      <c r="I5" s="202"/>
      <c r="J5" s="202"/>
    </row>
    <row r="6" spans="1:12" x14ac:dyDescent="0.2">
      <c r="A6" s="202" t="s">
        <v>70</v>
      </c>
      <c r="B6" s="202"/>
      <c r="C6" s="202"/>
      <c r="D6" s="202"/>
      <c r="E6" s="202"/>
      <c r="F6" s="202"/>
      <c r="G6" s="202"/>
      <c r="H6" s="202"/>
      <c r="I6" s="202"/>
      <c r="J6" s="202"/>
    </row>
    <row r="7" spans="1:12" x14ac:dyDescent="0.2">
      <c r="A7" s="199" t="s">
        <v>71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2" x14ac:dyDescent="0.2">
      <c r="A8" s="202" t="s">
        <v>5</v>
      </c>
      <c r="B8" s="202"/>
      <c r="C8" s="202"/>
      <c r="D8" s="202"/>
      <c r="E8" s="202"/>
      <c r="F8" s="202"/>
      <c r="G8" s="202"/>
      <c r="H8" s="202"/>
      <c r="I8" s="202"/>
      <c r="J8" s="202"/>
    </row>
    <row r="9" spans="1:12" x14ac:dyDescent="0.2">
      <c r="A9" s="202" t="s">
        <v>72</v>
      </c>
      <c r="B9" s="202"/>
      <c r="C9" s="202"/>
      <c r="D9" s="202"/>
      <c r="E9" s="202"/>
      <c r="F9" s="202"/>
      <c r="G9" s="202"/>
      <c r="H9" s="202"/>
      <c r="I9" s="202"/>
      <c r="J9" s="202"/>
    </row>
    <row r="10" spans="1:12" x14ac:dyDescent="0.2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2" s="164" customFormat="1" ht="15" x14ac:dyDescent="0.25">
      <c r="A11" s="167" t="s">
        <v>7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89"/>
      <c r="L11" s="189"/>
    </row>
    <row r="12" spans="1:12" s="164" customFormat="1" ht="15" x14ac:dyDescent="0.25">
      <c r="A12" s="167"/>
      <c r="B12" s="168"/>
      <c r="C12" s="168"/>
      <c r="D12" s="168"/>
      <c r="E12" s="168"/>
      <c r="F12" s="168"/>
      <c r="G12" s="168"/>
      <c r="H12" s="168"/>
      <c r="I12" s="168"/>
      <c r="J12" s="168"/>
      <c r="K12" s="189"/>
      <c r="L12" s="189"/>
    </row>
    <row r="13" spans="1:12" s="164" customFormat="1" ht="24.75" x14ac:dyDescent="0.25">
      <c r="A13" s="169" t="s">
        <v>25</v>
      </c>
      <c r="B13" s="170" t="s">
        <v>8</v>
      </c>
      <c r="C13" s="170" t="s">
        <v>9</v>
      </c>
      <c r="D13" s="170" t="s">
        <v>10</v>
      </c>
      <c r="E13" s="170" t="s">
        <v>11</v>
      </c>
      <c r="F13" s="170" t="s">
        <v>12</v>
      </c>
      <c r="G13" s="170" t="s">
        <v>13</v>
      </c>
      <c r="H13" s="171" t="s">
        <v>14</v>
      </c>
      <c r="I13" s="170" t="s">
        <v>15</v>
      </c>
      <c r="J13" s="171" t="s">
        <v>16</v>
      </c>
      <c r="K13" s="189"/>
      <c r="L13" s="189"/>
    </row>
    <row r="14" spans="1:12" s="164" customFormat="1" ht="11.25" customHeight="1" x14ac:dyDescent="0.25">
      <c r="A14" s="172">
        <v>1</v>
      </c>
      <c r="B14" s="173">
        <v>1850.0001950160154</v>
      </c>
      <c r="C14" s="173">
        <v>29.312585956635122</v>
      </c>
      <c r="D14" s="173">
        <v>1879.3127809726504</v>
      </c>
      <c r="E14" s="173">
        <v>-14.656292978317561</v>
      </c>
      <c r="F14" s="173">
        <v>26.967579080104301</v>
      </c>
      <c r="G14" s="173">
        <v>1891.6240670744371</v>
      </c>
      <c r="H14" s="174">
        <v>0.04</v>
      </c>
      <c r="I14" s="173">
        <v>75.664962682977489</v>
      </c>
      <c r="J14" s="173">
        <v>1803.6478182896728</v>
      </c>
      <c r="K14" s="189"/>
      <c r="L14" s="189"/>
    </row>
    <row r="15" spans="1:12" s="164" customFormat="1" ht="11.25" customHeight="1" x14ac:dyDescent="0.25">
      <c r="A15" s="172">
        <v>2</v>
      </c>
      <c r="B15" s="173">
        <v>393.13177730000001</v>
      </c>
      <c r="C15" s="173">
        <v>0</v>
      </c>
      <c r="D15" s="173">
        <v>393.13177730000001</v>
      </c>
      <c r="E15" s="173">
        <v>0</v>
      </c>
      <c r="F15" s="173">
        <v>0</v>
      </c>
      <c r="G15" s="173">
        <v>393.13177730000001</v>
      </c>
      <c r="H15" s="174">
        <v>0.06</v>
      </c>
      <c r="I15" s="173">
        <v>23.587906638</v>
      </c>
      <c r="J15" s="173">
        <v>369.54387066200002</v>
      </c>
      <c r="K15" s="189"/>
      <c r="L15" s="189"/>
    </row>
    <row r="16" spans="1:12" s="164" customFormat="1" ht="11.25" customHeight="1" x14ac:dyDescent="0.25">
      <c r="A16" s="172">
        <v>3</v>
      </c>
      <c r="B16" s="173">
        <v>195.86847637037303</v>
      </c>
      <c r="C16" s="173">
        <v>0</v>
      </c>
      <c r="D16" s="173">
        <v>195.86847637037303</v>
      </c>
      <c r="E16" s="173">
        <v>0</v>
      </c>
      <c r="F16" s="173">
        <v>0</v>
      </c>
      <c r="G16" s="173">
        <v>195.86847637037303</v>
      </c>
      <c r="H16" s="174">
        <v>0.05</v>
      </c>
      <c r="I16" s="173">
        <v>9.7934238185186526</v>
      </c>
      <c r="J16" s="173">
        <v>186.07505255185438</v>
      </c>
      <c r="K16" s="189"/>
      <c r="L16" s="189"/>
    </row>
    <row r="17" spans="1:10" s="164" customFormat="1" ht="11.25" customHeight="1" x14ac:dyDescent="0.25">
      <c r="A17" s="172">
        <v>6</v>
      </c>
      <c r="B17" s="173">
        <v>53.146274043947955</v>
      </c>
      <c r="C17" s="173">
        <v>0</v>
      </c>
      <c r="D17" s="173">
        <v>53.146274043947955</v>
      </c>
      <c r="E17" s="173">
        <v>0</v>
      </c>
      <c r="F17" s="173">
        <v>0</v>
      </c>
      <c r="G17" s="173">
        <v>53.146274043947955</v>
      </c>
      <c r="H17" s="174">
        <v>0.1</v>
      </c>
      <c r="I17" s="173">
        <v>5.3146274043947956</v>
      </c>
      <c r="J17" s="173">
        <v>47.831646639553156</v>
      </c>
    </row>
    <row r="18" spans="1:10" s="164" customFormat="1" ht="11.25" customHeight="1" x14ac:dyDescent="0.25">
      <c r="A18" s="172">
        <v>7</v>
      </c>
      <c r="B18" s="173">
        <v>1.5939098585242804</v>
      </c>
      <c r="C18" s="173">
        <v>0</v>
      </c>
      <c r="D18" s="173">
        <v>1.5939098585242804</v>
      </c>
      <c r="E18" s="173">
        <v>0</v>
      </c>
      <c r="F18" s="173">
        <v>0</v>
      </c>
      <c r="G18" s="173">
        <v>1.5939098585242804</v>
      </c>
      <c r="H18" s="174">
        <v>0.15</v>
      </c>
      <c r="I18" s="173">
        <v>0.23908647877864203</v>
      </c>
      <c r="J18" s="173">
        <v>1.3548233797456384</v>
      </c>
    </row>
    <row r="19" spans="1:10" s="164" customFormat="1" ht="11.25" customHeight="1" x14ac:dyDescent="0.25">
      <c r="A19" s="172">
        <v>8</v>
      </c>
      <c r="B19" s="173">
        <v>140.7253424953106</v>
      </c>
      <c r="C19" s="173">
        <v>106.82740927943814</v>
      </c>
      <c r="D19" s="173">
        <v>247.55275177474874</v>
      </c>
      <c r="E19" s="173">
        <v>-53.413704639719072</v>
      </c>
      <c r="F19" s="173">
        <v>98.281216537083097</v>
      </c>
      <c r="G19" s="173">
        <v>292.42026367211275</v>
      </c>
      <c r="H19" s="174">
        <v>0.2</v>
      </c>
      <c r="I19" s="173">
        <v>58.484052734422555</v>
      </c>
      <c r="J19" s="173">
        <v>189.06869904032618</v>
      </c>
    </row>
    <row r="20" spans="1:10" s="164" customFormat="1" ht="11.25" customHeight="1" x14ac:dyDescent="0.25">
      <c r="A20" s="172">
        <v>9</v>
      </c>
      <c r="B20" s="173">
        <v>1.5963103304797188</v>
      </c>
      <c r="C20" s="173">
        <v>0</v>
      </c>
      <c r="D20" s="173">
        <v>1.5963103304797188</v>
      </c>
      <c r="E20" s="173">
        <v>0</v>
      </c>
      <c r="F20" s="173">
        <v>0</v>
      </c>
      <c r="G20" s="173">
        <v>1.5963103304797188</v>
      </c>
      <c r="H20" s="174">
        <v>0.25</v>
      </c>
      <c r="I20" s="173">
        <v>0.3990775826199297</v>
      </c>
      <c r="J20" s="173">
        <v>1.1972327478597891</v>
      </c>
    </row>
    <row r="21" spans="1:10" s="164" customFormat="1" ht="11.25" customHeight="1" x14ac:dyDescent="0.25">
      <c r="A21" s="172">
        <v>10</v>
      </c>
      <c r="B21" s="173">
        <v>24.808308534278211</v>
      </c>
      <c r="C21" s="173">
        <v>9.8757658455611477</v>
      </c>
      <c r="D21" s="173">
        <v>34.684074379839359</v>
      </c>
      <c r="E21" s="173">
        <v>-4.9378829227805738</v>
      </c>
      <c r="F21" s="173">
        <v>9.0857045779162569</v>
      </c>
      <c r="G21" s="173">
        <v>38.831896034975045</v>
      </c>
      <c r="H21" s="174">
        <v>0.3</v>
      </c>
      <c r="I21" s="173">
        <v>11.649568810492513</v>
      </c>
      <c r="J21" s="173">
        <v>23.034505569346848</v>
      </c>
    </row>
    <row r="22" spans="1:10" s="164" customFormat="1" ht="11.25" customHeight="1" x14ac:dyDescent="0.25">
      <c r="A22" s="172">
        <v>12</v>
      </c>
      <c r="B22" s="173">
        <v>2.392314776560359</v>
      </c>
      <c r="C22" s="173">
        <v>24.795166439165548</v>
      </c>
      <c r="D22" s="173">
        <v>27.187481215725906</v>
      </c>
      <c r="E22" s="173">
        <v>-12.397583219582774</v>
      </c>
      <c r="F22" s="173">
        <v>11.405776562016152</v>
      </c>
      <c r="G22" s="173">
        <v>26.195674558159283</v>
      </c>
      <c r="H22" s="174">
        <v>1</v>
      </c>
      <c r="I22" s="173">
        <v>26.195674558159283</v>
      </c>
      <c r="J22" s="173">
        <v>0.99180665756662378</v>
      </c>
    </row>
    <row r="23" spans="1:10" s="164" customFormat="1" ht="11.25" customHeight="1" x14ac:dyDescent="0.25">
      <c r="A23" s="172">
        <v>13</v>
      </c>
      <c r="B23" s="173">
        <v>6.7493009117032274</v>
      </c>
      <c r="C23" s="173">
        <v>0</v>
      </c>
      <c r="D23" s="173">
        <v>6.7493009117032274</v>
      </c>
      <c r="E23" s="173">
        <v>0</v>
      </c>
      <c r="F23" s="173">
        <v>0</v>
      </c>
      <c r="G23" s="173">
        <v>6.7493009117032274</v>
      </c>
      <c r="H23" s="174" t="s">
        <v>18</v>
      </c>
      <c r="I23" s="173">
        <v>1.3360049851652136</v>
      </c>
      <c r="J23" s="173">
        <v>5.4132959265380141</v>
      </c>
    </row>
    <row r="24" spans="1:10" s="164" customFormat="1" ht="11.25" customHeight="1" x14ac:dyDescent="0.25">
      <c r="A24" s="172" t="s">
        <v>19</v>
      </c>
      <c r="B24" s="173">
        <v>27.667579054522442</v>
      </c>
      <c r="C24" s="173">
        <v>0</v>
      </c>
      <c r="D24" s="173">
        <v>27.667579054522442</v>
      </c>
      <c r="E24" s="173">
        <v>0</v>
      </c>
      <c r="F24" s="173">
        <v>0</v>
      </c>
      <c r="G24" s="173">
        <v>27.667579054522442</v>
      </c>
      <c r="H24" s="174">
        <v>7.0000000000000007E-2</v>
      </c>
      <c r="I24" s="173">
        <v>1.936730533816571</v>
      </c>
      <c r="J24" s="173">
        <v>25.730848520705869</v>
      </c>
    </row>
    <row r="25" spans="1:10" s="164" customFormat="1" ht="11.25" customHeight="1" x14ac:dyDescent="0.25">
      <c r="A25" s="172" t="s">
        <v>20</v>
      </c>
      <c r="B25" s="173">
        <v>15.171362944371719</v>
      </c>
      <c r="C25" s="173">
        <v>8.3091658824191086</v>
      </c>
      <c r="D25" s="173">
        <v>23.480528826790827</v>
      </c>
      <c r="E25" s="173">
        <v>-4.1545829412095543</v>
      </c>
      <c r="F25" s="173">
        <v>7.6444326118255805</v>
      </c>
      <c r="G25" s="173">
        <v>26.970378497406855</v>
      </c>
      <c r="H25" s="174">
        <v>0.05</v>
      </c>
      <c r="I25" s="173">
        <v>1.3485189248703429</v>
      </c>
      <c r="J25" s="173">
        <v>22.132009901920483</v>
      </c>
    </row>
    <row r="26" spans="1:10" s="164" customFormat="1" ht="11.25" customHeight="1" x14ac:dyDescent="0.25">
      <c r="A26" s="172">
        <v>17</v>
      </c>
      <c r="B26" s="173">
        <v>108.30807639732505</v>
      </c>
      <c r="C26" s="173">
        <v>1.9268450057152178</v>
      </c>
      <c r="D26" s="173">
        <v>110.23492140304027</v>
      </c>
      <c r="E26" s="173">
        <v>-0.96342250285760889</v>
      </c>
      <c r="F26" s="173">
        <v>1.7726974052580005</v>
      </c>
      <c r="G26" s="173">
        <v>111.04419630544066</v>
      </c>
      <c r="H26" s="174">
        <v>0.08</v>
      </c>
      <c r="I26" s="173">
        <v>8.8835357044352534</v>
      </c>
      <c r="J26" s="173">
        <v>101.35138569860501</v>
      </c>
    </row>
    <row r="27" spans="1:10" s="164" customFormat="1" ht="11.25" customHeight="1" x14ac:dyDescent="0.25">
      <c r="A27" s="172">
        <v>35</v>
      </c>
      <c r="B27" s="173">
        <v>6.8154119999999999E-2</v>
      </c>
      <c r="C27" s="173">
        <v>0</v>
      </c>
      <c r="D27" s="173">
        <v>6.8154119999999999E-2</v>
      </c>
      <c r="E27" s="173">
        <v>0</v>
      </c>
      <c r="F27" s="173">
        <v>0</v>
      </c>
      <c r="G27" s="173">
        <v>6.8154119999999999E-2</v>
      </c>
      <c r="H27" s="174">
        <v>7.0000000000000007E-2</v>
      </c>
      <c r="I27" s="173">
        <v>4.7707884000000008E-3</v>
      </c>
      <c r="J27" s="173">
        <v>6.3383331599999995E-2</v>
      </c>
    </row>
    <row r="28" spans="1:10" s="164" customFormat="1" ht="11.25" customHeight="1" x14ac:dyDescent="0.25">
      <c r="A28" s="172">
        <v>42</v>
      </c>
      <c r="B28" s="173">
        <v>50.387653662994943</v>
      </c>
      <c r="C28" s="173">
        <v>0</v>
      </c>
      <c r="D28" s="173">
        <v>50.387653662994943</v>
      </c>
      <c r="E28" s="173">
        <v>0</v>
      </c>
      <c r="F28" s="173">
        <v>0</v>
      </c>
      <c r="G28" s="173">
        <v>50.387653662994943</v>
      </c>
      <c r="H28" s="174">
        <v>0.12</v>
      </c>
      <c r="I28" s="173">
        <v>6.0465184395593932</v>
      </c>
      <c r="J28" s="173">
        <v>44.34113522343555</v>
      </c>
    </row>
    <row r="29" spans="1:10" s="164" customFormat="1" ht="11.25" customHeight="1" x14ac:dyDescent="0.25">
      <c r="A29" s="172">
        <v>45</v>
      </c>
      <c r="B29" s="173">
        <v>5.2970500000000002E-3</v>
      </c>
      <c r="C29" s="173">
        <v>0</v>
      </c>
      <c r="D29" s="173">
        <v>5.2970500000000002E-3</v>
      </c>
      <c r="E29" s="173">
        <v>0</v>
      </c>
      <c r="F29" s="173">
        <v>0</v>
      </c>
      <c r="G29" s="173">
        <v>5.2970500000000002E-3</v>
      </c>
      <c r="H29" s="174">
        <v>0.45</v>
      </c>
      <c r="I29" s="173">
        <v>2.3836725E-3</v>
      </c>
      <c r="J29" s="173">
        <v>2.9133775000000002E-3</v>
      </c>
    </row>
    <row r="30" spans="1:10" s="164" customFormat="1" ht="11.25" customHeight="1" x14ac:dyDescent="0.25">
      <c r="A30" s="172">
        <v>46</v>
      </c>
      <c r="B30" s="173">
        <v>8.0303059779851775</v>
      </c>
      <c r="C30" s="173">
        <v>0</v>
      </c>
      <c r="D30" s="173">
        <v>8.0303059779851775</v>
      </c>
      <c r="E30" s="173">
        <v>0</v>
      </c>
      <c r="F30" s="173">
        <v>0</v>
      </c>
      <c r="G30" s="173">
        <v>8.0303059779851775</v>
      </c>
      <c r="H30" s="174">
        <v>0.3</v>
      </c>
      <c r="I30" s="173">
        <v>2.4090917933955533</v>
      </c>
      <c r="J30" s="173">
        <v>5.6212141845896237</v>
      </c>
    </row>
    <row r="31" spans="1:10" s="164" customFormat="1" ht="11.25" customHeight="1" x14ac:dyDescent="0.25">
      <c r="A31" s="172">
        <v>47</v>
      </c>
      <c r="B31" s="173">
        <v>4440.9739972456027</v>
      </c>
      <c r="C31" s="173">
        <v>720.87416421934461</v>
      </c>
      <c r="D31" s="173">
        <v>5161.8481614649472</v>
      </c>
      <c r="E31" s="173">
        <v>-360.4370821096723</v>
      </c>
      <c r="F31" s="173">
        <v>663.20423108179705</v>
      </c>
      <c r="G31" s="173">
        <v>5464.6153104370715</v>
      </c>
      <c r="H31" s="174">
        <v>0.08</v>
      </c>
      <c r="I31" s="173">
        <v>437.16922483496575</v>
      </c>
      <c r="J31" s="173">
        <v>4724.6789366299818</v>
      </c>
    </row>
    <row r="32" spans="1:10" s="164" customFormat="1" ht="11.25" customHeight="1" x14ac:dyDescent="0.25">
      <c r="A32" s="172">
        <v>50</v>
      </c>
      <c r="B32" s="173">
        <v>25.127750299291499</v>
      </c>
      <c r="C32" s="173">
        <v>8.9139622950613848</v>
      </c>
      <c r="D32" s="173">
        <v>34.041712594352887</v>
      </c>
      <c r="E32" s="173">
        <v>-4.4569811475306924</v>
      </c>
      <c r="F32" s="173">
        <v>8.2008453114564741</v>
      </c>
      <c r="G32" s="173">
        <v>37.785576758278673</v>
      </c>
      <c r="H32" s="174">
        <v>0.55000000000000004</v>
      </c>
      <c r="I32" s="173">
        <v>20.782067217053271</v>
      </c>
      <c r="J32" s="173">
        <v>13.259645377299613</v>
      </c>
    </row>
    <row r="33" spans="1:10" s="164" customFormat="1" ht="15" x14ac:dyDescent="0.25">
      <c r="A33" s="175" t="s">
        <v>21</v>
      </c>
      <c r="B33" s="176">
        <v>7345.7523863892866</v>
      </c>
      <c r="C33" s="176">
        <v>910.83506492334038</v>
      </c>
      <c r="D33" s="176">
        <v>8256.5874513126255</v>
      </c>
      <c r="E33" s="176">
        <v>-455.41753246167019</v>
      </c>
      <c r="F33" s="176">
        <v>826.56248316745689</v>
      </c>
      <c r="G33" s="176">
        <v>8627.7324020184133</v>
      </c>
      <c r="H33" s="189"/>
      <c r="I33" s="176">
        <v>691.24722760252519</v>
      </c>
      <c r="J33" s="176">
        <v>7565.3402237101009</v>
      </c>
    </row>
    <row r="34" spans="1:10" s="164" customFormat="1" ht="15" x14ac:dyDescent="0.25">
      <c r="A34" s="189"/>
      <c r="B34" s="177"/>
      <c r="C34" s="177"/>
      <c r="D34" s="177"/>
      <c r="E34" s="177"/>
      <c r="F34" s="177"/>
      <c r="G34" s="189"/>
      <c r="H34" s="187" t="s">
        <v>22</v>
      </c>
      <c r="I34" s="178">
        <v>-8.855760455503999</v>
      </c>
      <c r="J34" s="177"/>
    </row>
    <row r="35" spans="1:10" s="164" customFormat="1" ht="15" x14ac:dyDescent="0.25">
      <c r="A35" s="175"/>
      <c r="B35" s="177"/>
      <c r="C35" s="177"/>
      <c r="D35" s="177"/>
      <c r="E35" s="177"/>
      <c r="F35" s="177"/>
      <c r="G35" s="189"/>
      <c r="H35" s="162" t="s">
        <v>23</v>
      </c>
      <c r="I35" s="179">
        <v>682.39146714702122</v>
      </c>
      <c r="J35" s="177"/>
    </row>
    <row r="36" spans="1:10" s="164" customFormat="1" ht="15" x14ac:dyDescent="0.25">
      <c r="A36" s="175"/>
      <c r="B36" s="168"/>
      <c r="C36" s="168"/>
      <c r="D36" s="168"/>
      <c r="E36" s="168"/>
      <c r="F36" s="168"/>
      <c r="G36" s="168"/>
      <c r="H36" s="168"/>
      <c r="I36" s="168"/>
      <c r="J36" s="168"/>
    </row>
    <row r="37" spans="1:10" s="164" customFormat="1" ht="15" x14ac:dyDescent="0.25">
      <c r="A37" s="180"/>
      <c r="B37" s="168"/>
      <c r="C37" s="168"/>
      <c r="D37" s="168"/>
      <c r="E37" s="168"/>
      <c r="F37" s="168"/>
      <c r="G37" s="168"/>
      <c r="H37" s="168"/>
      <c r="I37" s="168"/>
      <c r="J37" s="168"/>
    </row>
    <row r="38" spans="1:10" s="164" customFormat="1" ht="15" x14ac:dyDescent="0.25">
      <c r="A38" s="167" t="s">
        <v>24</v>
      </c>
      <c r="B38" s="179"/>
      <c r="C38" s="179"/>
      <c r="D38" s="179"/>
      <c r="E38" s="179"/>
      <c r="F38" s="179"/>
      <c r="G38" s="179"/>
      <c r="H38" s="181"/>
      <c r="I38" s="179"/>
      <c r="J38" s="179"/>
    </row>
    <row r="39" spans="1:10" s="164" customFormat="1" ht="15" x14ac:dyDescent="0.25">
      <c r="A39" s="167"/>
      <c r="B39" s="179"/>
      <c r="C39" s="179"/>
      <c r="D39" s="179"/>
      <c r="E39" s="179"/>
      <c r="F39" s="179"/>
      <c r="G39" s="179"/>
      <c r="H39" s="181"/>
      <c r="I39" s="179"/>
      <c r="J39" s="179"/>
    </row>
    <row r="40" spans="1:10" s="165" customFormat="1" ht="24" x14ac:dyDescent="0.2">
      <c r="A40" s="169" t="s">
        <v>25</v>
      </c>
      <c r="B40" s="170" t="s">
        <v>8</v>
      </c>
      <c r="C40" s="170" t="s">
        <v>9</v>
      </c>
      <c r="D40" s="170" t="s">
        <v>10</v>
      </c>
      <c r="E40" s="170" t="s">
        <v>11</v>
      </c>
      <c r="F40" s="170" t="s">
        <v>12</v>
      </c>
      <c r="G40" s="170" t="s">
        <v>13</v>
      </c>
      <c r="H40" s="171" t="s">
        <v>14</v>
      </c>
      <c r="I40" s="170" t="s">
        <v>15</v>
      </c>
      <c r="J40" s="171" t="s">
        <v>16</v>
      </c>
    </row>
    <row r="41" spans="1:10" s="164" customFormat="1" ht="15" x14ac:dyDescent="0.25">
      <c r="A41" s="172">
        <v>1</v>
      </c>
      <c r="B41" s="173">
        <v>1803.6478182896731</v>
      </c>
      <c r="C41" s="173">
        <v>24.474428806390041</v>
      </c>
      <c r="D41" s="173">
        <v>1828.1222470960631</v>
      </c>
      <c r="E41" s="173">
        <v>-12.23721440319502</v>
      </c>
      <c r="F41" s="173">
        <v>24.474428806390041</v>
      </c>
      <c r="G41" s="173">
        <v>1840.3594614992583</v>
      </c>
      <c r="H41" s="174">
        <v>0.04</v>
      </c>
      <c r="I41" s="173">
        <v>73.614378459970325</v>
      </c>
      <c r="J41" s="173">
        <v>1754.5078686360928</v>
      </c>
    </row>
    <row r="42" spans="1:10" s="164" customFormat="1" ht="15" x14ac:dyDescent="0.25">
      <c r="A42" s="172">
        <v>2</v>
      </c>
      <c r="B42" s="173">
        <v>369.54387066200002</v>
      </c>
      <c r="C42" s="173">
        <v>0</v>
      </c>
      <c r="D42" s="173">
        <v>369.54387066200002</v>
      </c>
      <c r="E42" s="173">
        <v>0</v>
      </c>
      <c r="F42" s="173">
        <v>0</v>
      </c>
      <c r="G42" s="173">
        <v>369.54387066200002</v>
      </c>
      <c r="H42" s="174">
        <v>0.06</v>
      </c>
      <c r="I42" s="173">
        <v>22.172632239719999</v>
      </c>
      <c r="J42" s="173">
        <v>347.37123842228004</v>
      </c>
    </row>
    <row r="43" spans="1:10" s="164" customFormat="1" ht="15" x14ac:dyDescent="0.25">
      <c r="A43" s="172">
        <v>3</v>
      </c>
      <c r="B43" s="173">
        <v>186.07505255185438</v>
      </c>
      <c r="C43" s="173">
        <v>0</v>
      </c>
      <c r="D43" s="173">
        <v>186.07505255185438</v>
      </c>
      <c r="E43" s="173">
        <v>0</v>
      </c>
      <c r="F43" s="173">
        <v>0</v>
      </c>
      <c r="G43" s="173">
        <v>186.07505255185438</v>
      </c>
      <c r="H43" s="174">
        <v>0.05</v>
      </c>
      <c r="I43" s="173">
        <v>9.3037526275927203</v>
      </c>
      <c r="J43" s="173">
        <v>176.77129992426165</v>
      </c>
    </row>
    <row r="44" spans="1:10" s="164" customFormat="1" ht="15" x14ac:dyDescent="0.25">
      <c r="A44" s="172">
        <v>6</v>
      </c>
      <c r="B44" s="173">
        <v>47.831646639553156</v>
      </c>
      <c r="C44" s="173">
        <v>0</v>
      </c>
      <c r="D44" s="173">
        <v>47.831646639553156</v>
      </c>
      <c r="E44" s="173">
        <v>0</v>
      </c>
      <c r="F44" s="173">
        <v>0</v>
      </c>
      <c r="G44" s="173">
        <v>47.831646639553156</v>
      </c>
      <c r="H44" s="174">
        <v>0.1</v>
      </c>
      <c r="I44" s="173">
        <v>4.7831646639553158</v>
      </c>
      <c r="J44" s="173">
        <v>43.048481975597838</v>
      </c>
    </row>
    <row r="45" spans="1:10" s="164" customFormat="1" ht="15" x14ac:dyDescent="0.25">
      <c r="A45" s="172">
        <v>7</v>
      </c>
      <c r="B45" s="173">
        <v>1.3548233797456384</v>
      </c>
      <c r="C45" s="173">
        <v>0</v>
      </c>
      <c r="D45" s="173">
        <v>1.3548233797456384</v>
      </c>
      <c r="E45" s="173">
        <v>0</v>
      </c>
      <c r="F45" s="173">
        <v>0</v>
      </c>
      <c r="G45" s="173">
        <v>1.3548233797456384</v>
      </c>
      <c r="H45" s="174">
        <v>0.15</v>
      </c>
      <c r="I45" s="173">
        <v>0.20322350696184574</v>
      </c>
      <c r="J45" s="173">
        <v>1.1515998727837926</v>
      </c>
    </row>
    <row r="46" spans="1:10" s="166" customFormat="1" x14ac:dyDescent="0.2">
      <c r="A46" s="172">
        <v>8</v>
      </c>
      <c r="B46" s="173">
        <v>189.06869904032618</v>
      </c>
      <c r="C46" s="173">
        <v>46.253680306178637</v>
      </c>
      <c r="D46" s="173">
        <v>235.32237934650482</v>
      </c>
      <c r="E46" s="173">
        <v>-23.126840153089319</v>
      </c>
      <c r="F46" s="173">
        <v>46.253680306178637</v>
      </c>
      <c r="G46" s="173">
        <v>258.44921949959416</v>
      </c>
      <c r="H46" s="174">
        <v>0.2</v>
      </c>
      <c r="I46" s="173">
        <v>51.689843899918834</v>
      </c>
      <c r="J46" s="173">
        <v>183.63253544658599</v>
      </c>
    </row>
    <row r="47" spans="1:10" s="166" customFormat="1" x14ac:dyDescent="0.2">
      <c r="A47" s="172">
        <v>9</v>
      </c>
      <c r="B47" s="173">
        <v>1.1972327478597891</v>
      </c>
      <c r="C47" s="173">
        <v>0</v>
      </c>
      <c r="D47" s="173">
        <v>1.1972327478597891</v>
      </c>
      <c r="E47" s="173">
        <v>0</v>
      </c>
      <c r="F47" s="173">
        <v>0</v>
      </c>
      <c r="G47" s="173">
        <v>1.1972327478597891</v>
      </c>
      <c r="H47" s="174">
        <v>0.25</v>
      </c>
      <c r="I47" s="173">
        <v>0.29930818696494726</v>
      </c>
      <c r="J47" s="173">
        <v>0.89792456089484185</v>
      </c>
    </row>
    <row r="48" spans="1:10" s="164" customFormat="1" ht="15" x14ac:dyDescent="0.25">
      <c r="A48" s="172">
        <v>10</v>
      </c>
      <c r="B48" s="173">
        <v>23.034505569346848</v>
      </c>
      <c r="C48" s="173">
        <v>8.081462335259987</v>
      </c>
      <c r="D48" s="173">
        <v>31.115967904606833</v>
      </c>
      <c r="E48" s="173">
        <v>-4.0407311676299935</v>
      </c>
      <c r="F48" s="173">
        <v>8.081462335259987</v>
      </c>
      <c r="G48" s="173">
        <v>35.156699072236826</v>
      </c>
      <c r="H48" s="174">
        <v>0.3</v>
      </c>
      <c r="I48" s="173">
        <v>10.547009721671047</v>
      </c>
      <c r="J48" s="173">
        <v>20.568958182935788</v>
      </c>
    </row>
    <row r="49" spans="1:12" s="166" customFormat="1" x14ac:dyDescent="0.2">
      <c r="A49" s="172">
        <v>12</v>
      </c>
      <c r="B49" s="173">
        <v>0.99180665756662378</v>
      </c>
      <c r="C49" s="173">
        <v>24.135980668659794</v>
      </c>
      <c r="D49" s="173">
        <v>25.127787326226418</v>
      </c>
      <c r="E49" s="173">
        <v>-12.067990334329897</v>
      </c>
      <c r="F49" s="173">
        <v>12.067990334329897</v>
      </c>
      <c r="G49" s="173">
        <v>25.127787326226418</v>
      </c>
      <c r="H49" s="174">
        <v>1</v>
      </c>
      <c r="I49" s="173">
        <v>25.127787326226418</v>
      </c>
      <c r="J49" s="173">
        <v>0</v>
      </c>
      <c r="K49" s="190"/>
      <c r="L49" s="190"/>
    </row>
    <row r="50" spans="1:12" s="164" customFormat="1" ht="15" x14ac:dyDescent="0.25">
      <c r="A50" s="172">
        <v>13</v>
      </c>
      <c r="B50" s="173">
        <v>5.4132959265380141</v>
      </c>
      <c r="C50" s="173">
        <v>0</v>
      </c>
      <c r="D50" s="173">
        <v>5.4132959265380141</v>
      </c>
      <c r="E50" s="173">
        <v>0</v>
      </c>
      <c r="F50" s="173">
        <v>0</v>
      </c>
      <c r="G50" s="173">
        <v>5.4132959265380141</v>
      </c>
      <c r="H50" s="174" t="s">
        <v>18</v>
      </c>
      <c r="I50" s="173">
        <v>1.325644993215835</v>
      </c>
      <c r="J50" s="173">
        <v>4.0876509333221787</v>
      </c>
      <c r="K50" s="189"/>
      <c r="L50" s="189"/>
    </row>
    <row r="51" spans="1:12" s="166" customFormat="1" x14ac:dyDescent="0.2">
      <c r="A51" s="172" t="s">
        <v>19</v>
      </c>
      <c r="B51" s="173">
        <v>25.730848520705869</v>
      </c>
      <c r="C51" s="173">
        <v>0</v>
      </c>
      <c r="D51" s="173">
        <v>25.730848520705869</v>
      </c>
      <c r="E51" s="173">
        <v>0</v>
      </c>
      <c r="F51" s="173">
        <v>0</v>
      </c>
      <c r="G51" s="173">
        <v>25.730848520705869</v>
      </c>
      <c r="H51" s="174">
        <v>7.0000000000000007E-2</v>
      </c>
      <c r="I51" s="173">
        <v>1.801159396449411</v>
      </c>
      <c r="J51" s="173">
        <v>23.929689124256459</v>
      </c>
      <c r="K51" s="190"/>
      <c r="L51" s="190"/>
    </row>
    <row r="52" spans="1:12" s="164" customFormat="1" ht="15" x14ac:dyDescent="0.25">
      <c r="A52" s="172" t="s">
        <v>20</v>
      </c>
      <c r="B52" s="173">
        <v>22.132009901920483</v>
      </c>
      <c r="C52" s="173">
        <v>14.340324815618832</v>
      </c>
      <c r="D52" s="173">
        <v>36.472334717539312</v>
      </c>
      <c r="E52" s="173">
        <v>-7.1701624078094159</v>
      </c>
      <c r="F52" s="173">
        <v>14.340324815618832</v>
      </c>
      <c r="G52" s="173">
        <v>43.642497125348726</v>
      </c>
      <c r="H52" s="174">
        <v>0.05</v>
      </c>
      <c r="I52" s="173">
        <v>2.1821248562674365</v>
      </c>
      <c r="J52" s="173">
        <v>34.290209861271876</v>
      </c>
      <c r="K52" s="189"/>
      <c r="L52" s="189"/>
    </row>
    <row r="53" spans="1:12" s="164" customFormat="1" ht="15" x14ac:dyDescent="0.25">
      <c r="A53" s="172">
        <v>17</v>
      </c>
      <c r="B53" s="173">
        <v>101.35138569860501</v>
      </c>
      <c r="C53" s="173">
        <v>4.4462757417998917</v>
      </c>
      <c r="D53" s="173">
        <v>105.79766144040491</v>
      </c>
      <c r="E53" s="173">
        <v>-2.2231378708999459</v>
      </c>
      <c r="F53" s="173">
        <v>4.4462757417998917</v>
      </c>
      <c r="G53" s="173">
        <v>108.02079931130486</v>
      </c>
      <c r="H53" s="174">
        <v>0.08</v>
      </c>
      <c r="I53" s="173">
        <v>8.6416639449043888</v>
      </c>
      <c r="J53" s="173">
        <v>97.155997495500515</v>
      </c>
      <c r="K53" s="189"/>
      <c r="L53" s="189"/>
    </row>
    <row r="54" spans="1:12" s="164" customFormat="1" ht="15" x14ac:dyDescent="0.25">
      <c r="A54" s="172">
        <v>35</v>
      </c>
      <c r="B54" s="173">
        <v>6.3383331599999995E-2</v>
      </c>
      <c r="C54" s="173">
        <v>0</v>
      </c>
      <c r="D54" s="173">
        <v>6.3383331599999995E-2</v>
      </c>
      <c r="E54" s="173">
        <v>0</v>
      </c>
      <c r="F54" s="173">
        <v>0</v>
      </c>
      <c r="G54" s="173">
        <v>6.3383331599999995E-2</v>
      </c>
      <c r="H54" s="174">
        <v>7.0000000000000007E-2</v>
      </c>
      <c r="I54" s="173">
        <v>4.4368332120000003E-3</v>
      </c>
      <c r="J54" s="173">
        <v>5.8946498387999993E-2</v>
      </c>
      <c r="K54" s="189"/>
      <c r="L54" s="189"/>
    </row>
    <row r="55" spans="1:12" s="164" customFormat="1" ht="15" x14ac:dyDescent="0.25">
      <c r="A55" s="172">
        <v>42</v>
      </c>
      <c r="B55" s="173">
        <v>44.34113522343555</v>
      </c>
      <c r="C55" s="173">
        <v>0</v>
      </c>
      <c r="D55" s="173">
        <v>44.34113522343555</v>
      </c>
      <c r="E55" s="173">
        <v>0</v>
      </c>
      <c r="F55" s="173">
        <v>0</v>
      </c>
      <c r="G55" s="173">
        <v>44.34113522343555</v>
      </c>
      <c r="H55" s="174">
        <v>0.12</v>
      </c>
      <c r="I55" s="173">
        <v>5.3209362268122655</v>
      </c>
      <c r="J55" s="173">
        <v>39.020198996623286</v>
      </c>
      <c r="K55" s="189"/>
      <c r="L55" s="189"/>
    </row>
    <row r="56" spans="1:12" s="166" customFormat="1" x14ac:dyDescent="0.2">
      <c r="A56" s="172">
        <v>45</v>
      </c>
      <c r="B56" s="173">
        <v>2.9133775000000002E-3</v>
      </c>
      <c r="C56" s="173">
        <v>0</v>
      </c>
      <c r="D56" s="173">
        <v>2.9133775000000002E-3</v>
      </c>
      <c r="E56" s="173">
        <v>0</v>
      </c>
      <c r="F56" s="173">
        <v>0</v>
      </c>
      <c r="G56" s="173">
        <v>2.9133775000000002E-3</v>
      </c>
      <c r="H56" s="174">
        <v>0.45</v>
      </c>
      <c r="I56" s="173">
        <v>1.311019875E-3</v>
      </c>
      <c r="J56" s="173">
        <v>1.6023576250000001E-3</v>
      </c>
      <c r="K56" s="190"/>
      <c r="L56" s="190"/>
    </row>
    <row r="57" spans="1:12" s="164" customFormat="1" ht="15" x14ac:dyDescent="0.25">
      <c r="A57" s="172">
        <v>46</v>
      </c>
      <c r="B57" s="173">
        <v>5.6212141845896237</v>
      </c>
      <c r="C57" s="173">
        <v>0</v>
      </c>
      <c r="D57" s="173">
        <v>5.6212141845896237</v>
      </c>
      <c r="E57" s="173">
        <v>0</v>
      </c>
      <c r="F57" s="173">
        <v>0</v>
      </c>
      <c r="G57" s="173">
        <v>5.6212141845896237</v>
      </c>
      <c r="H57" s="174">
        <v>0.3</v>
      </c>
      <c r="I57" s="173">
        <v>1.6863642553768872</v>
      </c>
      <c r="J57" s="173">
        <v>3.9348499292127368</v>
      </c>
      <c r="K57" s="189"/>
      <c r="L57" s="189"/>
    </row>
    <row r="58" spans="1:12" s="164" customFormat="1" ht="15" x14ac:dyDescent="0.25">
      <c r="A58" s="172">
        <v>47</v>
      </c>
      <c r="B58" s="173">
        <v>4724.6789366299818</v>
      </c>
      <c r="C58" s="173">
        <v>1134.0922968803857</v>
      </c>
      <c r="D58" s="173">
        <v>5858.7712335103679</v>
      </c>
      <c r="E58" s="173">
        <v>-567.04614844019284</v>
      </c>
      <c r="F58" s="173">
        <v>1134.0922968803857</v>
      </c>
      <c r="G58" s="173">
        <v>6425.817381950561</v>
      </c>
      <c r="H58" s="174">
        <v>0.08</v>
      </c>
      <c r="I58" s="173">
        <v>514.06539055604492</v>
      </c>
      <c r="J58" s="173">
        <v>5344.7058429543231</v>
      </c>
      <c r="K58" s="189"/>
      <c r="L58" s="189"/>
    </row>
    <row r="59" spans="1:12" s="164" customFormat="1" ht="15" x14ac:dyDescent="0.25">
      <c r="A59" s="172">
        <v>50</v>
      </c>
      <c r="B59" s="173">
        <v>13.25964537729962</v>
      </c>
      <c r="C59" s="173">
        <v>5.7808203582801481</v>
      </c>
      <c r="D59" s="173">
        <v>19.040465735579769</v>
      </c>
      <c r="E59" s="173">
        <v>-2.890410179140074</v>
      </c>
      <c r="F59" s="173">
        <v>5.7808203582801481</v>
      </c>
      <c r="G59" s="173">
        <v>21.930875914719845</v>
      </c>
      <c r="H59" s="174">
        <v>0.55000000000000004</v>
      </c>
      <c r="I59" s="173">
        <v>12.061981753095916</v>
      </c>
      <c r="J59" s="173">
        <v>6.9784839824838532</v>
      </c>
      <c r="K59" s="189"/>
      <c r="L59" s="189"/>
    </row>
    <row r="60" spans="1:12" s="164" customFormat="1" ht="15" x14ac:dyDescent="0.25">
      <c r="A60" s="175" t="s">
        <v>21</v>
      </c>
      <c r="B60" s="176">
        <v>7565.3402237101009</v>
      </c>
      <c r="C60" s="176">
        <v>1261.605269912573</v>
      </c>
      <c r="D60" s="176">
        <v>8826.9454936226757</v>
      </c>
      <c r="E60" s="176">
        <v>-630.80263495628651</v>
      </c>
      <c r="F60" s="176">
        <v>1249.537279578243</v>
      </c>
      <c r="G60" s="176">
        <v>9445.680138244632</v>
      </c>
      <c r="H60" s="189"/>
      <c r="I60" s="176">
        <v>744.83211446823555</v>
      </c>
      <c r="J60" s="176">
        <v>8082.1133791544398</v>
      </c>
      <c r="K60" s="189"/>
      <c r="L60" s="189"/>
    </row>
    <row r="61" spans="1:12" s="164" customFormat="1" ht="15.75" customHeight="1" x14ac:dyDescent="0.25">
      <c r="A61" s="175"/>
      <c r="B61" s="177"/>
      <c r="C61" s="177"/>
      <c r="D61" s="177"/>
      <c r="E61" s="177"/>
      <c r="F61" s="177"/>
      <c r="G61" s="189"/>
      <c r="H61" s="187" t="s">
        <v>22</v>
      </c>
      <c r="I61" s="178">
        <v>-8.1023284085516796</v>
      </c>
      <c r="J61" s="177"/>
      <c r="K61" s="189"/>
      <c r="L61" s="189"/>
    </row>
    <row r="62" spans="1:12" s="164" customFormat="1" ht="15.75" customHeight="1" x14ac:dyDescent="0.25">
      <c r="A62" s="175"/>
      <c r="B62" s="177"/>
      <c r="C62" s="177"/>
      <c r="D62" s="177"/>
      <c r="E62" s="177"/>
      <c r="F62" s="177"/>
      <c r="G62" s="189"/>
      <c r="H62" s="162" t="s">
        <v>23</v>
      </c>
      <c r="I62" s="179">
        <v>736.72978605968387</v>
      </c>
      <c r="J62" s="177"/>
      <c r="K62" s="189"/>
      <c r="L62" s="189"/>
    </row>
    <row r="63" spans="1:12" s="164" customFormat="1" ht="15" x14ac:dyDescent="0.25">
      <c r="A63" s="175"/>
      <c r="B63" s="177"/>
      <c r="C63" s="177"/>
      <c r="D63" s="177"/>
      <c r="E63" s="177"/>
      <c r="F63" s="177"/>
      <c r="G63" s="34"/>
      <c r="H63" s="34"/>
      <c r="I63" s="179"/>
      <c r="J63" s="177"/>
      <c r="K63" s="189"/>
      <c r="L63" s="189"/>
    </row>
    <row r="64" spans="1:12" ht="14.25" x14ac:dyDescent="0.2">
      <c r="A64" s="10" t="s">
        <v>27</v>
      </c>
      <c r="B64" s="17"/>
      <c r="C64" s="17"/>
      <c r="D64" s="17"/>
      <c r="E64" s="17"/>
      <c r="F64" s="17"/>
      <c r="G64" s="17"/>
      <c r="H64" s="22"/>
      <c r="I64" s="17"/>
      <c r="J64" s="17"/>
      <c r="L64" s="17"/>
    </row>
    <row r="65" spans="1:13" ht="14.25" x14ac:dyDescent="0.2">
      <c r="A65" s="10"/>
      <c r="B65" s="17"/>
      <c r="C65" s="17"/>
      <c r="D65" s="17"/>
      <c r="E65" s="17"/>
      <c r="F65" s="17"/>
      <c r="G65" s="17"/>
      <c r="H65" s="22"/>
      <c r="I65" s="17"/>
      <c r="J65" s="17"/>
      <c r="L65" s="17"/>
    </row>
    <row r="66" spans="1:13" s="24" customFormat="1" ht="24" x14ac:dyDescent="0.2">
      <c r="A66" s="23" t="s">
        <v>25</v>
      </c>
      <c r="B66" s="11" t="s">
        <v>8</v>
      </c>
      <c r="C66" s="11" t="s">
        <v>9</v>
      </c>
      <c r="D66" s="11" t="s">
        <v>10</v>
      </c>
      <c r="E66" s="11" t="s">
        <v>11</v>
      </c>
      <c r="F66" s="11" t="s">
        <v>12</v>
      </c>
      <c r="G66" s="11" t="s">
        <v>13</v>
      </c>
      <c r="H66" s="12" t="s">
        <v>14</v>
      </c>
      <c r="I66" s="11" t="s">
        <v>15</v>
      </c>
      <c r="J66" s="12" t="s">
        <v>16</v>
      </c>
      <c r="L66" s="12"/>
    </row>
    <row r="67" spans="1:13" x14ac:dyDescent="0.2">
      <c r="A67" s="13">
        <v>1</v>
      </c>
      <c r="B67" s="25">
        <v>1754.5078686360928</v>
      </c>
      <c r="C67" s="25">
        <v>22.596874789276555</v>
      </c>
      <c r="D67" s="25">
        <v>1777.1047434253694</v>
      </c>
      <c r="E67" s="25">
        <v>-11.298437394638277</v>
      </c>
      <c r="F67" s="25">
        <v>22.596874789276555</v>
      </c>
      <c r="G67" s="25">
        <v>1788.4031808200077</v>
      </c>
      <c r="H67" s="26">
        <v>0.04</v>
      </c>
      <c r="I67" s="25">
        <v>71.536127232800311</v>
      </c>
      <c r="J67" s="25">
        <v>1705.5686161925692</v>
      </c>
      <c r="K67" s="27"/>
      <c r="L67" s="25"/>
      <c r="M67" s="28"/>
    </row>
    <row r="68" spans="1:13" x14ac:dyDescent="0.2">
      <c r="A68" s="13">
        <v>2</v>
      </c>
      <c r="B68" s="25">
        <v>347.37123842228004</v>
      </c>
      <c r="C68" s="25">
        <v>0</v>
      </c>
      <c r="D68" s="25">
        <v>347.37123842228004</v>
      </c>
      <c r="E68" s="25">
        <v>0</v>
      </c>
      <c r="F68" s="25">
        <v>0</v>
      </c>
      <c r="G68" s="25">
        <v>347.37123842228004</v>
      </c>
      <c r="H68" s="26">
        <v>0.06</v>
      </c>
      <c r="I68" s="25">
        <v>20.842274305336801</v>
      </c>
      <c r="J68" s="25">
        <v>326.52896411694326</v>
      </c>
      <c r="K68" s="27"/>
      <c r="L68" s="25"/>
      <c r="M68" s="28"/>
    </row>
    <row r="69" spans="1:13" x14ac:dyDescent="0.2">
      <c r="A69" s="13">
        <v>3</v>
      </c>
      <c r="B69" s="25">
        <v>176.77129992426165</v>
      </c>
      <c r="C69" s="25">
        <v>0</v>
      </c>
      <c r="D69" s="25">
        <v>176.77129992426165</v>
      </c>
      <c r="E69" s="25">
        <v>0</v>
      </c>
      <c r="F69" s="25">
        <v>0</v>
      </c>
      <c r="G69" s="25">
        <v>176.77129992426165</v>
      </c>
      <c r="H69" s="26">
        <v>0.05</v>
      </c>
      <c r="I69" s="25">
        <v>8.8385649962130834</v>
      </c>
      <c r="J69" s="25">
        <v>167.93273492804857</v>
      </c>
      <c r="K69" s="27"/>
      <c r="L69" s="25"/>
      <c r="M69" s="28"/>
    </row>
    <row r="70" spans="1:13" x14ac:dyDescent="0.2">
      <c r="A70" s="13">
        <v>6</v>
      </c>
      <c r="B70" s="25">
        <v>43.048481975597838</v>
      </c>
      <c r="C70" s="25">
        <v>0</v>
      </c>
      <c r="D70" s="25">
        <v>43.048481975597838</v>
      </c>
      <c r="E70" s="25">
        <v>0</v>
      </c>
      <c r="F70" s="25">
        <v>0</v>
      </c>
      <c r="G70" s="25">
        <v>43.048481975597838</v>
      </c>
      <c r="H70" s="26">
        <v>0.1</v>
      </c>
      <c r="I70" s="25">
        <v>4.3048481975597843</v>
      </c>
      <c r="J70" s="25">
        <v>38.743633778038053</v>
      </c>
      <c r="K70" s="27"/>
      <c r="L70" s="25"/>
      <c r="M70" s="28"/>
    </row>
    <row r="71" spans="1:13" ht="12.75" customHeight="1" x14ac:dyDescent="0.2">
      <c r="A71" s="13">
        <v>7</v>
      </c>
      <c r="B71" s="25">
        <v>1.1515998727837926</v>
      </c>
      <c r="C71" s="25">
        <v>0</v>
      </c>
      <c r="D71" s="25">
        <v>1.1515998727837926</v>
      </c>
      <c r="E71" s="25">
        <v>0</v>
      </c>
      <c r="F71" s="25">
        <v>0</v>
      </c>
      <c r="G71" s="25">
        <v>1.1515998727837926</v>
      </c>
      <c r="H71" s="26">
        <v>0.15</v>
      </c>
      <c r="I71" s="25">
        <v>0.1727399809175689</v>
      </c>
      <c r="J71" s="25">
        <v>0.97885989186622369</v>
      </c>
      <c r="K71" s="27"/>
      <c r="L71" s="25"/>
      <c r="M71" s="28"/>
    </row>
    <row r="72" spans="1:13" x14ac:dyDescent="0.2">
      <c r="A72" s="13">
        <v>8</v>
      </c>
      <c r="B72" s="25">
        <v>183.63253544658599</v>
      </c>
      <c r="C72" s="25">
        <v>115.2240359387072</v>
      </c>
      <c r="D72" s="25">
        <v>298.85657138529319</v>
      </c>
      <c r="E72" s="25">
        <v>-57.612017969353602</v>
      </c>
      <c r="F72" s="25">
        <v>115.2240359387072</v>
      </c>
      <c r="G72" s="25">
        <v>356.46858935464684</v>
      </c>
      <c r="H72" s="26">
        <v>0.2</v>
      </c>
      <c r="I72" s="25">
        <v>71.29371787092937</v>
      </c>
      <c r="J72" s="25">
        <v>227.56285351436384</v>
      </c>
      <c r="K72" s="27"/>
      <c r="L72" s="25"/>
      <c r="M72" s="29"/>
    </row>
    <row r="73" spans="1:13" x14ac:dyDescent="0.2">
      <c r="A73" s="13">
        <v>9</v>
      </c>
      <c r="B73" s="25">
        <v>0.89792456089484185</v>
      </c>
      <c r="C73" s="25">
        <v>0</v>
      </c>
      <c r="D73" s="25">
        <v>0.89792456089484185</v>
      </c>
      <c r="E73" s="25">
        <v>0</v>
      </c>
      <c r="F73" s="25">
        <v>0</v>
      </c>
      <c r="G73" s="25">
        <v>0.89792456089484185</v>
      </c>
      <c r="H73" s="26">
        <v>0.25</v>
      </c>
      <c r="I73" s="25">
        <v>0.22448114022371046</v>
      </c>
      <c r="J73" s="25">
        <v>0.67344342067113139</v>
      </c>
      <c r="K73" s="27"/>
      <c r="L73" s="25"/>
      <c r="M73" s="29"/>
    </row>
    <row r="74" spans="1:13" x14ac:dyDescent="0.2">
      <c r="A74" s="13">
        <v>10</v>
      </c>
      <c r="B74" s="25">
        <v>20.568958182935788</v>
      </c>
      <c r="C74" s="25">
        <v>17.598249965524921</v>
      </c>
      <c r="D74" s="25">
        <v>38.167208148460709</v>
      </c>
      <c r="E74" s="25">
        <v>-8.7991249827624607</v>
      </c>
      <c r="F74" s="25">
        <v>17.598249965524921</v>
      </c>
      <c r="G74" s="25">
        <v>46.966333131223166</v>
      </c>
      <c r="H74" s="26">
        <v>0.3</v>
      </c>
      <c r="I74" s="25">
        <v>14.08989993936695</v>
      </c>
      <c r="J74" s="25">
        <v>24.077308209093758</v>
      </c>
      <c r="K74" s="27"/>
      <c r="L74" s="25"/>
      <c r="M74" s="28"/>
    </row>
    <row r="75" spans="1:13" x14ac:dyDescent="0.2">
      <c r="A75" s="13">
        <v>12</v>
      </c>
      <c r="B75" s="25">
        <v>0</v>
      </c>
      <c r="C75" s="25">
        <v>25.013893523472699</v>
      </c>
      <c r="D75" s="25">
        <v>25.013893523472699</v>
      </c>
      <c r="E75" s="25">
        <v>-12.50694676173635</v>
      </c>
      <c r="F75" s="25">
        <v>12.50694676173635</v>
      </c>
      <c r="G75" s="25">
        <v>25.013893523472699</v>
      </c>
      <c r="H75" s="26">
        <v>1</v>
      </c>
      <c r="I75" s="25">
        <v>25.013893523472699</v>
      </c>
      <c r="J75" s="25">
        <v>0</v>
      </c>
      <c r="K75" s="27"/>
      <c r="L75" s="25"/>
      <c r="M75" s="28"/>
    </row>
    <row r="76" spans="1:13" x14ac:dyDescent="0.2">
      <c r="A76" s="13">
        <v>13</v>
      </c>
      <c r="B76" s="25">
        <v>4.0876509333221787</v>
      </c>
      <c r="C76" s="25">
        <v>0</v>
      </c>
      <c r="D76" s="25">
        <v>4.0876509333221787</v>
      </c>
      <c r="E76" s="25">
        <v>0</v>
      </c>
      <c r="F76" s="25">
        <v>0</v>
      </c>
      <c r="G76" s="25">
        <v>4.0876509333221787</v>
      </c>
      <c r="H76" s="26" t="s">
        <v>18</v>
      </c>
      <c r="I76" s="25">
        <v>1.2982567237725426</v>
      </c>
      <c r="J76" s="25">
        <v>2.789394209549636</v>
      </c>
      <c r="K76" s="27"/>
      <c r="L76" s="25"/>
      <c r="M76" s="29"/>
    </row>
    <row r="77" spans="1:13" x14ac:dyDescent="0.2">
      <c r="A77" s="13" t="s">
        <v>19</v>
      </c>
      <c r="B77" s="25">
        <v>23.929689124256459</v>
      </c>
      <c r="D77" s="25">
        <v>23.929689124256459</v>
      </c>
      <c r="G77" s="25">
        <v>23.929689124256459</v>
      </c>
      <c r="H77" s="26">
        <v>7.0000000000000007E-2</v>
      </c>
      <c r="I77" s="25">
        <v>1.6750782386979524</v>
      </c>
      <c r="J77" s="25">
        <v>22.254610885558506</v>
      </c>
      <c r="K77" s="27"/>
      <c r="L77" s="14"/>
      <c r="M77" s="28"/>
    </row>
    <row r="78" spans="1:13" x14ac:dyDescent="0.2">
      <c r="A78" s="13" t="s">
        <v>20</v>
      </c>
      <c r="B78" s="25">
        <v>34.290209861271876</v>
      </c>
      <c r="C78" s="25">
        <v>6.1492388498686088</v>
      </c>
      <c r="D78" s="25">
        <v>40.439448711140486</v>
      </c>
      <c r="E78" s="25">
        <v>-3.0746194249343044</v>
      </c>
      <c r="F78" s="25">
        <v>6.1492388498686088</v>
      </c>
      <c r="G78" s="25">
        <v>43.514068136074791</v>
      </c>
      <c r="H78" s="26">
        <v>0.05</v>
      </c>
      <c r="I78" s="25">
        <v>2.1757034068037395</v>
      </c>
      <c r="J78" s="25">
        <v>38.263745304336744</v>
      </c>
      <c r="K78" s="27"/>
      <c r="L78" s="25"/>
      <c r="M78" s="28"/>
    </row>
    <row r="79" spans="1:13" x14ac:dyDescent="0.2">
      <c r="A79" s="13">
        <v>17</v>
      </c>
      <c r="B79" s="25">
        <v>97.155997495500515</v>
      </c>
      <c r="C79" s="25">
        <v>2.7622384923737306</v>
      </c>
      <c r="D79" s="25">
        <v>99.91823598787424</v>
      </c>
      <c r="E79" s="25">
        <v>-1.3811192461868653</v>
      </c>
      <c r="F79" s="25">
        <v>2.7622384923737306</v>
      </c>
      <c r="G79" s="25">
        <v>101.2993552340611</v>
      </c>
      <c r="H79" s="26">
        <v>0.08</v>
      </c>
      <c r="I79" s="25">
        <v>8.1039484187248885</v>
      </c>
      <c r="J79" s="25">
        <v>91.814287569149357</v>
      </c>
      <c r="K79" s="27"/>
      <c r="L79" s="25"/>
      <c r="M79" s="29"/>
    </row>
    <row r="80" spans="1:13" x14ac:dyDescent="0.2">
      <c r="A80" s="13">
        <v>35</v>
      </c>
      <c r="B80" s="25">
        <v>5.8946498387999993E-2</v>
      </c>
      <c r="C80" s="25">
        <v>0</v>
      </c>
      <c r="D80" s="25">
        <v>5.8946498387999993E-2</v>
      </c>
      <c r="E80" s="25">
        <v>0</v>
      </c>
      <c r="F80" s="25">
        <v>0</v>
      </c>
      <c r="G80" s="25">
        <v>5.8946498387999993E-2</v>
      </c>
      <c r="H80" s="26">
        <v>7.0000000000000007E-2</v>
      </c>
      <c r="I80" s="25">
        <v>4.1262548871600002E-3</v>
      </c>
      <c r="J80" s="25">
        <v>5.4820243500839992E-2</v>
      </c>
      <c r="K80" s="27"/>
      <c r="L80" s="25"/>
      <c r="M80" s="28"/>
    </row>
    <row r="81" spans="1:13" x14ac:dyDescent="0.2">
      <c r="A81" s="13">
        <v>42</v>
      </c>
      <c r="B81" s="25">
        <v>39.020198996623286</v>
      </c>
      <c r="C81" s="25">
        <v>0</v>
      </c>
      <c r="D81" s="25">
        <v>39.020198996623286</v>
      </c>
      <c r="E81" s="25">
        <v>0</v>
      </c>
      <c r="F81" s="25">
        <v>0</v>
      </c>
      <c r="G81" s="25">
        <v>39.020198996623286</v>
      </c>
      <c r="H81" s="26">
        <v>0.12</v>
      </c>
      <c r="I81" s="25">
        <v>4.6824238795947943</v>
      </c>
      <c r="J81" s="25">
        <v>34.337775117028492</v>
      </c>
      <c r="K81" s="27"/>
      <c r="L81" s="25"/>
      <c r="M81" s="28"/>
    </row>
    <row r="82" spans="1:13" x14ac:dyDescent="0.2">
      <c r="A82" s="13">
        <v>45</v>
      </c>
      <c r="B82" s="25">
        <v>1.6023576250000001E-3</v>
      </c>
      <c r="C82" s="25">
        <v>0</v>
      </c>
      <c r="D82" s="25">
        <v>1.6023576250000001E-3</v>
      </c>
      <c r="E82" s="25">
        <v>0</v>
      </c>
      <c r="F82" s="25">
        <v>0</v>
      </c>
      <c r="G82" s="25">
        <v>1.6023576250000001E-3</v>
      </c>
      <c r="H82" s="26">
        <v>0.45</v>
      </c>
      <c r="I82" s="25">
        <v>7.2106093125000011E-4</v>
      </c>
      <c r="J82" s="25">
        <v>8.8129669374999999E-4</v>
      </c>
      <c r="K82" s="27"/>
      <c r="L82" s="25"/>
      <c r="M82" s="28"/>
    </row>
    <row r="83" spans="1:13" x14ac:dyDescent="0.2">
      <c r="A83" s="13">
        <v>46</v>
      </c>
      <c r="B83" s="25">
        <v>3.9348499292127368</v>
      </c>
      <c r="C83" s="25"/>
      <c r="D83" s="25">
        <v>3.9348499292127368</v>
      </c>
      <c r="E83" s="25"/>
      <c r="F83" s="25"/>
      <c r="G83" s="25">
        <v>3.9348499292127368</v>
      </c>
      <c r="H83" s="26">
        <v>0.3</v>
      </c>
      <c r="I83" s="25">
        <v>1.180454978763821</v>
      </c>
      <c r="J83" s="25">
        <v>2.7543949504489156</v>
      </c>
      <c r="K83" s="27"/>
      <c r="L83" s="25"/>
      <c r="M83" s="28"/>
    </row>
    <row r="84" spans="1:13" x14ac:dyDescent="0.2">
      <c r="A84" s="13">
        <v>47</v>
      </c>
      <c r="B84" s="25">
        <v>5344.7058429543231</v>
      </c>
      <c r="C84" s="25">
        <v>1082.1067882782168</v>
      </c>
      <c r="D84" s="25">
        <v>6426.8126312325403</v>
      </c>
      <c r="E84" s="25">
        <v>-541.05339413910838</v>
      </c>
      <c r="F84" s="25">
        <v>1082.1067882782168</v>
      </c>
      <c r="G84" s="25">
        <v>6967.866025371648</v>
      </c>
      <c r="H84" s="26">
        <v>0.08</v>
      </c>
      <c r="I84" s="25">
        <v>557.42928202973189</v>
      </c>
      <c r="J84" s="25">
        <v>5869.3833492028079</v>
      </c>
      <c r="K84" s="27"/>
      <c r="L84" s="25"/>
      <c r="M84" s="28"/>
    </row>
    <row r="85" spans="1:13" x14ac:dyDescent="0.2">
      <c r="A85" s="13">
        <v>50</v>
      </c>
      <c r="B85" s="25">
        <v>6.9784839824838549</v>
      </c>
      <c r="C85" s="25">
        <v>6.1612207934243282</v>
      </c>
      <c r="D85" s="50">
        <v>13.139704775908182</v>
      </c>
      <c r="E85" s="25">
        <v>-3.0806103967121641</v>
      </c>
      <c r="F85" s="25">
        <v>6.1612207934243282</v>
      </c>
      <c r="G85" s="25">
        <v>16.220315172620346</v>
      </c>
      <c r="H85" s="26">
        <v>0.55000000000000004</v>
      </c>
      <c r="I85" s="25">
        <v>8.9211733449411916</v>
      </c>
      <c r="J85" s="50">
        <v>4.2185314309669906</v>
      </c>
      <c r="K85" s="27"/>
      <c r="L85" s="25"/>
      <c r="M85" s="28"/>
    </row>
    <row r="86" spans="1:13" x14ac:dyDescent="0.2">
      <c r="A86" s="15" t="s">
        <v>21</v>
      </c>
      <c r="B86" s="30">
        <v>8082.1133791544398</v>
      </c>
      <c r="C86" s="30">
        <v>1277.6125406308647</v>
      </c>
      <c r="D86" s="30">
        <v>9359.7259197853036</v>
      </c>
      <c r="E86" s="30">
        <v>-638.80627031543236</v>
      </c>
      <c r="F86" s="30">
        <v>1265.1055938691284</v>
      </c>
      <c r="G86" s="30">
        <v>9986.0252433390015</v>
      </c>
      <c r="I86" s="30">
        <v>801.78771552366948</v>
      </c>
      <c r="J86" s="30">
        <v>8557.9382042616344</v>
      </c>
      <c r="K86" s="27"/>
      <c r="L86" s="17"/>
      <c r="M86" s="29"/>
    </row>
    <row r="87" spans="1:13" ht="13.35" customHeight="1" x14ac:dyDescent="0.2">
      <c r="A87" s="15"/>
      <c r="B87" s="32"/>
      <c r="C87" s="32"/>
      <c r="D87" s="32"/>
      <c r="E87" s="32"/>
      <c r="H87" s="162" t="s">
        <v>22</v>
      </c>
      <c r="I87" s="16">
        <v>-7.4237579136733851</v>
      </c>
      <c r="J87" s="32"/>
      <c r="K87" s="33"/>
      <c r="L87" s="32"/>
      <c r="M87" s="28"/>
    </row>
    <row r="88" spans="1:13" ht="13.35" customHeight="1" x14ac:dyDescent="0.2">
      <c r="A88" s="15"/>
      <c r="B88" s="32"/>
      <c r="C88" s="32"/>
      <c r="D88" s="32"/>
      <c r="E88" s="32"/>
      <c r="H88" s="162" t="s">
        <v>73</v>
      </c>
      <c r="I88" s="51">
        <v>794.36395760999608</v>
      </c>
      <c r="J88" s="32"/>
      <c r="K88" s="33"/>
      <c r="L88" s="32"/>
      <c r="M88" s="28"/>
    </row>
    <row r="89" spans="1:13" ht="13.35" customHeight="1" x14ac:dyDescent="0.2">
      <c r="A89" s="15"/>
      <c r="B89" s="32"/>
      <c r="C89" s="32"/>
      <c r="D89" s="32"/>
      <c r="E89" s="32"/>
      <c r="H89" s="162" t="s">
        <v>74</v>
      </c>
      <c r="I89" s="16">
        <v>788.02801071532372</v>
      </c>
      <c r="J89" s="32"/>
      <c r="K89" s="33"/>
      <c r="L89" s="32"/>
      <c r="M89" s="28"/>
    </row>
    <row r="90" spans="1:13" ht="14.45" customHeight="1" x14ac:dyDescent="0.2">
      <c r="A90" s="21"/>
      <c r="B90" s="32"/>
      <c r="C90" s="32"/>
      <c r="D90" s="32"/>
      <c r="E90" s="32"/>
      <c r="H90" s="162" t="s">
        <v>75</v>
      </c>
      <c r="I90" s="51">
        <v>6.3359468946723609</v>
      </c>
      <c r="J90" s="32"/>
      <c r="K90" s="31"/>
      <c r="L90" s="32"/>
      <c r="M90" s="31"/>
    </row>
    <row r="91" spans="1:13" x14ac:dyDescent="0.2">
      <c r="A91" s="21"/>
      <c r="B91" s="32"/>
      <c r="C91" s="32"/>
      <c r="D91" s="32"/>
      <c r="E91" s="32"/>
      <c r="H91" s="163" t="s">
        <v>76</v>
      </c>
      <c r="I91" s="17">
        <v>1.6790259270881758</v>
      </c>
      <c r="J91" s="32"/>
      <c r="K91" s="31"/>
      <c r="L91" s="32"/>
      <c r="M91" s="31"/>
    </row>
    <row r="92" spans="1:13" ht="14.25" customHeight="1" x14ac:dyDescent="0.2">
      <c r="A92" s="21"/>
      <c r="B92" s="32"/>
      <c r="C92" s="32"/>
      <c r="D92" s="32"/>
      <c r="E92" s="32"/>
      <c r="F92" s="17"/>
      <c r="G92" s="17"/>
      <c r="H92" s="26"/>
      <c r="I92" s="17"/>
      <c r="J92" s="32"/>
      <c r="K92" s="31"/>
      <c r="L92" s="32"/>
      <c r="M92" s="31"/>
    </row>
    <row r="93" spans="1:13" ht="14.25" x14ac:dyDescent="0.2">
      <c r="A93" s="10" t="s">
        <v>34</v>
      </c>
      <c r="B93" s="17"/>
      <c r="C93" s="17"/>
      <c r="D93" s="17"/>
      <c r="E93" s="17"/>
      <c r="F93" s="17"/>
      <c r="G93" s="17"/>
      <c r="H93" s="22"/>
      <c r="I93" s="17"/>
      <c r="J93" s="17"/>
      <c r="L93" s="17"/>
    </row>
    <row r="94" spans="1:13" ht="14.25" x14ac:dyDescent="0.2">
      <c r="A94" s="10"/>
      <c r="B94" s="17"/>
      <c r="C94" s="17"/>
      <c r="D94" s="17"/>
      <c r="E94" s="17"/>
      <c r="F94" s="17"/>
      <c r="G94" s="17"/>
      <c r="H94" s="22"/>
      <c r="I94" s="17"/>
      <c r="J94" s="17"/>
      <c r="L94" s="17"/>
    </row>
    <row r="95" spans="1:13" s="24" customFormat="1" ht="24" x14ac:dyDescent="0.2">
      <c r="A95" s="23" t="s">
        <v>25</v>
      </c>
      <c r="B95" s="11" t="s">
        <v>8</v>
      </c>
      <c r="C95" s="11" t="s">
        <v>9</v>
      </c>
      <c r="D95" s="11" t="s">
        <v>10</v>
      </c>
      <c r="E95" s="11" t="s">
        <v>11</v>
      </c>
      <c r="F95" s="11" t="s">
        <v>12</v>
      </c>
      <c r="G95" s="11" t="s">
        <v>13</v>
      </c>
      <c r="H95" s="12" t="s">
        <v>14</v>
      </c>
      <c r="I95" s="11" t="s">
        <v>15</v>
      </c>
      <c r="J95" s="12" t="s">
        <v>16</v>
      </c>
      <c r="L95" s="12"/>
    </row>
    <row r="96" spans="1:13" x14ac:dyDescent="0.2">
      <c r="A96" s="13">
        <v>1</v>
      </c>
      <c r="B96" s="25">
        <v>1705.5686161925692</v>
      </c>
      <c r="C96" s="25">
        <v>47.288490836860632</v>
      </c>
      <c r="D96" s="25">
        <v>1752.8571070294297</v>
      </c>
      <c r="E96" s="25">
        <v>-23.644245418430316</v>
      </c>
      <c r="F96" s="25">
        <v>23.644245418430316</v>
      </c>
      <c r="G96" s="25">
        <v>1752.8571070294297</v>
      </c>
      <c r="H96" s="26">
        <v>0.04</v>
      </c>
      <c r="I96" s="25">
        <v>70.114284281177191</v>
      </c>
      <c r="J96" s="25">
        <v>1682.7428227482526</v>
      </c>
      <c r="K96" s="27"/>
      <c r="L96" s="25"/>
      <c r="M96" s="28"/>
    </row>
    <row r="97" spans="1:13" x14ac:dyDescent="0.2">
      <c r="A97" s="13">
        <v>2</v>
      </c>
      <c r="B97" s="25">
        <v>326.52896411694326</v>
      </c>
      <c r="C97" s="25">
        <v>0</v>
      </c>
      <c r="D97" s="25">
        <v>326.52896411694326</v>
      </c>
      <c r="E97" s="25">
        <v>0</v>
      </c>
      <c r="F97" s="25">
        <v>0</v>
      </c>
      <c r="G97" s="25">
        <v>326.52896411694326</v>
      </c>
      <c r="H97" s="26">
        <v>0.06</v>
      </c>
      <c r="I97" s="25">
        <v>19.591737847016596</v>
      </c>
      <c r="J97" s="25">
        <v>306.93722626992667</v>
      </c>
      <c r="K97" s="27"/>
      <c r="L97" s="25"/>
      <c r="M97" s="28"/>
    </row>
    <row r="98" spans="1:13" x14ac:dyDescent="0.2">
      <c r="A98" s="13">
        <v>3</v>
      </c>
      <c r="B98" s="25">
        <v>167.93273492804857</v>
      </c>
      <c r="C98" s="25">
        <v>0</v>
      </c>
      <c r="D98" s="25">
        <v>167.93273492804857</v>
      </c>
      <c r="E98" s="25">
        <v>0</v>
      </c>
      <c r="F98" s="25">
        <v>0</v>
      </c>
      <c r="G98" s="25">
        <v>167.93273492804857</v>
      </c>
      <c r="H98" s="26">
        <v>0.05</v>
      </c>
      <c r="I98" s="25">
        <v>8.3966367464024287</v>
      </c>
      <c r="J98" s="25">
        <v>159.53609818164614</v>
      </c>
      <c r="K98" s="27"/>
      <c r="L98" s="25"/>
      <c r="M98" s="28"/>
    </row>
    <row r="99" spans="1:13" x14ac:dyDescent="0.2">
      <c r="A99" s="13">
        <v>6</v>
      </c>
      <c r="B99" s="25">
        <v>38.743633778038053</v>
      </c>
      <c r="C99" s="25">
        <v>0</v>
      </c>
      <c r="D99" s="25">
        <v>38.743633778038053</v>
      </c>
      <c r="E99" s="25">
        <v>0</v>
      </c>
      <c r="F99" s="25">
        <v>0</v>
      </c>
      <c r="G99" s="25">
        <v>38.743633778038053</v>
      </c>
      <c r="H99" s="26">
        <v>0.1</v>
      </c>
      <c r="I99" s="25">
        <v>3.8743633778038054</v>
      </c>
      <c r="J99" s="25">
        <v>34.86927040023425</v>
      </c>
      <c r="K99" s="27"/>
      <c r="L99" s="25"/>
      <c r="M99" s="28"/>
    </row>
    <row r="100" spans="1:13" ht="12.75" customHeight="1" x14ac:dyDescent="0.2">
      <c r="A100" s="13">
        <v>7</v>
      </c>
      <c r="B100" s="25">
        <v>0.97885989186622369</v>
      </c>
      <c r="C100" s="25">
        <v>0</v>
      </c>
      <c r="D100" s="25">
        <v>0.97885989186622369</v>
      </c>
      <c r="E100" s="25">
        <v>0</v>
      </c>
      <c r="F100" s="25">
        <v>0</v>
      </c>
      <c r="G100" s="25">
        <v>0.97885989186622369</v>
      </c>
      <c r="H100" s="26">
        <v>0.15</v>
      </c>
      <c r="I100" s="25">
        <v>0.14682898377993356</v>
      </c>
      <c r="J100" s="25">
        <v>0.8320309080862901</v>
      </c>
      <c r="K100" s="27"/>
      <c r="L100" s="25"/>
      <c r="M100" s="28"/>
    </row>
    <row r="101" spans="1:13" x14ac:dyDescent="0.2">
      <c r="A101" s="13">
        <v>8</v>
      </c>
      <c r="B101" s="25">
        <v>227.56285351436384</v>
      </c>
      <c r="C101" s="25">
        <v>95.090120692125652</v>
      </c>
      <c r="D101" s="25">
        <v>322.65297420648949</v>
      </c>
      <c r="E101" s="25">
        <v>-47.545060346062826</v>
      </c>
      <c r="F101" s="25">
        <v>47.545060346062826</v>
      </c>
      <c r="G101" s="25">
        <v>322.65297420648949</v>
      </c>
      <c r="H101" s="26">
        <v>0.2</v>
      </c>
      <c r="I101" s="25">
        <v>64.530594841297898</v>
      </c>
      <c r="J101" s="25">
        <v>258.12237936519159</v>
      </c>
      <c r="K101" s="27"/>
      <c r="L101" s="25"/>
      <c r="M101" s="29"/>
    </row>
    <row r="102" spans="1:13" x14ac:dyDescent="0.2">
      <c r="A102" s="13">
        <v>9</v>
      </c>
      <c r="B102" s="25">
        <v>0.67344342067113139</v>
      </c>
      <c r="C102" s="25">
        <v>0</v>
      </c>
      <c r="D102" s="25">
        <v>0.67344342067113139</v>
      </c>
      <c r="E102" s="25">
        <v>0</v>
      </c>
      <c r="F102" s="25">
        <v>0</v>
      </c>
      <c r="G102" s="25">
        <v>0.67344342067113139</v>
      </c>
      <c r="H102" s="26">
        <v>0.25</v>
      </c>
      <c r="I102" s="25">
        <v>0.16836085516778285</v>
      </c>
      <c r="J102" s="25">
        <v>0.50508256550334851</v>
      </c>
      <c r="K102" s="27"/>
      <c r="L102" s="25"/>
      <c r="M102" s="29"/>
    </row>
    <row r="103" spans="1:13" x14ac:dyDescent="0.2">
      <c r="A103" s="13">
        <v>10</v>
      </c>
      <c r="B103" s="25">
        <v>24.077308209093758</v>
      </c>
      <c r="C103" s="25">
        <v>18.102431461795497</v>
      </c>
      <c r="D103" s="25">
        <v>42.179739670889255</v>
      </c>
      <c r="E103" s="25">
        <v>-9.0512157308977486</v>
      </c>
      <c r="F103" s="25">
        <v>9.0512157308977486</v>
      </c>
      <c r="G103" s="25">
        <v>42.179739670889262</v>
      </c>
      <c r="H103" s="26">
        <v>0.3</v>
      </c>
      <c r="I103" s="25">
        <v>12.653921901266779</v>
      </c>
      <c r="J103" s="25">
        <v>29.525817769622478</v>
      </c>
      <c r="K103" s="27"/>
      <c r="L103" s="25"/>
      <c r="M103" s="28"/>
    </row>
    <row r="104" spans="1:13" x14ac:dyDescent="0.2">
      <c r="A104" s="13">
        <v>12</v>
      </c>
      <c r="B104" s="25">
        <v>0</v>
      </c>
      <c r="C104" s="25">
        <v>19.628945198451873</v>
      </c>
      <c r="D104" s="25">
        <v>19.628945198451873</v>
      </c>
      <c r="E104" s="25">
        <v>-9.8144725992259367</v>
      </c>
      <c r="F104" s="25">
        <v>9.8144725992259367</v>
      </c>
      <c r="G104" s="25">
        <v>19.628945198451873</v>
      </c>
      <c r="H104" s="26">
        <v>1</v>
      </c>
      <c r="I104" s="25">
        <v>19.628945198451873</v>
      </c>
      <c r="J104" s="25">
        <v>0</v>
      </c>
      <c r="K104" s="27"/>
      <c r="L104" s="25"/>
      <c r="M104" s="28"/>
    </row>
    <row r="105" spans="1:13" x14ac:dyDescent="0.2">
      <c r="A105" s="13">
        <v>13</v>
      </c>
      <c r="B105" s="25">
        <v>2.789394209549636</v>
      </c>
      <c r="C105" s="25">
        <v>0</v>
      </c>
      <c r="D105" s="25">
        <v>2.789394209549636</v>
      </c>
      <c r="E105" s="25">
        <v>0</v>
      </c>
      <c r="F105" s="25">
        <v>0</v>
      </c>
      <c r="G105" s="25">
        <v>2.789394209549636</v>
      </c>
      <c r="H105" s="26" t="s">
        <v>18</v>
      </c>
      <c r="I105" s="25">
        <v>1.2883389066399769</v>
      </c>
      <c r="J105" s="25">
        <v>1.5010553029096592</v>
      </c>
      <c r="K105" s="27"/>
      <c r="L105" s="25"/>
      <c r="M105" s="29"/>
    </row>
    <row r="106" spans="1:13" x14ac:dyDescent="0.2">
      <c r="A106" s="13" t="s">
        <v>19</v>
      </c>
      <c r="B106" s="25">
        <v>22.254610885558506</v>
      </c>
      <c r="C106" s="25">
        <v>0</v>
      </c>
      <c r="D106" s="25">
        <v>22.254610885558506</v>
      </c>
      <c r="E106" s="25">
        <v>0</v>
      </c>
      <c r="F106" s="25">
        <v>0</v>
      </c>
      <c r="G106" s="25">
        <v>22.254610885558506</v>
      </c>
      <c r="H106" s="26">
        <v>7.0000000000000007E-2</v>
      </c>
      <c r="I106" s="25">
        <v>1.5578227619890956</v>
      </c>
      <c r="J106" s="25">
        <v>20.696788123569412</v>
      </c>
      <c r="K106" s="27"/>
      <c r="L106" s="25"/>
      <c r="M106" s="28"/>
    </row>
    <row r="107" spans="1:13" x14ac:dyDescent="0.2">
      <c r="A107" s="13" t="s">
        <v>20</v>
      </c>
      <c r="B107" s="25">
        <v>38.263745304336744</v>
      </c>
      <c r="C107" s="25">
        <v>8.2613326593142382</v>
      </c>
      <c r="D107" s="25">
        <v>46.525077963650986</v>
      </c>
      <c r="E107" s="25">
        <v>-4.1306663296571191</v>
      </c>
      <c r="F107" s="25">
        <v>4.1306663296571191</v>
      </c>
      <c r="G107" s="25">
        <v>46.525077963650986</v>
      </c>
      <c r="H107" s="26">
        <v>0.05</v>
      </c>
      <c r="I107" s="25">
        <v>2.3262538981825496</v>
      </c>
      <c r="J107" s="25">
        <v>44.198824065468436</v>
      </c>
      <c r="K107" s="27"/>
      <c r="L107" s="25"/>
      <c r="M107" s="28"/>
    </row>
    <row r="108" spans="1:13" x14ac:dyDescent="0.2">
      <c r="A108" s="13">
        <v>17</v>
      </c>
      <c r="B108" s="25">
        <v>91.814287569149357</v>
      </c>
      <c r="C108" s="25">
        <v>0.96110904687276022</v>
      </c>
      <c r="D108" s="25">
        <v>92.775396616022121</v>
      </c>
      <c r="E108" s="25">
        <v>-0.48055452343638011</v>
      </c>
      <c r="F108" s="25">
        <v>0.48055452343638011</v>
      </c>
      <c r="G108" s="25">
        <v>92.775396616022121</v>
      </c>
      <c r="H108" s="26">
        <v>0.08</v>
      </c>
      <c r="I108" s="25">
        <v>7.4220317292817697</v>
      </c>
      <c r="J108" s="25">
        <v>85.353364886740351</v>
      </c>
      <c r="K108" s="27"/>
      <c r="L108" s="25"/>
      <c r="M108" s="29"/>
    </row>
    <row r="109" spans="1:13" x14ac:dyDescent="0.2">
      <c r="A109" s="13">
        <v>35</v>
      </c>
      <c r="B109" s="25">
        <v>5.4820243500839992E-2</v>
      </c>
      <c r="C109" s="25">
        <v>0</v>
      </c>
      <c r="D109" s="25">
        <v>5.4820243500839992E-2</v>
      </c>
      <c r="E109" s="25">
        <v>0</v>
      </c>
      <c r="F109" s="25">
        <v>0</v>
      </c>
      <c r="G109" s="25">
        <v>5.4820243500839992E-2</v>
      </c>
      <c r="H109" s="26">
        <v>7.0000000000000007E-2</v>
      </c>
      <c r="I109" s="25">
        <v>3.8374170450587997E-3</v>
      </c>
      <c r="J109" s="25">
        <v>5.0982826455781192E-2</v>
      </c>
      <c r="K109" s="27"/>
      <c r="L109" s="25"/>
      <c r="M109" s="28"/>
    </row>
    <row r="110" spans="1:13" x14ac:dyDescent="0.2">
      <c r="A110" s="13">
        <v>42</v>
      </c>
      <c r="B110" s="25">
        <v>34.337775117028492</v>
      </c>
      <c r="C110" s="25">
        <v>0</v>
      </c>
      <c r="D110" s="25">
        <v>34.337775117028492</v>
      </c>
      <c r="E110" s="25">
        <v>0</v>
      </c>
      <c r="F110" s="25">
        <v>0</v>
      </c>
      <c r="G110" s="25">
        <v>34.337775117028492</v>
      </c>
      <c r="H110" s="26">
        <v>0.12</v>
      </c>
      <c r="I110" s="25">
        <v>4.1205330140434189</v>
      </c>
      <c r="J110" s="25">
        <v>30.217242102985075</v>
      </c>
      <c r="K110" s="27"/>
      <c r="L110" s="25"/>
      <c r="M110" s="28"/>
    </row>
    <row r="111" spans="1:13" x14ac:dyDescent="0.2">
      <c r="A111" s="13">
        <v>45</v>
      </c>
      <c r="B111" s="25">
        <v>8.8129669374999999E-4</v>
      </c>
      <c r="C111" s="25">
        <v>0</v>
      </c>
      <c r="D111" s="25">
        <v>8.8129669374999999E-4</v>
      </c>
      <c r="E111" s="25">
        <v>0</v>
      </c>
      <c r="F111" s="25">
        <v>0</v>
      </c>
      <c r="G111" s="25">
        <v>8.8129669374999999E-4</v>
      </c>
      <c r="H111" s="26">
        <v>0.45</v>
      </c>
      <c r="I111" s="25">
        <v>3.9658351218749998E-4</v>
      </c>
      <c r="J111" s="25">
        <v>4.8471318156250001E-4</v>
      </c>
      <c r="K111" s="27"/>
      <c r="L111" s="25"/>
      <c r="M111" s="28"/>
    </row>
    <row r="112" spans="1:13" x14ac:dyDescent="0.2">
      <c r="A112" s="13">
        <v>46</v>
      </c>
      <c r="B112" s="25">
        <v>2.7543949504489156</v>
      </c>
      <c r="C112" s="25">
        <v>0</v>
      </c>
      <c r="D112" s="25">
        <v>2.7543949504489156</v>
      </c>
      <c r="E112" s="25">
        <v>0</v>
      </c>
      <c r="F112" s="25">
        <v>0</v>
      </c>
      <c r="G112" s="25">
        <v>2.7543949504489156</v>
      </c>
      <c r="H112" s="26">
        <v>0.3</v>
      </c>
      <c r="I112" s="25">
        <v>0.82631848513467465</v>
      </c>
      <c r="J112" s="25">
        <v>1.9280764653142408</v>
      </c>
      <c r="K112" s="27"/>
      <c r="L112" s="25"/>
      <c r="M112" s="28"/>
    </row>
    <row r="113" spans="1:13" x14ac:dyDescent="0.2">
      <c r="A113" s="13">
        <v>47</v>
      </c>
      <c r="B113" s="25">
        <v>5869.3833492028079</v>
      </c>
      <c r="C113" s="25">
        <v>1067.4088495932735</v>
      </c>
      <c r="D113" s="25">
        <v>6936.7921987960817</v>
      </c>
      <c r="E113" s="25">
        <v>-533.70442479663677</v>
      </c>
      <c r="F113" s="25">
        <v>533.70442479663677</v>
      </c>
      <c r="G113" s="25">
        <v>6936.7921987960817</v>
      </c>
      <c r="H113" s="26">
        <v>0.08</v>
      </c>
      <c r="I113" s="25">
        <v>554.9433759036865</v>
      </c>
      <c r="J113" s="25">
        <v>6381.8488228923952</v>
      </c>
      <c r="K113" s="27"/>
      <c r="L113" s="25"/>
      <c r="M113" s="28"/>
    </row>
    <row r="114" spans="1:13" x14ac:dyDescent="0.2">
      <c r="A114" s="13">
        <v>50</v>
      </c>
      <c r="B114" s="25">
        <v>4.2185314309669906</v>
      </c>
      <c r="C114" s="25">
        <v>3.693641689073432</v>
      </c>
      <c r="D114" s="25">
        <v>7.9121731200404231</v>
      </c>
      <c r="E114" s="25">
        <v>-1.846820844536716</v>
      </c>
      <c r="F114" s="50">
        <v>1.846820844536716</v>
      </c>
      <c r="G114" s="25">
        <v>7.9121731200404231</v>
      </c>
      <c r="H114" s="26">
        <v>0.55000000000000004</v>
      </c>
      <c r="I114" s="25">
        <v>4.3516952160222333</v>
      </c>
      <c r="J114" s="25">
        <v>3.5604779040181898</v>
      </c>
      <c r="K114" s="27"/>
      <c r="L114" s="25"/>
      <c r="M114" s="28"/>
    </row>
    <row r="115" spans="1:13" x14ac:dyDescent="0.2">
      <c r="A115" s="15" t="s">
        <v>21</v>
      </c>
      <c r="B115" s="30">
        <v>8557.9382042616344</v>
      </c>
      <c r="C115" s="30">
        <v>1260.4349211777676</v>
      </c>
      <c r="D115" s="30">
        <v>9818.3731254394024</v>
      </c>
      <c r="E115" s="30">
        <v>-630.2174605888838</v>
      </c>
      <c r="F115" s="30">
        <v>630.2174605888838</v>
      </c>
      <c r="G115" s="30">
        <v>9818.3731254394024</v>
      </c>
      <c r="I115" s="30">
        <v>775.94627794790176</v>
      </c>
      <c r="J115" s="30">
        <v>9042.4268474915025</v>
      </c>
      <c r="K115" s="27"/>
      <c r="L115" s="17"/>
      <c r="M115" s="29"/>
    </row>
    <row r="116" spans="1:13" x14ac:dyDescent="0.2">
      <c r="A116" s="15"/>
      <c r="B116" s="32"/>
      <c r="C116" s="32"/>
      <c r="D116" s="32"/>
      <c r="E116" s="32"/>
      <c r="F116" s="157"/>
      <c r="G116" s="158"/>
      <c r="H116" s="162" t="s">
        <v>22</v>
      </c>
      <c r="I116" s="16">
        <v>-6.8087595712035442</v>
      </c>
      <c r="J116" s="32"/>
      <c r="K116" s="33"/>
      <c r="L116" s="32"/>
      <c r="M116" s="28"/>
    </row>
    <row r="117" spans="1:13" ht="15.6" customHeight="1" x14ac:dyDescent="0.2">
      <c r="A117" s="15"/>
      <c r="B117" s="32"/>
      <c r="C117" s="32"/>
      <c r="D117" s="32"/>
      <c r="E117" s="32"/>
      <c r="F117" s="157"/>
      <c r="G117" s="158"/>
      <c r="H117" s="162" t="s">
        <v>73</v>
      </c>
      <c r="I117" s="51">
        <v>769.13751837669827</v>
      </c>
      <c r="J117" s="32"/>
      <c r="K117" s="33"/>
      <c r="L117" s="32"/>
      <c r="M117" s="28"/>
    </row>
    <row r="118" spans="1:13" ht="15.6" customHeight="1" x14ac:dyDescent="0.2">
      <c r="A118" s="15"/>
      <c r="B118" s="32"/>
      <c r="C118" s="32"/>
      <c r="D118" s="32"/>
      <c r="E118" s="32"/>
      <c r="F118" s="157"/>
      <c r="G118" s="158"/>
      <c r="H118" s="162" t="s">
        <v>74</v>
      </c>
      <c r="I118" s="16">
        <v>759.32775216052528</v>
      </c>
      <c r="J118" s="32"/>
      <c r="K118" s="33"/>
      <c r="L118" s="32"/>
      <c r="M118" s="28"/>
    </row>
    <row r="119" spans="1:13" ht="15.6" customHeight="1" x14ac:dyDescent="0.2">
      <c r="A119" s="21"/>
      <c r="B119" s="32"/>
      <c r="C119" s="32"/>
      <c r="D119" s="32"/>
      <c r="E119" s="32"/>
      <c r="F119" s="51"/>
      <c r="G119" s="26"/>
      <c r="H119" s="162" t="s">
        <v>75</v>
      </c>
      <c r="I119" s="51">
        <v>9.8097662161729886</v>
      </c>
      <c r="J119" s="32"/>
      <c r="K119" s="31"/>
      <c r="L119" s="32"/>
      <c r="M119" s="31"/>
    </row>
    <row r="120" spans="1:13" ht="16.350000000000001" customHeight="1" x14ac:dyDescent="0.2">
      <c r="A120" s="21"/>
      <c r="B120" s="32"/>
      <c r="C120" s="32"/>
      <c r="D120" s="32"/>
      <c r="E120" s="32"/>
      <c r="F120" s="17"/>
      <c r="G120" s="17"/>
      <c r="H120" s="163" t="s">
        <v>76</v>
      </c>
      <c r="I120" s="17">
        <v>2.5995880472858421</v>
      </c>
      <c r="J120" s="32"/>
      <c r="K120" s="31"/>
      <c r="L120" s="32"/>
      <c r="M120" s="31"/>
    </row>
    <row r="121" spans="1:13" ht="12.75" customHeight="1" x14ac:dyDescent="0.2">
      <c r="A121" s="21"/>
      <c r="B121" s="32"/>
      <c r="C121" s="32"/>
      <c r="D121" s="32"/>
      <c r="E121" s="32"/>
      <c r="F121" s="54"/>
      <c r="G121" s="17"/>
      <c r="H121" s="26"/>
      <c r="I121" s="17"/>
      <c r="J121" s="32"/>
      <c r="K121" s="31"/>
      <c r="L121" s="32"/>
      <c r="M121" s="31"/>
    </row>
    <row r="122" spans="1:13" ht="18" customHeight="1" x14ac:dyDescent="0.2">
      <c r="A122" s="10" t="s">
        <v>35</v>
      </c>
      <c r="B122" s="17"/>
      <c r="C122" s="17"/>
      <c r="D122" s="17"/>
      <c r="E122" s="17"/>
      <c r="G122" s="17"/>
      <c r="H122" s="22"/>
      <c r="I122" s="17"/>
      <c r="J122" s="17"/>
      <c r="L122" s="17"/>
    </row>
    <row r="123" spans="1:13" ht="9.75" customHeight="1" x14ac:dyDescent="0.2">
      <c r="A123" s="10"/>
      <c r="B123" s="17"/>
      <c r="C123" s="17"/>
      <c r="D123" s="17"/>
      <c r="E123" s="17"/>
      <c r="F123" s="17"/>
      <c r="G123" s="17"/>
      <c r="H123" s="22"/>
      <c r="I123" s="17"/>
      <c r="J123" s="17"/>
      <c r="L123" s="17"/>
    </row>
    <row r="124" spans="1:13" s="24" customFormat="1" ht="24" x14ac:dyDescent="0.2">
      <c r="A124" s="23" t="s">
        <v>25</v>
      </c>
      <c r="B124" s="11" t="s">
        <v>8</v>
      </c>
      <c r="C124" s="11" t="s">
        <v>9</v>
      </c>
      <c r="D124" s="11" t="s">
        <v>10</v>
      </c>
      <c r="E124" s="11" t="s">
        <v>11</v>
      </c>
      <c r="F124" s="11" t="s">
        <v>12</v>
      </c>
      <c r="G124" s="11" t="s">
        <v>13</v>
      </c>
      <c r="H124" s="12" t="s">
        <v>14</v>
      </c>
      <c r="I124" s="11" t="s">
        <v>15</v>
      </c>
      <c r="J124" s="12" t="s">
        <v>16</v>
      </c>
      <c r="L124" s="12"/>
    </row>
    <row r="125" spans="1:13" x14ac:dyDescent="0.2">
      <c r="A125" s="13">
        <v>1</v>
      </c>
      <c r="B125" s="25">
        <v>1682.7428227482526</v>
      </c>
      <c r="C125" s="25">
        <v>27.649729457846536</v>
      </c>
      <c r="D125" s="25">
        <v>1710.392552206099</v>
      </c>
      <c r="E125" s="25">
        <v>-13.824864728923268</v>
      </c>
      <c r="F125" s="25">
        <v>13.824864728923268</v>
      </c>
      <c r="G125" s="25">
        <v>1710.392552206099</v>
      </c>
      <c r="H125" s="26">
        <v>0.04</v>
      </c>
      <c r="I125" s="25">
        <v>68.415702088243961</v>
      </c>
      <c r="J125" s="25">
        <v>1641.9768501178551</v>
      </c>
      <c r="K125" s="27"/>
      <c r="L125" s="25"/>
      <c r="M125" s="28"/>
    </row>
    <row r="126" spans="1:13" x14ac:dyDescent="0.2">
      <c r="A126" s="13">
        <v>2</v>
      </c>
      <c r="B126" s="25">
        <v>306.93722626992667</v>
      </c>
      <c r="C126" s="25">
        <v>0</v>
      </c>
      <c r="D126" s="25">
        <v>306.93722626992667</v>
      </c>
      <c r="E126" s="25">
        <v>0</v>
      </c>
      <c r="F126" s="25">
        <v>0</v>
      </c>
      <c r="G126" s="25">
        <v>306.93722626992667</v>
      </c>
      <c r="H126" s="26">
        <v>0.06</v>
      </c>
      <c r="I126" s="25">
        <v>18.416233576195598</v>
      </c>
      <c r="J126" s="25">
        <v>288.52099269373105</v>
      </c>
      <c r="K126" s="27"/>
      <c r="L126" s="25"/>
      <c r="M126" s="28"/>
    </row>
    <row r="127" spans="1:13" x14ac:dyDescent="0.2">
      <c r="A127" s="13">
        <v>3</v>
      </c>
      <c r="B127" s="25">
        <v>159.53609818164614</v>
      </c>
      <c r="C127" s="25">
        <v>0</v>
      </c>
      <c r="D127" s="25">
        <v>159.53609818164614</v>
      </c>
      <c r="E127" s="25">
        <v>0</v>
      </c>
      <c r="F127" s="25">
        <v>0</v>
      </c>
      <c r="G127" s="25">
        <v>159.53609818164614</v>
      </c>
      <c r="H127" s="26">
        <v>0.05</v>
      </c>
      <c r="I127" s="25">
        <v>7.9768049090823077</v>
      </c>
      <c r="J127" s="25">
        <v>151.55929327256382</v>
      </c>
      <c r="K127" s="27"/>
      <c r="L127" s="25"/>
      <c r="M127" s="28"/>
    </row>
    <row r="128" spans="1:13" x14ac:dyDescent="0.2">
      <c r="A128" s="13">
        <v>6</v>
      </c>
      <c r="B128" s="25">
        <v>34.86927040023425</v>
      </c>
      <c r="C128" s="25">
        <v>0</v>
      </c>
      <c r="D128" s="25">
        <v>34.86927040023425</v>
      </c>
      <c r="E128" s="25">
        <v>0</v>
      </c>
      <c r="F128" s="25">
        <v>0</v>
      </c>
      <c r="G128" s="25">
        <v>34.86927040023425</v>
      </c>
      <c r="H128" s="26">
        <v>0.1</v>
      </c>
      <c r="I128" s="25">
        <v>3.4869270400234251</v>
      </c>
      <c r="J128" s="25">
        <v>31.382343360210825</v>
      </c>
      <c r="K128" s="27"/>
      <c r="L128" s="25"/>
      <c r="M128" s="28"/>
    </row>
    <row r="129" spans="1:13" ht="12.75" customHeight="1" x14ac:dyDescent="0.2">
      <c r="A129" s="13">
        <v>7</v>
      </c>
      <c r="B129" s="25">
        <v>0.8320309080862901</v>
      </c>
      <c r="C129" s="25">
        <v>0</v>
      </c>
      <c r="D129" s="25">
        <v>0.8320309080862901</v>
      </c>
      <c r="E129" s="25">
        <v>0</v>
      </c>
      <c r="F129" s="25">
        <v>0</v>
      </c>
      <c r="G129" s="25">
        <v>0.8320309080862901</v>
      </c>
      <c r="H129" s="26">
        <v>0.15</v>
      </c>
      <c r="I129" s="25">
        <v>0.12480463621294351</v>
      </c>
      <c r="J129" s="25">
        <v>0.70722627187334663</v>
      </c>
      <c r="K129" s="27"/>
      <c r="L129" s="25"/>
      <c r="M129" s="28"/>
    </row>
    <row r="130" spans="1:13" x14ac:dyDescent="0.2">
      <c r="A130" s="13">
        <v>8</v>
      </c>
      <c r="B130" s="25">
        <v>258.12237936519159</v>
      </c>
      <c r="C130" s="25">
        <v>102.86304626526517</v>
      </c>
      <c r="D130" s="25">
        <v>360.98542563045675</v>
      </c>
      <c r="E130" s="25">
        <v>-51.431523132632584</v>
      </c>
      <c r="F130" s="25">
        <v>51.431523132632584</v>
      </c>
      <c r="G130" s="25">
        <v>360.98542563045675</v>
      </c>
      <c r="H130" s="26">
        <v>0.2</v>
      </c>
      <c r="I130" s="25">
        <v>72.197085126091352</v>
      </c>
      <c r="J130" s="25">
        <v>288.78834050436541</v>
      </c>
      <c r="K130" s="27"/>
      <c r="L130" s="25"/>
      <c r="M130" s="29"/>
    </row>
    <row r="131" spans="1:13" x14ac:dyDescent="0.2">
      <c r="A131" s="13">
        <v>9</v>
      </c>
      <c r="B131" s="25">
        <v>0.50508256550334851</v>
      </c>
      <c r="C131" s="25">
        <v>0</v>
      </c>
      <c r="D131" s="25">
        <v>0.50508256550334851</v>
      </c>
      <c r="E131" s="25">
        <v>0</v>
      </c>
      <c r="F131" s="25">
        <v>0</v>
      </c>
      <c r="G131" s="25">
        <v>0.50508256550334851</v>
      </c>
      <c r="H131" s="26">
        <v>0.25</v>
      </c>
      <c r="I131" s="25">
        <v>0.12627064137583713</v>
      </c>
      <c r="J131" s="25">
        <v>0.37881192412751141</v>
      </c>
      <c r="K131" s="27"/>
      <c r="L131" s="25"/>
      <c r="M131" s="29"/>
    </row>
    <row r="132" spans="1:13" x14ac:dyDescent="0.2">
      <c r="A132" s="13">
        <v>10</v>
      </c>
      <c r="B132" s="25">
        <v>29.525817769622478</v>
      </c>
      <c r="C132" s="25">
        <v>19.042819839088423</v>
      </c>
      <c r="D132" s="25">
        <v>48.568637608710901</v>
      </c>
      <c r="E132" s="25">
        <v>-9.5214099195442117</v>
      </c>
      <c r="F132" s="25">
        <v>9.5214099195442117</v>
      </c>
      <c r="G132" s="25">
        <v>48.568637608710901</v>
      </c>
      <c r="H132" s="26">
        <v>0.3</v>
      </c>
      <c r="I132" s="25">
        <v>14.57059128261327</v>
      </c>
      <c r="J132" s="25">
        <v>33.998046326097629</v>
      </c>
      <c r="K132" s="27"/>
      <c r="L132" s="25"/>
      <c r="M132" s="28"/>
    </row>
    <row r="133" spans="1:13" x14ac:dyDescent="0.2">
      <c r="A133" s="13">
        <v>12</v>
      </c>
      <c r="B133" s="25">
        <v>0</v>
      </c>
      <c r="C133" s="25">
        <v>47.034708529170388</v>
      </c>
      <c r="D133" s="25">
        <v>47.034708529170388</v>
      </c>
      <c r="E133" s="25">
        <v>-23.517354264585194</v>
      </c>
      <c r="F133" s="25">
        <v>23.517354264585194</v>
      </c>
      <c r="G133" s="25">
        <v>47.034708529170388</v>
      </c>
      <c r="H133" s="26">
        <v>1</v>
      </c>
      <c r="I133" s="25">
        <v>47.034708529170388</v>
      </c>
      <c r="J133" s="25">
        <v>0</v>
      </c>
      <c r="K133" s="27"/>
      <c r="L133" s="25"/>
      <c r="M133" s="28"/>
    </row>
    <row r="134" spans="1:13" x14ac:dyDescent="0.2">
      <c r="A134" s="13">
        <v>13</v>
      </c>
      <c r="B134" s="25">
        <v>1.5010553029096592</v>
      </c>
      <c r="C134" s="25">
        <v>0</v>
      </c>
      <c r="D134" s="25">
        <v>1.5010553029096592</v>
      </c>
      <c r="E134" s="25">
        <v>0</v>
      </c>
      <c r="F134" s="25">
        <v>0</v>
      </c>
      <c r="G134" s="25">
        <v>1.5010553029096592</v>
      </c>
      <c r="H134" s="26" t="s">
        <v>18</v>
      </c>
      <c r="I134" s="25">
        <v>1.5030921100927179</v>
      </c>
      <c r="J134" s="25">
        <v>-2.0368071830587642E-3</v>
      </c>
      <c r="K134" s="27"/>
      <c r="L134" s="25"/>
      <c r="M134" s="29"/>
    </row>
    <row r="135" spans="1:13" x14ac:dyDescent="0.2">
      <c r="A135" s="13" t="s">
        <v>19</v>
      </c>
      <c r="B135" s="25">
        <v>20.696788123569412</v>
      </c>
      <c r="C135" s="25">
        <v>0</v>
      </c>
      <c r="D135" s="25">
        <v>20.696788123569412</v>
      </c>
      <c r="E135" s="25">
        <v>0</v>
      </c>
      <c r="F135" s="25">
        <v>0</v>
      </c>
      <c r="G135" s="25">
        <v>20.696788123569412</v>
      </c>
      <c r="H135" s="26">
        <v>7.0000000000000007E-2</v>
      </c>
      <c r="I135" s="25">
        <v>1.4487751686498589</v>
      </c>
      <c r="J135" s="25">
        <v>19.248012954919552</v>
      </c>
      <c r="K135" s="27"/>
      <c r="L135" s="25"/>
      <c r="M135" s="28"/>
    </row>
    <row r="136" spans="1:13" x14ac:dyDescent="0.2">
      <c r="A136" s="13" t="s">
        <v>20</v>
      </c>
      <c r="B136" s="25">
        <v>44.198824065468436</v>
      </c>
      <c r="C136" s="25">
        <v>10.665225642123168</v>
      </c>
      <c r="D136" s="25">
        <v>54.864049707591604</v>
      </c>
      <c r="E136" s="25">
        <v>-5.3326128210615842</v>
      </c>
      <c r="F136" s="25">
        <v>5.3326128210615842</v>
      </c>
      <c r="G136" s="25">
        <v>54.864049707591604</v>
      </c>
      <c r="H136" s="26">
        <v>0.05</v>
      </c>
      <c r="I136" s="25">
        <v>2.7432024853795802</v>
      </c>
      <c r="J136" s="25">
        <v>52.120847222212021</v>
      </c>
      <c r="K136" s="27"/>
      <c r="L136" s="25"/>
      <c r="M136" s="28"/>
    </row>
    <row r="137" spans="1:13" x14ac:dyDescent="0.2">
      <c r="A137" s="13">
        <v>17</v>
      </c>
      <c r="B137" s="25">
        <v>85.353364886740351</v>
      </c>
      <c r="C137" s="25">
        <v>3.3817515771121642</v>
      </c>
      <c r="D137" s="25">
        <v>88.73511646385252</v>
      </c>
      <c r="E137" s="25">
        <v>-1.6908757885560821</v>
      </c>
      <c r="F137" s="25">
        <v>1.6908757885560821</v>
      </c>
      <c r="G137" s="25">
        <v>88.73511646385252</v>
      </c>
      <c r="H137" s="26">
        <v>0.08</v>
      </c>
      <c r="I137" s="25">
        <v>7.0988093171082021</v>
      </c>
      <c r="J137" s="25">
        <v>81.636307146744315</v>
      </c>
      <c r="K137" s="27"/>
      <c r="L137" s="25"/>
      <c r="M137" s="29"/>
    </row>
    <row r="138" spans="1:13" x14ac:dyDescent="0.2">
      <c r="A138" s="13">
        <v>35</v>
      </c>
      <c r="B138" s="25">
        <v>5.0982826455781192E-2</v>
      </c>
      <c r="C138" s="25">
        <v>0</v>
      </c>
      <c r="D138" s="25">
        <v>5.0982826455781192E-2</v>
      </c>
      <c r="E138" s="25">
        <v>0</v>
      </c>
      <c r="F138" s="25">
        <v>0</v>
      </c>
      <c r="G138" s="25">
        <v>5.0982826455781192E-2</v>
      </c>
      <c r="H138" s="26">
        <v>7.0000000000000007E-2</v>
      </c>
      <c r="I138" s="25">
        <v>3.5687978519046838E-3</v>
      </c>
      <c r="J138" s="25">
        <v>4.7414028603876508E-2</v>
      </c>
      <c r="K138" s="27"/>
      <c r="L138" s="25"/>
      <c r="M138" s="28"/>
    </row>
    <row r="139" spans="1:13" x14ac:dyDescent="0.2">
      <c r="A139" s="13">
        <v>42</v>
      </c>
      <c r="B139" s="25">
        <v>30.217242102985075</v>
      </c>
      <c r="C139" s="25">
        <v>0</v>
      </c>
      <c r="D139" s="25">
        <v>30.217242102985075</v>
      </c>
      <c r="E139" s="25">
        <v>0</v>
      </c>
      <c r="F139" s="25">
        <v>0</v>
      </c>
      <c r="G139" s="25">
        <v>30.217242102985075</v>
      </c>
      <c r="H139" s="26">
        <v>0.12</v>
      </c>
      <c r="I139" s="25">
        <v>3.6260690523582091</v>
      </c>
      <c r="J139" s="25">
        <v>26.591173050626868</v>
      </c>
      <c r="K139" s="27"/>
      <c r="L139" s="25"/>
      <c r="M139" s="28"/>
    </row>
    <row r="140" spans="1:13" x14ac:dyDescent="0.2">
      <c r="A140" s="13">
        <v>45</v>
      </c>
      <c r="B140" s="25">
        <v>4.8471318156250001E-4</v>
      </c>
      <c r="C140" s="25">
        <v>0</v>
      </c>
      <c r="D140" s="25">
        <v>4.8471318156250001E-4</v>
      </c>
      <c r="E140" s="25">
        <v>0</v>
      </c>
      <c r="F140" s="25">
        <v>0</v>
      </c>
      <c r="G140" s="25">
        <v>4.8471318156250001E-4</v>
      </c>
      <c r="H140" s="26">
        <v>0.45</v>
      </c>
      <c r="I140" s="25">
        <v>2.18120931703125E-4</v>
      </c>
      <c r="J140" s="25">
        <v>2.6659224985937501E-4</v>
      </c>
      <c r="K140" s="27"/>
      <c r="L140" s="25"/>
      <c r="M140" s="28"/>
    </row>
    <row r="141" spans="1:13" x14ac:dyDescent="0.2">
      <c r="A141" s="13">
        <v>46</v>
      </c>
      <c r="B141" s="25">
        <v>1.9280764653142408</v>
      </c>
      <c r="C141" s="25">
        <v>0</v>
      </c>
      <c r="D141" s="25">
        <v>1.9280764653142408</v>
      </c>
      <c r="E141" s="25">
        <v>0</v>
      </c>
      <c r="F141" s="25">
        <v>0</v>
      </c>
      <c r="G141" s="25">
        <v>1.9280764653142408</v>
      </c>
      <c r="H141" s="26">
        <v>0.3</v>
      </c>
      <c r="I141" s="25">
        <v>0.57842293959427227</v>
      </c>
      <c r="J141" s="25">
        <v>1.3496535257199684</v>
      </c>
      <c r="K141" s="27"/>
      <c r="L141" s="25"/>
      <c r="M141" s="28"/>
    </row>
    <row r="142" spans="1:13" x14ac:dyDescent="0.2">
      <c r="A142" s="13">
        <v>47</v>
      </c>
      <c r="B142" s="25">
        <v>6381.8488228923952</v>
      </c>
      <c r="C142" s="25">
        <v>1452.9673297188822</v>
      </c>
      <c r="D142" s="25">
        <v>7834.8161526112772</v>
      </c>
      <c r="E142" s="25">
        <v>-726.48366485944109</v>
      </c>
      <c r="F142" s="25">
        <v>726.48366485944109</v>
      </c>
      <c r="G142" s="25">
        <v>7834.8161526112772</v>
      </c>
      <c r="H142" s="26">
        <v>0.08</v>
      </c>
      <c r="I142" s="25">
        <v>626.78529220890221</v>
      </c>
      <c r="J142" s="25">
        <v>7208.0308604023749</v>
      </c>
      <c r="K142" s="27"/>
      <c r="L142" s="25"/>
      <c r="M142" s="28"/>
    </row>
    <row r="143" spans="1:13" x14ac:dyDescent="0.2">
      <c r="A143" s="13">
        <v>50</v>
      </c>
      <c r="B143" s="25">
        <v>3.5604779040181898</v>
      </c>
      <c r="C143" s="50">
        <v>3.8576372404496428</v>
      </c>
      <c r="D143" s="25">
        <v>7.4181151444678326</v>
      </c>
      <c r="E143" s="50">
        <v>-1.9288186202248214</v>
      </c>
      <c r="F143" s="25">
        <v>1.9288186202248214</v>
      </c>
      <c r="G143" s="25">
        <v>7.4181151444678326</v>
      </c>
      <c r="H143" s="26">
        <v>0.55000000000000004</v>
      </c>
      <c r="I143" s="25">
        <v>4.0799633294573079</v>
      </c>
      <c r="J143" s="25">
        <v>3.3381518150105247</v>
      </c>
      <c r="K143" s="27"/>
      <c r="L143" s="25"/>
      <c r="M143" s="28"/>
    </row>
    <row r="144" spans="1:13" x14ac:dyDescent="0.2">
      <c r="A144" s="15" t="s">
        <v>21</v>
      </c>
      <c r="B144" s="30">
        <v>9042.4268474915025</v>
      </c>
      <c r="C144" s="30">
        <v>1667.4622482699376</v>
      </c>
      <c r="D144" s="30">
        <v>10709.88909576144</v>
      </c>
      <c r="E144" s="30">
        <v>-833.73112413496881</v>
      </c>
      <c r="F144" s="30">
        <v>833.73112413496881</v>
      </c>
      <c r="G144" s="30">
        <v>10709.88909576144</v>
      </c>
      <c r="I144" s="30">
        <v>880.216541359335</v>
      </c>
      <c r="J144" s="30">
        <v>9829.6725544021028</v>
      </c>
      <c r="K144" s="27"/>
      <c r="L144" s="17"/>
      <c r="M144" s="29"/>
    </row>
    <row r="145" spans="1:13" x14ac:dyDescent="0.2">
      <c r="A145" s="15"/>
      <c r="B145" s="32"/>
      <c r="C145" s="32"/>
      <c r="D145" s="32"/>
      <c r="E145" s="32"/>
      <c r="F145" s="157"/>
      <c r="H145" s="162" t="s">
        <v>22</v>
      </c>
      <c r="I145" s="16">
        <v>-6.2491017512823701</v>
      </c>
      <c r="J145" s="32"/>
      <c r="K145" s="33"/>
      <c r="L145" s="32"/>
      <c r="M145" s="28"/>
    </row>
    <row r="146" spans="1:13" ht="15.6" customHeight="1" x14ac:dyDescent="0.2">
      <c r="A146" s="15"/>
      <c r="B146" s="32"/>
      <c r="C146" s="32"/>
      <c r="D146" s="32"/>
      <c r="E146" s="32"/>
      <c r="F146" s="157"/>
      <c r="H146" s="162" t="s">
        <v>73</v>
      </c>
      <c r="I146" s="51">
        <v>873.96743960805259</v>
      </c>
      <c r="J146" s="32"/>
      <c r="K146" s="33"/>
      <c r="L146" s="32"/>
      <c r="M146" s="28"/>
    </row>
    <row r="147" spans="1:13" ht="15.6" customHeight="1" x14ac:dyDescent="0.2">
      <c r="A147" s="15"/>
      <c r="B147" s="32"/>
      <c r="C147" s="32"/>
      <c r="D147" s="32"/>
      <c r="E147" s="32"/>
      <c r="F147" s="157"/>
      <c r="G147" s="52"/>
      <c r="H147" s="162" t="s">
        <v>74</v>
      </c>
      <c r="I147" s="16">
        <v>855.85822224857452</v>
      </c>
      <c r="J147" s="32"/>
      <c r="K147" s="33"/>
      <c r="L147" s="32"/>
      <c r="M147" s="28"/>
    </row>
    <row r="148" spans="1:13" ht="15.6" customHeight="1" x14ac:dyDescent="0.2">
      <c r="A148" s="21"/>
      <c r="B148" s="32"/>
      <c r="C148" s="32"/>
      <c r="D148" s="32"/>
      <c r="E148" s="32"/>
      <c r="F148" s="51"/>
      <c r="G148" s="26"/>
      <c r="H148" s="162" t="s">
        <v>75</v>
      </c>
      <c r="I148" s="51">
        <v>18.109217359478066</v>
      </c>
      <c r="J148" s="32"/>
      <c r="K148" s="31"/>
      <c r="L148" s="32"/>
      <c r="M148" s="31"/>
    </row>
    <row r="149" spans="1:13" ht="16.350000000000001" customHeight="1" x14ac:dyDescent="0.2">
      <c r="A149" s="21"/>
      <c r="B149" s="32"/>
      <c r="C149" s="32"/>
      <c r="D149" s="32"/>
      <c r="E149" s="32"/>
      <c r="F149" s="17"/>
      <c r="G149" s="17"/>
      <c r="H149" s="163" t="s">
        <v>76</v>
      </c>
      <c r="I149" s="17">
        <v>4.7989426002616877</v>
      </c>
      <c r="J149" s="32"/>
      <c r="K149" s="31"/>
      <c r="L149" s="32"/>
      <c r="M149" s="31"/>
    </row>
    <row r="150" spans="1:13" ht="16.350000000000001" customHeight="1" x14ac:dyDescent="0.2">
      <c r="A150" s="21"/>
      <c r="B150" s="32"/>
      <c r="C150" s="32"/>
      <c r="D150" s="32"/>
      <c r="E150" s="32"/>
      <c r="F150" s="17"/>
      <c r="G150" s="17"/>
      <c r="H150" s="26"/>
      <c r="I150" s="17"/>
      <c r="J150" s="32"/>
      <c r="K150" s="31"/>
      <c r="L150" s="32"/>
      <c r="M150" s="31"/>
    </row>
    <row r="151" spans="1:13" ht="16.350000000000001" customHeight="1" x14ac:dyDescent="0.2">
      <c r="A151" s="10" t="s">
        <v>36</v>
      </c>
      <c r="B151" s="32"/>
      <c r="C151" s="32"/>
      <c r="D151" s="32"/>
      <c r="E151" s="32"/>
      <c r="F151" s="17"/>
      <c r="G151" s="17"/>
      <c r="H151" s="26"/>
      <c r="I151" s="17"/>
      <c r="J151" s="32"/>
      <c r="K151" s="31"/>
      <c r="L151" s="32"/>
      <c r="M151" s="31"/>
    </row>
    <row r="152" spans="1:13" ht="9.75" customHeight="1" x14ac:dyDescent="0.2">
      <c r="A152" s="10"/>
      <c r="B152" s="32"/>
      <c r="C152" s="32"/>
      <c r="D152" s="32"/>
      <c r="E152" s="32"/>
      <c r="F152" s="17"/>
      <c r="G152" s="17"/>
      <c r="H152" s="26"/>
      <c r="I152" s="17"/>
      <c r="J152" s="32"/>
      <c r="K152" s="31"/>
      <c r="L152" s="32"/>
      <c r="M152" s="31"/>
    </row>
    <row r="153" spans="1:13" s="24" customFormat="1" ht="24" x14ac:dyDescent="0.2">
      <c r="A153" s="23" t="s">
        <v>25</v>
      </c>
      <c r="B153" s="11" t="s">
        <v>8</v>
      </c>
      <c r="C153" s="11" t="s">
        <v>9</v>
      </c>
      <c r="D153" s="11" t="s">
        <v>10</v>
      </c>
      <c r="E153" s="11" t="s">
        <v>11</v>
      </c>
      <c r="F153" s="11" t="s">
        <v>12</v>
      </c>
      <c r="G153" s="11" t="s">
        <v>13</v>
      </c>
      <c r="H153" s="12" t="s">
        <v>14</v>
      </c>
      <c r="I153" s="11" t="s">
        <v>15</v>
      </c>
      <c r="J153" s="12" t="s">
        <v>16</v>
      </c>
      <c r="L153" s="12"/>
    </row>
    <row r="154" spans="1:13" x14ac:dyDescent="0.2">
      <c r="A154" s="13">
        <v>1</v>
      </c>
      <c r="B154" s="25">
        <v>1641.9768501178551</v>
      </c>
      <c r="C154" s="25">
        <v>30.153912577594859</v>
      </c>
      <c r="D154" s="25">
        <v>1672.1307626954499</v>
      </c>
      <c r="E154" s="25">
        <v>-15.07695628879743</v>
      </c>
      <c r="F154" s="25">
        <v>15.07695628879743</v>
      </c>
      <c r="G154" s="25">
        <v>1672.1307626954499</v>
      </c>
      <c r="H154" s="26">
        <v>0.04</v>
      </c>
      <c r="I154" s="25">
        <v>66.885230507817994</v>
      </c>
      <c r="J154" s="25">
        <v>1605.2455321876319</v>
      </c>
      <c r="K154" s="27"/>
      <c r="L154" s="25"/>
      <c r="M154" s="28"/>
    </row>
    <row r="155" spans="1:13" x14ac:dyDescent="0.2">
      <c r="A155" s="13">
        <v>2</v>
      </c>
      <c r="B155" s="25">
        <v>288.52099269373105</v>
      </c>
      <c r="C155" s="25">
        <v>0</v>
      </c>
      <c r="D155" s="25">
        <v>288.52099269373105</v>
      </c>
      <c r="E155" s="25">
        <v>0</v>
      </c>
      <c r="F155" s="25">
        <v>0</v>
      </c>
      <c r="G155" s="25">
        <v>288.52099269373105</v>
      </c>
      <c r="H155" s="26">
        <v>0.06</v>
      </c>
      <c r="I155" s="25">
        <v>17.311259561623864</v>
      </c>
      <c r="J155" s="25">
        <v>271.2097331321072</v>
      </c>
      <c r="K155" s="27"/>
      <c r="L155" s="25"/>
      <c r="M155" s="28"/>
    </row>
    <row r="156" spans="1:13" x14ac:dyDescent="0.2">
      <c r="A156" s="13">
        <v>3</v>
      </c>
      <c r="B156" s="25">
        <v>151.55929327256382</v>
      </c>
      <c r="C156" s="25">
        <v>0</v>
      </c>
      <c r="D156" s="25">
        <v>151.55929327256382</v>
      </c>
      <c r="E156" s="25">
        <v>0</v>
      </c>
      <c r="F156" s="25">
        <v>0</v>
      </c>
      <c r="G156" s="25">
        <v>151.55929327256382</v>
      </c>
      <c r="H156" s="26">
        <v>0.05</v>
      </c>
      <c r="I156" s="25">
        <v>7.5779646636281912</v>
      </c>
      <c r="J156" s="25">
        <v>143.98132860893563</v>
      </c>
      <c r="K156" s="27"/>
      <c r="L156" s="25"/>
      <c r="M156" s="28"/>
    </row>
    <row r="157" spans="1:13" x14ac:dyDescent="0.2">
      <c r="A157" s="13">
        <v>6</v>
      </c>
      <c r="B157" s="25">
        <v>31.382343360210825</v>
      </c>
      <c r="C157" s="25">
        <v>0</v>
      </c>
      <c r="D157" s="25">
        <v>31.382343360210825</v>
      </c>
      <c r="E157" s="25">
        <v>0</v>
      </c>
      <c r="F157" s="25">
        <v>0</v>
      </c>
      <c r="G157" s="25">
        <v>31.382343360210825</v>
      </c>
      <c r="H157" s="26">
        <v>0.1</v>
      </c>
      <c r="I157" s="25">
        <v>3.1382343360210827</v>
      </c>
      <c r="J157" s="25">
        <v>28.244109024189743</v>
      </c>
      <c r="K157" s="27"/>
      <c r="L157" s="25"/>
      <c r="M157" s="28"/>
    </row>
    <row r="158" spans="1:13" ht="12.75" customHeight="1" x14ac:dyDescent="0.2">
      <c r="A158" s="13">
        <v>7</v>
      </c>
      <c r="B158" s="25">
        <v>0.70722627187334663</v>
      </c>
      <c r="C158" s="25">
        <v>0</v>
      </c>
      <c r="D158" s="25">
        <v>0.70722627187334663</v>
      </c>
      <c r="E158" s="25">
        <v>0</v>
      </c>
      <c r="F158" s="25">
        <v>0</v>
      </c>
      <c r="G158" s="25">
        <v>0.70722627187334663</v>
      </c>
      <c r="H158" s="26">
        <v>0.15</v>
      </c>
      <c r="I158" s="25">
        <v>0.10608394078100199</v>
      </c>
      <c r="J158" s="25">
        <v>0.60114233109234461</v>
      </c>
      <c r="K158" s="27"/>
      <c r="L158" s="25"/>
      <c r="M158" s="28"/>
    </row>
    <row r="159" spans="1:13" x14ac:dyDescent="0.2">
      <c r="A159" s="13">
        <v>8</v>
      </c>
      <c r="B159" s="25">
        <v>288.78834050436541</v>
      </c>
      <c r="C159" s="25">
        <v>102.35955100388128</v>
      </c>
      <c r="D159" s="25">
        <v>391.14789150824669</v>
      </c>
      <c r="E159" s="25">
        <v>-51.17977550194064</v>
      </c>
      <c r="F159" s="25">
        <v>51.17977550194064</v>
      </c>
      <c r="G159" s="25">
        <v>391.14789150824669</v>
      </c>
      <c r="H159" s="26">
        <v>0.2</v>
      </c>
      <c r="I159" s="25">
        <v>78.22957830164934</v>
      </c>
      <c r="J159" s="25">
        <v>312.91831320659736</v>
      </c>
      <c r="K159" s="27"/>
      <c r="L159" s="25"/>
      <c r="M159" s="29"/>
    </row>
    <row r="160" spans="1:13" x14ac:dyDescent="0.2">
      <c r="A160" s="13">
        <v>9</v>
      </c>
      <c r="B160" s="25">
        <v>0.37881192412751141</v>
      </c>
      <c r="C160" s="25">
        <v>0</v>
      </c>
      <c r="D160" s="25">
        <v>0.37881192412751141</v>
      </c>
      <c r="E160" s="25">
        <v>0</v>
      </c>
      <c r="F160" s="25">
        <v>0</v>
      </c>
      <c r="G160" s="25">
        <v>0.37881192412751141</v>
      </c>
      <c r="H160" s="26">
        <v>0.25</v>
      </c>
      <c r="I160" s="25">
        <v>9.4702981031877853E-2</v>
      </c>
      <c r="J160" s="25">
        <v>0.28410894309563356</v>
      </c>
      <c r="K160" s="27"/>
      <c r="L160" s="25"/>
      <c r="M160" s="29"/>
    </row>
    <row r="161" spans="1:13" x14ac:dyDescent="0.2">
      <c r="A161" s="13">
        <v>10</v>
      </c>
      <c r="B161" s="25">
        <v>33.998046326097629</v>
      </c>
      <c r="C161" s="25">
        <v>18.749029697936585</v>
      </c>
      <c r="D161" s="25">
        <v>52.747076024034214</v>
      </c>
      <c r="E161" s="25">
        <v>-9.3745148489682926</v>
      </c>
      <c r="F161" s="25">
        <v>9.3745148489682926</v>
      </c>
      <c r="G161" s="25">
        <v>52.747076024034214</v>
      </c>
      <c r="H161" s="26">
        <v>0.3</v>
      </c>
      <c r="I161" s="25">
        <v>15.824122807210264</v>
      </c>
      <c r="J161" s="25">
        <v>36.922953216823949</v>
      </c>
      <c r="K161" s="27"/>
      <c r="L161" s="25"/>
      <c r="M161" s="28"/>
    </row>
    <row r="162" spans="1:13" x14ac:dyDescent="0.2">
      <c r="A162" s="13">
        <v>12</v>
      </c>
      <c r="B162" s="25">
        <v>0</v>
      </c>
      <c r="C162" s="25">
        <v>23.908168601232589</v>
      </c>
      <c r="D162" s="25">
        <v>23.908168601232589</v>
      </c>
      <c r="E162" s="25">
        <v>-11.954084300616294</v>
      </c>
      <c r="F162" s="25">
        <v>11.954084300616294</v>
      </c>
      <c r="G162" s="25">
        <v>23.908168601232589</v>
      </c>
      <c r="H162" s="26">
        <v>1</v>
      </c>
      <c r="I162" s="25">
        <v>23.908168601232589</v>
      </c>
      <c r="J162" s="25">
        <v>0</v>
      </c>
      <c r="K162" s="27"/>
      <c r="L162" s="25"/>
      <c r="M162" s="28"/>
    </row>
    <row r="163" spans="1:13" x14ac:dyDescent="0.2">
      <c r="A163" s="13">
        <v>13</v>
      </c>
      <c r="B163" s="25">
        <v>-2.0368071830587642E-3</v>
      </c>
      <c r="C163" s="25">
        <v>0</v>
      </c>
      <c r="D163" s="25">
        <v>-2.0368071830587642E-3</v>
      </c>
      <c r="E163" s="25">
        <v>0</v>
      </c>
      <c r="F163" s="25">
        <v>0</v>
      </c>
      <c r="G163" s="25">
        <v>-2.0368071830587642E-3</v>
      </c>
      <c r="H163" s="26" t="s">
        <v>18</v>
      </c>
      <c r="I163" s="25">
        <v>0.14210942575856206</v>
      </c>
      <c r="J163" s="25">
        <v>-0.14414623294162082</v>
      </c>
      <c r="K163" s="27"/>
      <c r="L163" s="25"/>
      <c r="M163" s="29"/>
    </row>
    <row r="164" spans="1:13" x14ac:dyDescent="0.2">
      <c r="A164" s="13" t="s">
        <v>19</v>
      </c>
      <c r="B164" s="25">
        <v>19.248012954919552</v>
      </c>
      <c r="C164" s="25">
        <v>0</v>
      </c>
      <c r="D164" s="25">
        <v>19.248012954919552</v>
      </c>
      <c r="E164" s="25">
        <v>0</v>
      </c>
      <c r="F164" s="25">
        <v>0</v>
      </c>
      <c r="G164" s="25">
        <v>19.248012954919552</v>
      </c>
      <c r="H164" s="26">
        <v>7.0000000000000007E-2</v>
      </c>
      <c r="I164" s="25">
        <v>1.3473609068443688</v>
      </c>
      <c r="J164" s="25">
        <v>17.900652048075184</v>
      </c>
      <c r="K164" s="27"/>
      <c r="L164" s="25"/>
      <c r="M164" s="28"/>
    </row>
    <row r="165" spans="1:13" x14ac:dyDescent="0.2">
      <c r="A165" s="13" t="s">
        <v>20</v>
      </c>
      <c r="B165" s="25">
        <v>52.120847222212021</v>
      </c>
      <c r="C165" s="25">
        <v>10.088650773320042</v>
      </c>
      <c r="D165" s="25">
        <v>62.209497995532061</v>
      </c>
      <c r="E165" s="25">
        <v>-5.0443253866600211</v>
      </c>
      <c r="F165" s="25">
        <v>5.0443253866600211</v>
      </c>
      <c r="G165" s="25">
        <v>62.209497995532061</v>
      </c>
      <c r="H165" s="26">
        <v>0.05</v>
      </c>
      <c r="I165" s="25">
        <v>3.1104748997766034</v>
      </c>
      <c r="J165" s="25">
        <v>59.099023095755456</v>
      </c>
      <c r="K165" s="27"/>
      <c r="L165" s="25"/>
      <c r="M165" s="28"/>
    </row>
    <row r="166" spans="1:13" x14ac:dyDescent="0.2">
      <c r="A166" s="13">
        <v>17</v>
      </c>
      <c r="B166" s="25">
        <v>81.636307146744315</v>
      </c>
      <c r="C166" s="25">
        <v>1.9417288214429256</v>
      </c>
      <c r="D166" s="25">
        <v>83.578035968187237</v>
      </c>
      <c r="E166" s="25">
        <v>-0.97086441072146279</v>
      </c>
      <c r="F166" s="25">
        <v>0.97086441072146279</v>
      </c>
      <c r="G166" s="25">
        <v>83.578035968187237</v>
      </c>
      <c r="H166" s="26">
        <v>0.08</v>
      </c>
      <c r="I166" s="25">
        <v>6.6862428774549789</v>
      </c>
      <c r="J166" s="25">
        <v>76.891793090732264</v>
      </c>
      <c r="K166" s="27"/>
      <c r="L166" s="25"/>
      <c r="M166" s="29"/>
    </row>
    <row r="167" spans="1:13" x14ac:dyDescent="0.2">
      <c r="A167" s="13">
        <v>35</v>
      </c>
      <c r="B167" s="25">
        <v>4.7414028603876508E-2</v>
      </c>
      <c r="C167" s="25">
        <v>0</v>
      </c>
      <c r="D167" s="25">
        <v>4.7414028603876508E-2</v>
      </c>
      <c r="E167" s="25">
        <v>0</v>
      </c>
      <c r="F167" s="25">
        <v>0</v>
      </c>
      <c r="G167" s="25">
        <v>4.7414028603876508E-2</v>
      </c>
      <c r="H167" s="26">
        <v>7.0000000000000007E-2</v>
      </c>
      <c r="I167" s="25">
        <v>3.3189820022713557E-3</v>
      </c>
      <c r="J167" s="25">
        <v>4.4095046601605153E-2</v>
      </c>
      <c r="K167" s="27"/>
      <c r="L167" s="25"/>
      <c r="M167" s="28"/>
    </row>
    <row r="168" spans="1:13" x14ac:dyDescent="0.2">
      <c r="A168" s="13">
        <v>42</v>
      </c>
      <c r="B168" s="25">
        <v>26.591173050626868</v>
      </c>
      <c r="C168" s="25">
        <v>0</v>
      </c>
      <c r="D168" s="25">
        <v>26.591173050626868</v>
      </c>
      <c r="E168" s="25">
        <v>0</v>
      </c>
      <c r="F168" s="25">
        <v>0</v>
      </c>
      <c r="G168" s="25">
        <v>26.591173050626868</v>
      </c>
      <c r="H168" s="26">
        <v>0.12</v>
      </c>
      <c r="I168" s="25">
        <v>3.190940766075224</v>
      </c>
      <c r="J168" s="25">
        <v>23.400232284551642</v>
      </c>
      <c r="K168" s="27"/>
      <c r="L168" s="25"/>
      <c r="M168" s="28"/>
    </row>
    <row r="169" spans="1:13" x14ac:dyDescent="0.2">
      <c r="A169" s="13">
        <v>45</v>
      </c>
      <c r="B169" s="25">
        <v>2.6659224985937501E-4</v>
      </c>
      <c r="C169" s="25">
        <v>0</v>
      </c>
      <c r="D169" s="25">
        <v>2.6659224985937501E-4</v>
      </c>
      <c r="E169" s="25">
        <v>0</v>
      </c>
      <c r="F169" s="25">
        <v>0</v>
      </c>
      <c r="G169" s="25">
        <v>2.6659224985937501E-4</v>
      </c>
      <c r="H169" s="26">
        <v>0.45</v>
      </c>
      <c r="I169" s="25">
        <v>1.1996651243671876E-4</v>
      </c>
      <c r="J169" s="25">
        <v>1.4662573742265625E-4</v>
      </c>
      <c r="K169" s="27"/>
      <c r="L169" s="25"/>
      <c r="M169" s="28"/>
    </row>
    <row r="170" spans="1:13" x14ac:dyDescent="0.2">
      <c r="A170" s="13">
        <v>46</v>
      </c>
      <c r="B170" s="25">
        <v>1.3496535257199684</v>
      </c>
      <c r="C170" s="25">
        <v>0</v>
      </c>
      <c r="D170" s="25">
        <v>1.3496535257199684</v>
      </c>
      <c r="E170" s="25">
        <v>0</v>
      </c>
      <c r="F170" s="25">
        <v>0</v>
      </c>
      <c r="G170" s="25">
        <v>1.3496535257199684</v>
      </c>
      <c r="H170" s="26">
        <v>0.3</v>
      </c>
      <c r="I170" s="25">
        <v>0.40489605771599052</v>
      </c>
      <c r="J170" s="25">
        <v>0.94475746800397786</v>
      </c>
      <c r="K170" s="27"/>
      <c r="L170" s="25"/>
      <c r="M170" s="28"/>
    </row>
    <row r="171" spans="1:13" x14ac:dyDescent="0.2">
      <c r="A171" s="13">
        <v>47</v>
      </c>
      <c r="B171" s="25">
        <v>7208.0308604023749</v>
      </c>
      <c r="C171" s="25">
        <v>1033.5056018727187</v>
      </c>
      <c r="D171" s="25">
        <v>8241.5364622750931</v>
      </c>
      <c r="E171" s="25">
        <v>-516.75280093635934</v>
      </c>
      <c r="F171" s="25">
        <v>516.75280093635934</v>
      </c>
      <c r="G171" s="25">
        <v>8241.5364622750931</v>
      </c>
      <c r="H171" s="26">
        <v>0.08</v>
      </c>
      <c r="I171" s="25">
        <v>659.32291698200743</v>
      </c>
      <c r="J171" s="25">
        <v>7582.2135452930852</v>
      </c>
      <c r="K171" s="27"/>
      <c r="L171" s="25"/>
      <c r="M171" s="28"/>
    </row>
    <row r="172" spans="1:13" x14ac:dyDescent="0.2">
      <c r="A172" s="13">
        <v>50</v>
      </c>
      <c r="B172" s="25">
        <v>3.3381518150105247</v>
      </c>
      <c r="C172" s="25">
        <v>4.6486472687680189</v>
      </c>
      <c r="D172" s="25">
        <v>7.9867990837785436</v>
      </c>
      <c r="E172" s="25">
        <v>-2.3243236343840095</v>
      </c>
      <c r="F172" s="25">
        <v>2.3243236343840095</v>
      </c>
      <c r="G172" s="25">
        <v>7.9867990837785445</v>
      </c>
      <c r="H172" s="26">
        <v>0.55000000000000004</v>
      </c>
      <c r="I172" s="25">
        <v>4.3927394960781996</v>
      </c>
      <c r="J172" s="25">
        <v>3.5940595877003441</v>
      </c>
      <c r="K172" s="27"/>
      <c r="L172" s="25"/>
      <c r="M172" s="28"/>
    </row>
    <row r="173" spans="1:13" x14ac:dyDescent="0.2">
      <c r="A173" s="15" t="s">
        <v>21</v>
      </c>
      <c r="B173" s="30">
        <v>9829.6725544021028</v>
      </c>
      <c r="C173" s="30">
        <v>1225.3552906168948</v>
      </c>
      <c r="D173" s="30">
        <v>11055.027845019</v>
      </c>
      <c r="E173" s="30">
        <v>-612.67764530844738</v>
      </c>
      <c r="F173" s="30">
        <v>612.67764530844738</v>
      </c>
      <c r="G173" s="30">
        <v>11055.027845019</v>
      </c>
      <c r="I173" s="30">
        <v>891.6764660612223</v>
      </c>
      <c r="J173" s="30">
        <v>10163.351378957776</v>
      </c>
      <c r="K173" s="27"/>
      <c r="L173" s="17"/>
      <c r="M173" s="29"/>
    </row>
    <row r="174" spans="1:13" ht="13.35" customHeight="1" x14ac:dyDescent="0.2">
      <c r="A174" s="15"/>
      <c r="B174" s="17"/>
      <c r="C174" s="17"/>
      <c r="D174" s="17"/>
      <c r="E174" s="17"/>
      <c r="F174" s="53"/>
      <c r="G174" s="55"/>
      <c r="H174" s="162" t="s">
        <v>22</v>
      </c>
      <c r="I174" s="16">
        <v>-5.7383989633714325</v>
      </c>
      <c r="J174" s="17"/>
      <c r="K174" s="27"/>
      <c r="L174" s="17"/>
      <c r="M174" s="29"/>
    </row>
    <row r="175" spans="1:13" ht="15.6" customHeight="1" x14ac:dyDescent="0.2">
      <c r="A175" s="15"/>
      <c r="B175" s="32"/>
      <c r="C175" s="32"/>
      <c r="D175" s="32"/>
      <c r="E175" s="32"/>
      <c r="F175" s="53"/>
      <c r="G175" s="52"/>
      <c r="H175" s="162" t="s">
        <v>73</v>
      </c>
      <c r="I175" s="51">
        <v>885.93806709785088</v>
      </c>
      <c r="J175" s="32"/>
      <c r="K175" s="33"/>
      <c r="L175" s="32"/>
      <c r="M175" s="28"/>
    </row>
    <row r="176" spans="1:13" ht="15.6" customHeight="1" x14ac:dyDescent="0.2">
      <c r="A176" s="15"/>
      <c r="B176" s="32"/>
      <c r="C176" s="32"/>
      <c r="D176" s="32"/>
      <c r="E176" s="32"/>
      <c r="F176" s="53"/>
      <c r="G176" s="52"/>
      <c r="H176" s="162" t="s">
        <v>74</v>
      </c>
      <c r="I176" s="16">
        <v>864.10651914751759</v>
      </c>
      <c r="J176" s="32"/>
      <c r="K176" s="33"/>
      <c r="L176" s="32"/>
      <c r="M176" s="28"/>
    </row>
    <row r="177" spans="1:13" ht="15.6" customHeight="1" x14ac:dyDescent="0.2">
      <c r="A177" s="21"/>
      <c r="B177" s="32"/>
      <c r="C177" s="32"/>
      <c r="D177" s="32"/>
      <c r="E177" s="32"/>
      <c r="F177" s="51"/>
      <c r="G177" s="26"/>
      <c r="H177" s="162" t="s">
        <v>75</v>
      </c>
      <c r="I177" s="51">
        <v>21.831547950333288</v>
      </c>
      <c r="J177" s="32"/>
      <c r="K177" s="31"/>
      <c r="L177" s="32"/>
      <c r="M177" s="31"/>
    </row>
    <row r="178" spans="1:13" ht="16.350000000000001" customHeight="1" x14ac:dyDescent="0.2">
      <c r="A178" s="21"/>
      <c r="B178" s="32"/>
      <c r="C178" s="32"/>
      <c r="D178" s="32"/>
      <c r="E178" s="32"/>
      <c r="F178" s="17"/>
      <c r="G178" s="17"/>
      <c r="H178" s="163" t="s">
        <v>76</v>
      </c>
      <c r="I178" s="17">
        <v>5.7853602068383214</v>
      </c>
      <c r="J178" s="32"/>
      <c r="K178" s="31"/>
      <c r="L178" s="32"/>
      <c r="M178" s="31"/>
    </row>
    <row r="179" spans="1:13" x14ac:dyDescent="0.2">
      <c r="A179" s="15"/>
      <c r="B179" s="32"/>
      <c r="C179" s="32"/>
      <c r="D179" s="32"/>
      <c r="E179" s="32"/>
      <c r="F179" s="32"/>
      <c r="G179" s="34"/>
      <c r="H179" s="34"/>
      <c r="I179" s="17"/>
      <c r="J179" s="32"/>
      <c r="K179" s="33"/>
      <c r="L179" s="32"/>
      <c r="M179" s="28"/>
    </row>
    <row r="180" spans="1:13" ht="14.25" x14ac:dyDescent="0.2">
      <c r="A180" s="10" t="s">
        <v>37</v>
      </c>
      <c r="B180" s="17"/>
      <c r="C180" s="17"/>
      <c r="D180" s="17"/>
      <c r="E180" s="17"/>
      <c r="F180" s="17"/>
      <c r="G180" s="17"/>
      <c r="H180" s="22"/>
      <c r="I180" s="17"/>
      <c r="J180" s="17"/>
      <c r="L180" s="17"/>
    </row>
    <row r="181" spans="1:13" ht="9.75" customHeight="1" x14ac:dyDescent="0.2">
      <c r="A181" s="10"/>
      <c r="B181" s="17"/>
      <c r="C181" s="17"/>
      <c r="D181" s="17"/>
      <c r="E181" s="17"/>
      <c r="F181" s="17"/>
      <c r="G181" s="17"/>
      <c r="H181" s="22"/>
      <c r="I181" s="17"/>
      <c r="J181" s="17"/>
      <c r="L181" s="17"/>
    </row>
    <row r="182" spans="1:13" s="24" customFormat="1" ht="24" x14ac:dyDescent="0.2">
      <c r="A182" s="23" t="s">
        <v>25</v>
      </c>
      <c r="B182" s="11" t="s">
        <v>8</v>
      </c>
      <c r="C182" s="11" t="s">
        <v>9</v>
      </c>
      <c r="D182" s="11" t="s">
        <v>10</v>
      </c>
      <c r="E182" s="11" t="s">
        <v>11</v>
      </c>
      <c r="F182" s="11" t="s">
        <v>12</v>
      </c>
      <c r="G182" s="11" t="s">
        <v>13</v>
      </c>
      <c r="H182" s="12" t="s">
        <v>14</v>
      </c>
      <c r="I182" s="11" t="s">
        <v>15</v>
      </c>
      <c r="J182" s="12" t="s">
        <v>16</v>
      </c>
      <c r="L182" s="12"/>
    </row>
    <row r="183" spans="1:13" x14ac:dyDescent="0.2">
      <c r="A183" s="13">
        <v>1</v>
      </c>
      <c r="B183" s="25">
        <v>1605.2455321876319</v>
      </c>
      <c r="C183" s="25">
        <v>26.221358717632025</v>
      </c>
      <c r="D183" s="25">
        <v>1631.4668909052639</v>
      </c>
      <c r="E183" s="25">
        <v>-13.110679358816013</v>
      </c>
      <c r="F183" s="25">
        <v>13.110679358816013</v>
      </c>
      <c r="G183" s="25">
        <v>1631.4668909052639</v>
      </c>
      <c r="H183" s="26">
        <v>0.04</v>
      </c>
      <c r="I183" s="25">
        <v>65.258675636210555</v>
      </c>
      <c r="J183" s="25">
        <v>1566.2082152690534</v>
      </c>
      <c r="K183" s="27"/>
      <c r="L183" s="25"/>
      <c r="M183" s="28"/>
    </row>
    <row r="184" spans="1:13" x14ac:dyDescent="0.2">
      <c r="A184" s="13">
        <v>2</v>
      </c>
      <c r="B184" s="25">
        <v>271.2097331321072</v>
      </c>
      <c r="C184" s="25">
        <v>0</v>
      </c>
      <c r="D184" s="25">
        <v>271.2097331321072</v>
      </c>
      <c r="E184" s="25">
        <v>0</v>
      </c>
      <c r="F184" s="25">
        <v>0</v>
      </c>
      <c r="G184" s="25">
        <v>271.2097331321072</v>
      </c>
      <c r="H184" s="26">
        <v>0.06</v>
      </c>
      <c r="I184" s="25">
        <v>16.272583987926431</v>
      </c>
      <c r="J184" s="25">
        <v>254.93714914418078</v>
      </c>
      <c r="K184" s="27"/>
      <c r="L184" s="25"/>
      <c r="M184" s="28"/>
    </row>
    <row r="185" spans="1:13" x14ac:dyDescent="0.2">
      <c r="A185" s="13">
        <v>3</v>
      </c>
      <c r="B185" s="25">
        <v>143.98132860893563</v>
      </c>
      <c r="C185" s="25">
        <v>0</v>
      </c>
      <c r="D185" s="25">
        <v>143.98132860893563</v>
      </c>
      <c r="E185" s="25">
        <v>0</v>
      </c>
      <c r="F185" s="25">
        <v>0</v>
      </c>
      <c r="G185" s="25">
        <v>143.98132860893563</v>
      </c>
      <c r="H185" s="26">
        <v>0.05</v>
      </c>
      <c r="I185" s="25">
        <v>7.1990664304467815</v>
      </c>
      <c r="J185" s="25">
        <v>136.78226217848885</v>
      </c>
      <c r="K185" s="27"/>
      <c r="L185" s="25"/>
      <c r="M185" s="28"/>
    </row>
    <row r="186" spans="1:13" x14ac:dyDescent="0.2">
      <c r="A186" s="13">
        <v>6</v>
      </c>
      <c r="B186" s="25">
        <v>28.244109024189743</v>
      </c>
      <c r="C186" s="25">
        <v>0</v>
      </c>
      <c r="D186" s="25">
        <v>28.244109024189743</v>
      </c>
      <c r="E186" s="25">
        <v>0</v>
      </c>
      <c r="F186" s="25">
        <v>0</v>
      </c>
      <c r="G186" s="25">
        <v>28.244109024189743</v>
      </c>
      <c r="H186" s="26">
        <v>0.1</v>
      </c>
      <c r="I186" s="25">
        <v>2.8244109024189745</v>
      </c>
      <c r="J186" s="25">
        <v>25.419698121770768</v>
      </c>
      <c r="K186" s="27"/>
      <c r="L186" s="25"/>
      <c r="M186" s="28"/>
    </row>
    <row r="187" spans="1:13" ht="12.75" customHeight="1" x14ac:dyDescent="0.2">
      <c r="A187" s="13">
        <v>7</v>
      </c>
      <c r="B187" s="25">
        <v>0.60114233109234461</v>
      </c>
      <c r="C187" s="25">
        <v>0</v>
      </c>
      <c r="D187" s="25">
        <v>0.60114233109234461</v>
      </c>
      <c r="E187" s="25">
        <v>0</v>
      </c>
      <c r="F187" s="25">
        <v>0</v>
      </c>
      <c r="G187" s="25">
        <v>0.60114233109234461</v>
      </c>
      <c r="H187" s="26">
        <v>0.15</v>
      </c>
      <c r="I187" s="25">
        <v>9.0171349663851694E-2</v>
      </c>
      <c r="J187" s="25">
        <v>0.51097098142849295</v>
      </c>
      <c r="K187" s="27"/>
      <c r="L187" s="25"/>
      <c r="M187" s="28"/>
    </row>
    <row r="188" spans="1:13" x14ac:dyDescent="0.2">
      <c r="A188" s="13">
        <v>8</v>
      </c>
      <c r="B188" s="25">
        <v>312.91831320659736</v>
      </c>
      <c r="C188" s="25">
        <v>55.503885506382943</v>
      </c>
      <c r="D188" s="25">
        <v>368.42219871298028</v>
      </c>
      <c r="E188" s="25">
        <v>-27.751942753191472</v>
      </c>
      <c r="F188" s="25">
        <v>27.751942753191472</v>
      </c>
      <c r="G188" s="25">
        <v>368.42219871298028</v>
      </c>
      <c r="H188" s="26">
        <v>0.2</v>
      </c>
      <c r="I188" s="25">
        <v>73.684439742596055</v>
      </c>
      <c r="J188" s="25">
        <v>294.73775897038422</v>
      </c>
      <c r="K188" s="27"/>
      <c r="L188" s="25"/>
      <c r="M188" s="29"/>
    </row>
    <row r="189" spans="1:13" x14ac:dyDescent="0.2">
      <c r="A189" s="13">
        <v>9</v>
      </c>
      <c r="B189" s="25">
        <v>0.28410894309563356</v>
      </c>
      <c r="C189" s="25">
        <v>0</v>
      </c>
      <c r="D189" s="25">
        <v>0.28410894309563356</v>
      </c>
      <c r="E189" s="25">
        <v>0</v>
      </c>
      <c r="F189" s="25">
        <v>0</v>
      </c>
      <c r="G189" s="25">
        <v>0.28410894309563356</v>
      </c>
      <c r="H189" s="26">
        <v>0.25</v>
      </c>
      <c r="I189" s="25">
        <v>7.102723577390839E-2</v>
      </c>
      <c r="J189" s="25">
        <v>0.21308170732172516</v>
      </c>
      <c r="K189" s="27"/>
      <c r="L189" s="25"/>
      <c r="M189" s="29"/>
    </row>
    <row r="190" spans="1:13" x14ac:dyDescent="0.2">
      <c r="A190" s="13">
        <v>10</v>
      </c>
      <c r="B190" s="25">
        <v>36.922953216823949</v>
      </c>
      <c r="C190" s="25">
        <v>19.797740555953034</v>
      </c>
      <c r="D190" s="25">
        <v>56.720693772776983</v>
      </c>
      <c r="E190" s="25">
        <v>-9.898870277976517</v>
      </c>
      <c r="F190" s="25">
        <v>9.898870277976517</v>
      </c>
      <c r="G190" s="25">
        <v>56.720693772776983</v>
      </c>
      <c r="H190" s="26">
        <v>0.3</v>
      </c>
      <c r="I190" s="25">
        <v>17.016208131833093</v>
      </c>
      <c r="J190" s="25">
        <v>39.704485640943886</v>
      </c>
      <c r="K190" s="27"/>
      <c r="L190" s="25"/>
      <c r="M190" s="28"/>
    </row>
    <row r="191" spans="1:13" x14ac:dyDescent="0.2">
      <c r="A191" s="13">
        <v>12</v>
      </c>
      <c r="B191" s="25">
        <v>0</v>
      </c>
      <c r="C191" s="25">
        <v>20.194914690506316</v>
      </c>
      <c r="D191" s="25">
        <v>20.194914690506316</v>
      </c>
      <c r="E191" s="25">
        <v>-10.097457345253158</v>
      </c>
      <c r="F191" s="25">
        <v>10.097457345253158</v>
      </c>
      <c r="G191" s="25">
        <v>20.194914690506316</v>
      </c>
      <c r="H191" s="26">
        <v>1</v>
      </c>
      <c r="I191" s="25">
        <v>20.194914690506316</v>
      </c>
      <c r="J191" s="25">
        <v>0</v>
      </c>
      <c r="K191" s="27"/>
      <c r="L191" s="25"/>
      <c r="M191" s="28"/>
    </row>
    <row r="192" spans="1:13" x14ac:dyDescent="0.2">
      <c r="A192" s="13">
        <v>13</v>
      </c>
      <c r="B192" s="25">
        <v>-0.14414623294162082</v>
      </c>
      <c r="C192" s="25">
        <v>0</v>
      </c>
      <c r="D192" s="25">
        <v>-0.14414623294162082</v>
      </c>
      <c r="E192" s="25">
        <v>0</v>
      </c>
      <c r="F192" s="25">
        <v>0</v>
      </c>
      <c r="G192" s="25">
        <v>-0.14414623294162082</v>
      </c>
      <c r="H192" s="26" t="s">
        <v>18</v>
      </c>
      <c r="I192" s="25">
        <v>0.99930553760901919</v>
      </c>
      <c r="J192" s="25">
        <v>-1.14345177055064</v>
      </c>
      <c r="K192" s="27"/>
      <c r="L192" s="25"/>
      <c r="M192" s="29"/>
    </row>
    <row r="193" spans="1:13" x14ac:dyDescent="0.2">
      <c r="A193" s="13" t="s">
        <v>19</v>
      </c>
      <c r="B193" s="25">
        <v>17.900652048075184</v>
      </c>
      <c r="C193" s="25">
        <v>0</v>
      </c>
      <c r="D193" s="25">
        <v>17.900652048075184</v>
      </c>
      <c r="E193" s="25">
        <v>0</v>
      </c>
      <c r="F193" s="25">
        <v>0</v>
      </c>
      <c r="G193" s="25">
        <v>17.900652048075184</v>
      </c>
      <c r="H193" s="26">
        <v>0.05</v>
      </c>
      <c r="I193" s="25">
        <v>0.89503260240375926</v>
      </c>
      <c r="J193" s="25">
        <v>17.005619445671424</v>
      </c>
      <c r="K193" s="27"/>
      <c r="L193" s="25"/>
      <c r="M193" s="28"/>
    </row>
    <row r="194" spans="1:13" x14ac:dyDescent="0.2">
      <c r="A194" s="13" t="s">
        <v>20</v>
      </c>
      <c r="B194" s="25">
        <v>59.099023095755456</v>
      </c>
      <c r="C194" s="25">
        <v>12.550206867406608</v>
      </c>
      <c r="D194" s="25">
        <v>71.649229963162071</v>
      </c>
      <c r="E194" s="25">
        <v>-6.275103433703304</v>
      </c>
      <c r="F194" s="25">
        <v>6.275103433703304</v>
      </c>
      <c r="G194" s="25">
        <v>71.649229963162071</v>
      </c>
      <c r="H194" s="26">
        <v>0.05</v>
      </c>
      <c r="I194" s="25">
        <v>3.5824614981581036</v>
      </c>
      <c r="J194" s="25">
        <v>68.066768465003975</v>
      </c>
      <c r="K194" s="27"/>
      <c r="L194" s="25"/>
      <c r="M194" s="28"/>
    </row>
    <row r="195" spans="1:13" x14ac:dyDescent="0.2">
      <c r="A195" s="13">
        <v>17</v>
      </c>
      <c r="B195" s="25">
        <v>76.891793090732264</v>
      </c>
      <c r="C195" s="25">
        <v>1.5512439225455421</v>
      </c>
      <c r="D195" s="25">
        <v>78.443037013277802</v>
      </c>
      <c r="E195" s="25">
        <v>-0.77562196127277105</v>
      </c>
      <c r="F195" s="25">
        <v>0.77562196127277105</v>
      </c>
      <c r="G195" s="25">
        <v>78.443037013277802</v>
      </c>
      <c r="H195" s="26">
        <v>0.08</v>
      </c>
      <c r="I195" s="25">
        <v>6.2754429610622244</v>
      </c>
      <c r="J195" s="25">
        <v>72.167594052215577</v>
      </c>
      <c r="K195" s="27"/>
      <c r="L195" s="25"/>
      <c r="M195" s="29"/>
    </row>
    <row r="196" spans="1:13" x14ac:dyDescent="0.2">
      <c r="A196" s="13">
        <v>35</v>
      </c>
      <c r="B196" s="25">
        <v>4.4095046601605153E-2</v>
      </c>
      <c r="C196" s="25">
        <v>0</v>
      </c>
      <c r="D196" s="25">
        <v>4.4095046601605153E-2</v>
      </c>
      <c r="E196" s="25">
        <v>0</v>
      </c>
      <c r="F196" s="25">
        <v>0</v>
      </c>
      <c r="G196" s="25">
        <v>4.4095046601605153E-2</v>
      </c>
      <c r="H196" s="26">
        <v>7.0000000000000007E-2</v>
      </c>
      <c r="I196" s="25">
        <v>3.0866532621123609E-3</v>
      </c>
      <c r="J196" s="25">
        <v>4.1008393339492792E-2</v>
      </c>
      <c r="K196" s="27"/>
      <c r="L196" s="25"/>
      <c r="M196" s="28"/>
    </row>
    <row r="197" spans="1:13" x14ac:dyDescent="0.2">
      <c r="A197" s="13">
        <v>42</v>
      </c>
      <c r="B197" s="25">
        <v>23.400232284551642</v>
      </c>
      <c r="C197" s="25">
        <v>0</v>
      </c>
      <c r="D197" s="25">
        <v>23.400232284551642</v>
      </c>
      <c r="E197" s="25">
        <v>0</v>
      </c>
      <c r="F197" s="25">
        <v>0</v>
      </c>
      <c r="G197" s="25">
        <v>23.400232284551642</v>
      </c>
      <c r="H197" s="26">
        <v>0.12</v>
      </c>
      <c r="I197" s="25">
        <v>2.8080278741461968</v>
      </c>
      <c r="J197" s="25">
        <v>20.592204410405444</v>
      </c>
      <c r="K197" s="27"/>
      <c r="L197" s="25"/>
      <c r="M197" s="28"/>
    </row>
    <row r="198" spans="1:13" x14ac:dyDescent="0.2">
      <c r="A198" s="13">
        <v>45</v>
      </c>
      <c r="B198" s="25">
        <v>1.4662573742265625E-4</v>
      </c>
      <c r="C198" s="25">
        <v>0</v>
      </c>
      <c r="D198" s="25">
        <v>1.4662573742265625E-4</v>
      </c>
      <c r="E198" s="25">
        <v>0</v>
      </c>
      <c r="F198" s="25">
        <v>0</v>
      </c>
      <c r="G198" s="25">
        <v>1.4662573742265625E-4</v>
      </c>
      <c r="H198" s="26">
        <v>0.45</v>
      </c>
      <c r="I198" s="25">
        <v>6.5981581840195318E-5</v>
      </c>
      <c r="J198" s="25">
        <v>8.0644155582460932E-5</v>
      </c>
      <c r="K198" s="27"/>
      <c r="L198" s="25"/>
      <c r="M198" s="28"/>
    </row>
    <row r="199" spans="1:13" x14ac:dyDescent="0.2">
      <c r="A199" s="13">
        <v>46</v>
      </c>
      <c r="B199" s="25">
        <v>0.94475746800397786</v>
      </c>
      <c r="C199" s="25">
        <v>0</v>
      </c>
      <c r="D199" s="25">
        <v>0.94475746800397786</v>
      </c>
      <c r="E199" s="25">
        <v>0</v>
      </c>
      <c r="F199" s="25">
        <v>0</v>
      </c>
      <c r="G199" s="25">
        <v>0.94475746800397786</v>
      </c>
      <c r="H199" s="26">
        <v>0.3</v>
      </c>
      <c r="I199" s="25">
        <v>0.28342724040119333</v>
      </c>
      <c r="J199" s="25">
        <v>0.66133022760278459</v>
      </c>
      <c r="K199" s="27"/>
      <c r="L199" s="25"/>
      <c r="M199" s="28"/>
    </row>
    <row r="200" spans="1:13" x14ac:dyDescent="0.2">
      <c r="A200" s="13">
        <v>47</v>
      </c>
      <c r="B200" s="25">
        <v>7582.2135452930852</v>
      </c>
      <c r="C200" s="25">
        <v>1406.9475737187454</v>
      </c>
      <c r="D200" s="25">
        <v>8989.161119011831</v>
      </c>
      <c r="E200" s="25">
        <v>-703.47378685937269</v>
      </c>
      <c r="F200" s="25">
        <v>703.47378685937269</v>
      </c>
      <c r="G200" s="25">
        <v>8989.161119011831</v>
      </c>
      <c r="H200" s="26">
        <v>0.08</v>
      </c>
      <c r="I200" s="25">
        <v>719.13288952094649</v>
      </c>
      <c r="J200" s="25">
        <v>8270.0282294908848</v>
      </c>
      <c r="K200" s="27"/>
      <c r="L200" s="25"/>
      <c r="M200" s="28"/>
    </row>
    <row r="201" spans="1:13" x14ac:dyDescent="0.2">
      <c r="A201" s="13">
        <v>50</v>
      </c>
      <c r="B201" s="25">
        <v>3.5940595877003441</v>
      </c>
      <c r="C201" s="25">
        <v>5.5679590966493979</v>
      </c>
      <c r="D201" s="25">
        <v>9.1620186843497429</v>
      </c>
      <c r="E201" s="25">
        <v>-2.783979548324699</v>
      </c>
      <c r="F201" s="25">
        <v>2.783979548324699</v>
      </c>
      <c r="G201" s="25">
        <v>9.1620186843497429</v>
      </c>
      <c r="H201" s="26">
        <v>0.55000000000000004</v>
      </c>
      <c r="I201" s="25">
        <v>5.0391102763923588</v>
      </c>
      <c r="J201" s="25">
        <v>4.1229084079573841</v>
      </c>
      <c r="K201" s="27"/>
      <c r="L201" s="25"/>
      <c r="M201" s="28"/>
    </row>
    <row r="202" spans="1:13" x14ac:dyDescent="0.2">
      <c r="A202" s="15" t="s">
        <v>21</v>
      </c>
      <c r="B202" s="30">
        <v>10163.351378957776</v>
      </c>
      <c r="C202" s="30">
        <v>1548.3348830758214</v>
      </c>
      <c r="D202" s="30">
        <v>11711.686262033598</v>
      </c>
      <c r="E202" s="30">
        <v>-774.16744153791069</v>
      </c>
      <c r="F202" s="30">
        <v>774.16744153791069</v>
      </c>
      <c r="G202" s="30">
        <v>11711.686262033598</v>
      </c>
      <c r="I202" s="30">
        <v>941.63034825333909</v>
      </c>
      <c r="J202" s="30">
        <v>10770.055913780257</v>
      </c>
      <c r="K202" s="27"/>
      <c r="L202" s="17"/>
      <c r="M202" s="29"/>
    </row>
    <row r="203" spans="1:13" ht="13.35" customHeight="1" x14ac:dyDescent="0.2">
      <c r="A203" s="15"/>
      <c r="B203" s="32"/>
      <c r="C203" s="32"/>
      <c r="D203" s="32"/>
      <c r="E203" s="32"/>
      <c r="F203" s="53"/>
      <c r="G203" s="55"/>
      <c r="H203" s="162" t="s">
        <v>22</v>
      </c>
      <c r="I203" s="16">
        <v>-5.2619293009177417</v>
      </c>
      <c r="J203" s="32"/>
      <c r="K203" s="33"/>
      <c r="L203" s="32"/>
      <c r="M203" s="28"/>
    </row>
    <row r="204" spans="1:13" ht="13.35" customHeight="1" x14ac:dyDescent="0.2">
      <c r="A204" s="15"/>
      <c r="B204" s="32"/>
      <c r="C204" s="32"/>
      <c r="D204" s="32"/>
      <c r="E204" s="32"/>
      <c r="F204" s="53"/>
      <c r="G204" s="52"/>
      <c r="H204" s="162" t="s">
        <v>73</v>
      </c>
      <c r="I204" s="51">
        <v>936.36841895242139</v>
      </c>
      <c r="J204" s="32"/>
      <c r="K204" s="33"/>
      <c r="L204" s="32"/>
      <c r="M204" s="28"/>
    </row>
    <row r="205" spans="1:13" x14ac:dyDescent="0.2">
      <c r="A205" s="35"/>
      <c r="B205" s="35"/>
      <c r="C205" s="35"/>
      <c r="D205" s="35"/>
      <c r="E205" s="35"/>
      <c r="F205" s="53"/>
      <c r="G205" s="52"/>
      <c r="H205" s="162" t="s">
        <v>74</v>
      </c>
      <c r="I205" s="16">
        <v>909.42362231307231</v>
      </c>
      <c r="J205" s="35"/>
      <c r="K205" s="35"/>
      <c r="L205" s="35"/>
    </row>
    <row r="206" spans="1:13" x14ac:dyDescent="0.2">
      <c r="A206" s="35"/>
      <c r="B206" s="35"/>
      <c r="C206" s="35"/>
      <c r="D206" s="35"/>
      <c r="E206" s="35"/>
      <c r="F206" s="51"/>
      <c r="G206" s="26"/>
      <c r="H206" s="162" t="s">
        <v>75</v>
      </c>
      <c r="I206" s="51">
        <v>26.944796639349079</v>
      </c>
      <c r="J206" s="35"/>
      <c r="K206" s="35"/>
      <c r="L206" s="35"/>
    </row>
    <row r="207" spans="1:13" x14ac:dyDescent="0.2">
      <c r="A207" s="35"/>
      <c r="B207" s="35"/>
      <c r="C207" s="35"/>
      <c r="D207" s="35"/>
      <c r="E207" s="35"/>
      <c r="F207" s="17"/>
      <c r="G207" s="17"/>
      <c r="H207" s="163" t="s">
        <v>76</v>
      </c>
      <c r="I207" s="17">
        <v>7.1403711094275062</v>
      </c>
      <c r="J207" s="35"/>
      <c r="K207" s="35"/>
      <c r="L207" s="35"/>
    </row>
    <row r="208" spans="1:13" x14ac:dyDescent="0.2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</row>
    <row r="209" spans="1:12" x14ac:dyDescent="0.2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</row>
    <row r="210" spans="1:12" x14ac:dyDescent="0.2">
      <c r="A210" s="36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</row>
    <row r="211" spans="1:12" x14ac:dyDescent="0.2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</row>
    <row r="212" spans="1:12" x14ac:dyDescent="0.2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</row>
    <row r="213" spans="1:12" x14ac:dyDescent="0.2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</row>
    <row r="214" spans="1:12" x14ac:dyDescent="0.2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</row>
    <row r="215" spans="1:12" x14ac:dyDescent="0.2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</row>
    <row r="216" spans="1:12" x14ac:dyDescent="0.2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</row>
    <row r="217" spans="1:12" x14ac:dyDescent="0.2">
      <c r="A217" s="36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</row>
    <row r="218" spans="1:12" x14ac:dyDescent="0.2">
      <c r="A218" s="36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</row>
    <row r="219" spans="1:12" x14ac:dyDescent="0.2">
      <c r="A219" s="36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</row>
    <row r="220" spans="1:12" ht="15" x14ac:dyDescent="0.25">
      <c r="A220" s="37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</row>
    <row r="221" spans="1:12" x14ac:dyDescent="0.2">
      <c r="A221" s="36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</row>
    <row r="222" spans="1:12" x14ac:dyDescent="0.2">
      <c r="A222" s="36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</row>
    <row r="223" spans="1:12" x14ac:dyDescent="0.2">
      <c r="A223" s="36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</row>
    <row r="224" spans="1:12" x14ac:dyDescent="0.2">
      <c r="A224" s="36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</row>
    <row r="225" spans="1:18" x14ac:dyDescent="0.2">
      <c r="A225" s="36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</row>
    <row r="226" spans="1:18" x14ac:dyDescent="0.2">
      <c r="A226" s="36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</row>
    <row r="227" spans="1:18" x14ac:dyDescent="0.2">
      <c r="A227" s="36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</row>
    <row r="228" spans="1:18" ht="15" x14ac:dyDescent="0.25">
      <c r="A228" s="37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1"/>
      <c r="N228" s="1"/>
      <c r="O228" s="1"/>
      <c r="P228" s="1"/>
      <c r="Q228" s="1"/>
      <c r="R228" s="1"/>
    </row>
    <row r="229" spans="1:18" x14ac:dyDescent="0.2">
      <c r="A229" s="38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9"/>
      <c r="N229" s="39"/>
      <c r="O229" s="39"/>
      <c r="P229" s="39"/>
      <c r="Q229" s="39"/>
    </row>
    <row r="230" spans="1:18" x14ac:dyDescent="0.2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40"/>
      <c r="N230" s="40"/>
      <c r="O230" s="40"/>
      <c r="P230" s="40"/>
      <c r="Q230" s="40"/>
      <c r="R230" s="1"/>
    </row>
    <row r="231" spans="1:18" x14ac:dyDescent="0.2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40"/>
      <c r="N231" s="40"/>
      <c r="O231" s="40"/>
      <c r="P231" s="40"/>
      <c r="Q231" s="40"/>
      <c r="R231" s="1"/>
    </row>
    <row r="232" spans="1:18" x14ac:dyDescent="0.2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40"/>
      <c r="N232" s="40"/>
      <c r="O232" s="40"/>
      <c r="P232" s="40"/>
      <c r="Q232" s="40"/>
      <c r="R232" s="1"/>
    </row>
    <row r="233" spans="1:18" x14ac:dyDescent="0.2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40"/>
      <c r="N233" s="40"/>
      <c r="O233" s="40"/>
      <c r="P233" s="40"/>
      <c r="Q233" s="40"/>
      <c r="R233" s="1"/>
    </row>
    <row r="234" spans="1:18" x14ac:dyDescent="0.2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40"/>
      <c r="N234" s="40"/>
      <c r="O234" s="40"/>
      <c r="P234" s="40"/>
      <c r="Q234" s="40"/>
      <c r="R234" s="1"/>
    </row>
    <row r="235" spans="1:18" x14ac:dyDescent="0.2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40"/>
      <c r="N235" s="40"/>
      <c r="O235" s="40"/>
      <c r="P235" s="40"/>
      <c r="Q235" s="40"/>
      <c r="R235" s="1"/>
    </row>
    <row r="236" spans="1:18" x14ac:dyDescent="0.2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40"/>
      <c r="N236" s="40"/>
      <c r="O236" s="40"/>
      <c r="P236" s="40"/>
      <c r="Q236" s="40"/>
      <c r="R236" s="1"/>
    </row>
    <row r="237" spans="1:18" x14ac:dyDescent="0.2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40"/>
      <c r="N237" s="40"/>
      <c r="O237" s="40"/>
      <c r="P237" s="40"/>
      <c r="Q237" s="40"/>
      <c r="R237" s="1"/>
    </row>
    <row r="238" spans="1:18" x14ac:dyDescent="0.2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40"/>
      <c r="N238" s="40"/>
      <c r="O238" s="40"/>
      <c r="P238" s="40"/>
      <c r="Q238" s="40"/>
      <c r="R238" s="1"/>
    </row>
    <row r="239" spans="1:18" x14ac:dyDescent="0.2">
      <c r="A239" s="35"/>
      <c r="B239" s="41"/>
      <c r="C239" s="41"/>
      <c r="D239" s="41"/>
      <c r="E239" s="41"/>
      <c r="F239" s="41"/>
      <c r="G239" s="41"/>
      <c r="H239" s="42"/>
      <c r="I239" s="41"/>
      <c r="J239" s="41"/>
      <c r="K239" s="40"/>
      <c r="L239" s="41"/>
      <c r="M239" s="40"/>
      <c r="N239" s="40"/>
      <c r="O239" s="40"/>
      <c r="P239" s="40"/>
      <c r="Q239" s="40"/>
      <c r="R239" s="1"/>
    </row>
    <row r="240" spans="1:18" x14ac:dyDescent="0.2">
      <c r="A240" s="35"/>
      <c r="B240" s="41"/>
      <c r="C240" s="41"/>
      <c r="D240" s="41"/>
      <c r="E240" s="41"/>
      <c r="F240" s="41"/>
      <c r="G240" s="41"/>
      <c r="H240" s="43"/>
      <c r="I240" s="41"/>
      <c r="J240" s="41"/>
      <c r="K240" s="40"/>
      <c r="L240" s="41"/>
      <c r="M240" s="40"/>
      <c r="N240" s="40"/>
      <c r="O240" s="40"/>
      <c r="P240" s="40"/>
      <c r="Q240" s="40"/>
      <c r="R240" s="1"/>
    </row>
    <row r="241" spans="1:18" x14ac:dyDescent="0.2">
      <c r="A241" s="35"/>
      <c r="B241" s="41"/>
      <c r="C241" s="41"/>
      <c r="D241" s="41"/>
      <c r="E241" s="41"/>
      <c r="F241" s="41"/>
      <c r="G241" s="41"/>
      <c r="H241" s="43"/>
      <c r="I241" s="41"/>
      <c r="J241" s="41"/>
      <c r="K241" s="40"/>
      <c r="L241" s="41"/>
      <c r="M241" s="40"/>
      <c r="N241" s="40"/>
      <c r="O241" s="40"/>
      <c r="P241" s="40"/>
      <c r="Q241" s="40"/>
      <c r="R241" s="1"/>
    </row>
    <row r="242" spans="1:18" x14ac:dyDescent="0.2">
      <c r="A242" s="35"/>
      <c r="B242" s="41"/>
      <c r="C242" s="41"/>
      <c r="D242" s="41"/>
      <c r="E242" s="41"/>
      <c r="F242" s="41"/>
      <c r="G242" s="41"/>
      <c r="H242" s="43"/>
      <c r="I242" s="41"/>
      <c r="J242" s="41"/>
      <c r="K242" s="40"/>
      <c r="L242" s="41"/>
      <c r="M242" s="40"/>
      <c r="N242" s="40"/>
      <c r="O242" s="40"/>
      <c r="P242" s="40"/>
      <c r="Q242" s="40"/>
      <c r="R242" s="1"/>
    </row>
    <row r="243" spans="1:18" x14ac:dyDescent="0.2">
      <c r="A243" s="35"/>
      <c r="B243" s="41"/>
      <c r="C243" s="41"/>
      <c r="D243" s="41"/>
      <c r="E243" s="41"/>
      <c r="F243" s="41"/>
      <c r="G243" s="41"/>
      <c r="H243" s="43"/>
      <c r="I243" s="41"/>
      <c r="J243" s="41"/>
      <c r="K243" s="40"/>
      <c r="L243" s="41"/>
      <c r="M243" s="40"/>
      <c r="N243" s="40"/>
      <c r="O243" s="40"/>
      <c r="P243" s="40"/>
      <c r="Q243" s="40"/>
      <c r="R243" s="1"/>
    </row>
    <row r="244" spans="1:18" x14ac:dyDescent="0.2">
      <c r="A244" s="35"/>
      <c r="B244" s="41"/>
      <c r="C244" s="41"/>
      <c r="D244" s="41"/>
      <c r="E244" s="41"/>
      <c r="F244" s="41"/>
      <c r="G244" s="41"/>
      <c r="H244" s="43"/>
      <c r="I244" s="41"/>
      <c r="J244" s="41"/>
      <c r="K244" s="40"/>
      <c r="L244" s="41"/>
      <c r="M244" s="40"/>
      <c r="N244" s="40"/>
      <c r="O244" s="40"/>
      <c r="P244" s="40"/>
      <c r="Q244" s="40"/>
      <c r="R244" s="1"/>
    </row>
    <row r="245" spans="1:18" x14ac:dyDescent="0.2">
      <c r="A245" s="35"/>
      <c r="B245" s="41"/>
      <c r="C245" s="41"/>
      <c r="D245" s="41"/>
      <c r="E245" s="41"/>
      <c r="F245" s="41"/>
      <c r="G245" s="41"/>
      <c r="H245" s="43"/>
      <c r="I245" s="41"/>
      <c r="J245" s="41"/>
      <c r="K245" s="44"/>
      <c r="L245" s="41"/>
      <c r="M245" s="40"/>
      <c r="N245" s="40"/>
      <c r="O245" s="40"/>
      <c r="P245" s="40"/>
      <c r="Q245" s="40"/>
    </row>
    <row r="246" spans="1:18" x14ac:dyDescent="0.2">
      <c r="A246" s="35"/>
      <c r="B246" s="41"/>
      <c r="C246" s="41"/>
      <c r="D246" s="41"/>
      <c r="E246" s="41"/>
      <c r="F246" s="41"/>
      <c r="G246" s="41"/>
      <c r="H246" s="43"/>
      <c r="I246" s="41"/>
      <c r="J246" s="41"/>
      <c r="K246" s="45"/>
      <c r="L246" s="41"/>
      <c r="M246" s="40"/>
      <c r="N246" s="40"/>
      <c r="O246" s="40"/>
      <c r="P246" s="40"/>
      <c r="Q246" s="40"/>
    </row>
    <row r="247" spans="1:18" x14ac:dyDescent="0.2">
      <c r="A247" s="36"/>
      <c r="B247" s="46"/>
      <c r="C247" s="46"/>
      <c r="D247" s="46"/>
      <c r="E247" s="46"/>
      <c r="F247" s="46"/>
      <c r="G247" s="46"/>
      <c r="H247" s="43"/>
      <c r="I247" s="46"/>
      <c r="J247" s="46"/>
      <c r="K247" s="45"/>
      <c r="L247" s="46"/>
    </row>
    <row r="248" spans="1:18" x14ac:dyDescent="0.2">
      <c r="A248" s="36"/>
      <c r="B248" s="46"/>
      <c r="C248" s="46"/>
      <c r="D248" s="46"/>
      <c r="E248" s="46"/>
      <c r="F248" s="46"/>
      <c r="G248" s="46"/>
      <c r="H248" s="43"/>
      <c r="I248" s="46"/>
      <c r="J248" s="46"/>
      <c r="L248" s="46"/>
    </row>
    <row r="249" spans="1:18" x14ac:dyDescent="0.2">
      <c r="B249" s="46"/>
      <c r="C249" s="46"/>
      <c r="D249" s="46"/>
      <c r="E249" s="46"/>
      <c r="F249" s="46"/>
      <c r="G249" s="46"/>
      <c r="H249" s="43"/>
      <c r="I249" s="46"/>
      <c r="J249" s="46"/>
      <c r="L249" s="46"/>
    </row>
    <row r="250" spans="1:18" x14ac:dyDescent="0.2">
      <c r="A250" s="47"/>
      <c r="B250" s="46"/>
      <c r="C250" s="46"/>
      <c r="D250" s="46"/>
      <c r="E250" s="46"/>
      <c r="F250" s="46"/>
      <c r="G250" s="46"/>
      <c r="H250" s="43"/>
      <c r="I250" s="46"/>
      <c r="J250" s="46"/>
      <c r="K250" s="46"/>
      <c r="L250" s="46"/>
      <c r="M250" s="46"/>
      <c r="N250" s="46"/>
      <c r="O250" s="46"/>
      <c r="P250" s="46"/>
      <c r="Q250" s="46"/>
    </row>
    <row r="251" spans="1:18" x14ac:dyDescent="0.2">
      <c r="A251" s="36"/>
      <c r="B251" s="46"/>
      <c r="C251" s="46"/>
      <c r="D251" s="46"/>
      <c r="E251" s="46"/>
      <c r="F251" s="46"/>
      <c r="G251" s="43"/>
      <c r="H251" s="43"/>
      <c r="I251" s="46"/>
      <c r="J251" s="46"/>
      <c r="L251" s="46"/>
    </row>
    <row r="252" spans="1:18" ht="15" x14ac:dyDescent="0.25">
      <c r="A252" s="37"/>
      <c r="B252" s="48"/>
      <c r="C252" s="49"/>
      <c r="D252" s="48"/>
    </row>
  </sheetData>
  <mergeCells count="9">
    <mergeCell ref="A9:J9"/>
    <mergeCell ref="A2:J2"/>
    <mergeCell ref="A7:J7"/>
    <mergeCell ref="A3:J3"/>
    <mergeCell ref="A1:J1"/>
    <mergeCell ref="A4:J4"/>
    <mergeCell ref="A5:J5"/>
    <mergeCell ref="A6:J6"/>
    <mergeCell ref="A8:J8"/>
  </mergeCells>
  <printOptions horizontalCentered="1"/>
  <pageMargins left="0.35" right="0.35" top="1.25" bottom="0.75" header="0.3" footer="0"/>
  <pageSetup scale="89" orientation="landscape" r:id="rId1"/>
  <headerFooter alignWithMargins="0"/>
  <rowBreaks count="6" manualBreakCount="6">
    <brk id="36" max="9" man="1"/>
    <brk id="63" max="9" man="1"/>
    <brk id="92" max="9" man="1"/>
    <brk id="121" max="9" man="1"/>
    <brk id="150" max="9" man="1"/>
    <brk id="179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C54F-BF89-4C7E-9A60-13D75C0327FD}">
  <dimension ref="A1:R234"/>
  <sheetViews>
    <sheetView view="pageBreakPreview" topLeftCell="A208" zoomScale="40" zoomScaleNormal="140" zoomScaleSheetLayoutView="40" workbookViewId="0">
      <selection activeCell="F150" sqref="F150"/>
    </sheetView>
  </sheetViews>
  <sheetFormatPr defaultColWidth="8.85546875" defaultRowHeight="12.75" x14ac:dyDescent="0.2"/>
  <cols>
    <col min="1" max="1" width="15.5703125" style="97" customWidth="1"/>
    <col min="2" max="2" width="10.42578125" style="97" customWidth="1"/>
    <col min="3" max="3" width="9.5703125" style="97" customWidth="1"/>
    <col min="4" max="4" width="10.85546875" style="97" customWidth="1"/>
    <col min="5" max="5" width="8.5703125" style="97" customWidth="1"/>
    <col min="6" max="6" width="12.42578125" style="97" customWidth="1"/>
    <col min="7" max="7" width="10.85546875" style="97" customWidth="1"/>
    <col min="8" max="8" width="12.42578125" style="97" customWidth="1"/>
    <col min="9" max="9" width="8.140625" style="97" customWidth="1"/>
    <col min="10" max="10" width="10.85546875" style="97" customWidth="1"/>
    <col min="11" max="12" width="12.140625" style="97" customWidth="1"/>
    <col min="13" max="14" width="13.85546875" style="97" customWidth="1"/>
    <col min="15" max="15" width="12.85546875" style="97" customWidth="1"/>
    <col min="16" max="16" width="13.140625" style="97" customWidth="1"/>
    <col min="17" max="17" width="8.85546875" style="97"/>
    <col min="18" max="18" width="11.140625" style="97" customWidth="1"/>
    <col min="19" max="16384" width="8.85546875" style="97"/>
  </cols>
  <sheetData>
    <row r="1" spans="1:18" x14ac:dyDescent="0.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96"/>
    </row>
    <row r="2" spans="1:18" ht="13.5" customHeight="1" x14ac:dyDescent="0.2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96"/>
    </row>
    <row r="3" spans="1:18" x14ac:dyDescent="0.2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96"/>
    </row>
    <row r="4" spans="1:18" x14ac:dyDescent="0.2">
      <c r="A4" s="199" t="s">
        <v>2</v>
      </c>
      <c r="B4" s="199"/>
      <c r="C4" s="199"/>
      <c r="D4" s="199"/>
      <c r="E4" s="199"/>
      <c r="F4" s="199"/>
      <c r="G4" s="199"/>
      <c r="H4" s="199"/>
      <c r="I4" s="199"/>
      <c r="J4" s="199"/>
    </row>
    <row r="5" spans="1:18" x14ac:dyDescent="0.2">
      <c r="A5" s="199" t="s">
        <v>60</v>
      </c>
      <c r="B5" s="199"/>
      <c r="C5" s="199"/>
      <c r="D5" s="199"/>
      <c r="E5" s="199"/>
      <c r="F5" s="199"/>
      <c r="G5" s="199"/>
      <c r="H5" s="199"/>
      <c r="I5" s="199"/>
      <c r="J5" s="199"/>
    </row>
    <row r="6" spans="1:18" x14ac:dyDescent="0.2">
      <c r="A6" s="199" t="s">
        <v>70</v>
      </c>
      <c r="B6" s="199"/>
      <c r="C6" s="199"/>
      <c r="D6" s="199"/>
      <c r="E6" s="199"/>
      <c r="F6" s="199"/>
      <c r="G6" s="199"/>
      <c r="H6" s="199"/>
      <c r="I6" s="199"/>
      <c r="J6" s="199"/>
    </row>
    <row r="7" spans="1:18" x14ac:dyDescent="0.2">
      <c r="A7" s="199" t="s">
        <v>71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8" x14ac:dyDescent="0.2">
      <c r="A8" s="199" t="s">
        <v>5</v>
      </c>
      <c r="B8" s="199"/>
      <c r="C8" s="199"/>
      <c r="D8" s="199"/>
      <c r="E8" s="199"/>
      <c r="F8" s="199"/>
      <c r="G8" s="199"/>
      <c r="H8" s="199"/>
      <c r="I8" s="199"/>
      <c r="J8" s="199"/>
    </row>
    <row r="9" spans="1:18" x14ac:dyDescent="0.2">
      <c r="A9" s="199" t="s">
        <v>72</v>
      </c>
      <c r="B9" s="199"/>
      <c r="C9" s="199"/>
      <c r="D9" s="199"/>
      <c r="E9" s="199"/>
      <c r="F9" s="199"/>
      <c r="G9" s="199"/>
      <c r="H9" s="199"/>
      <c r="I9" s="199"/>
      <c r="J9" s="199"/>
    </row>
    <row r="10" spans="1:18" x14ac:dyDescent="0.2">
      <c r="A10" s="116"/>
      <c r="B10" s="117"/>
      <c r="C10" s="117"/>
      <c r="D10" s="117"/>
      <c r="E10" s="118"/>
      <c r="F10" s="118"/>
      <c r="G10" s="119"/>
      <c r="H10" s="119"/>
      <c r="I10" s="119"/>
      <c r="J10" s="119"/>
    </row>
    <row r="11" spans="1:18" x14ac:dyDescent="0.2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40"/>
      <c r="M11" s="140"/>
      <c r="N11" s="140"/>
      <c r="O11" s="140"/>
      <c r="P11" s="140"/>
      <c r="Q11" s="140"/>
      <c r="R11" s="137"/>
    </row>
    <row r="12" spans="1:18" s="164" customFormat="1" ht="15" x14ac:dyDescent="0.25">
      <c r="A12" s="182" t="s">
        <v>77</v>
      </c>
      <c r="B12" s="183"/>
      <c r="C12" s="183"/>
      <c r="D12" s="183"/>
      <c r="E12" s="184"/>
      <c r="F12" s="184"/>
      <c r="G12" s="180"/>
      <c r="H12" s="180"/>
      <c r="I12" s="180"/>
      <c r="J12" s="180"/>
      <c r="K12" s="189"/>
      <c r="L12" s="189"/>
      <c r="M12" s="189"/>
      <c r="N12" s="189"/>
      <c r="O12" s="189"/>
      <c r="P12" s="189"/>
      <c r="Q12" s="189"/>
      <c r="R12" s="189"/>
    </row>
    <row r="13" spans="1:18" s="164" customFormat="1" ht="15" x14ac:dyDescent="0.25">
      <c r="A13" s="182"/>
      <c r="B13" s="183"/>
      <c r="C13" s="183"/>
      <c r="D13" s="183"/>
      <c r="E13" s="184"/>
      <c r="F13" s="184"/>
      <c r="G13" s="180"/>
      <c r="H13" s="180"/>
      <c r="I13" s="180"/>
      <c r="J13" s="180"/>
      <c r="K13" s="189"/>
      <c r="L13" s="189"/>
      <c r="M13" s="189"/>
      <c r="N13" s="189"/>
      <c r="O13" s="189"/>
      <c r="P13" s="189"/>
      <c r="Q13" s="189"/>
      <c r="R13" s="189"/>
    </row>
    <row r="14" spans="1:18" s="164" customFormat="1" ht="24.75" x14ac:dyDescent="0.25">
      <c r="A14" s="169" t="s">
        <v>25</v>
      </c>
      <c r="B14" s="170" t="s">
        <v>8</v>
      </c>
      <c r="C14" s="170" t="s">
        <v>9</v>
      </c>
      <c r="D14" s="170" t="s">
        <v>10</v>
      </c>
      <c r="E14" s="170" t="s">
        <v>11</v>
      </c>
      <c r="F14" s="170" t="s">
        <v>12</v>
      </c>
      <c r="G14" s="170" t="s">
        <v>13</v>
      </c>
      <c r="H14" s="171" t="s">
        <v>14</v>
      </c>
      <c r="I14" s="170" t="s">
        <v>15</v>
      </c>
      <c r="J14" s="171" t="s">
        <v>16</v>
      </c>
      <c r="K14" s="189"/>
      <c r="L14" s="189"/>
      <c r="M14" s="189"/>
      <c r="N14" s="189"/>
      <c r="O14" s="189"/>
      <c r="P14" s="189"/>
      <c r="Q14" s="189"/>
      <c r="R14" s="189"/>
    </row>
    <row r="15" spans="1:18" s="164" customFormat="1" ht="15" x14ac:dyDescent="0.25">
      <c r="A15" s="172">
        <v>1</v>
      </c>
      <c r="B15" s="173">
        <v>1326.6049983118123</v>
      </c>
      <c r="C15" s="173">
        <v>32.453109116768388</v>
      </c>
      <c r="D15" s="173">
        <v>1359.0581074285808</v>
      </c>
      <c r="E15" s="173">
        <v>-16.226554558384194</v>
      </c>
      <c r="F15" s="173">
        <v>32.128590129674457</v>
      </c>
      <c r="G15" s="173">
        <v>1374.9601429998711</v>
      </c>
      <c r="H15" s="174">
        <v>0.04</v>
      </c>
      <c r="I15" s="173">
        <v>54.998405719994842</v>
      </c>
      <c r="J15" s="173">
        <v>1304.0597017085859</v>
      </c>
      <c r="K15" s="189"/>
      <c r="L15" s="189"/>
      <c r="M15" s="189"/>
      <c r="N15" s="189"/>
      <c r="O15" s="189"/>
      <c r="P15" s="189"/>
      <c r="Q15" s="189"/>
      <c r="R15" s="189"/>
    </row>
    <row r="16" spans="1:18" s="164" customFormat="1" ht="15" x14ac:dyDescent="0.25">
      <c r="A16" s="172">
        <v>2</v>
      </c>
      <c r="B16" s="173">
        <v>177.35357221999999</v>
      </c>
      <c r="C16" s="173">
        <v>0</v>
      </c>
      <c r="D16" s="173">
        <v>177.35357221999999</v>
      </c>
      <c r="E16" s="173">
        <v>0</v>
      </c>
      <c r="F16" s="173">
        <v>0</v>
      </c>
      <c r="G16" s="173">
        <v>177.35357221999999</v>
      </c>
      <c r="H16" s="174">
        <v>0.06</v>
      </c>
      <c r="I16" s="173">
        <v>10.641214333199999</v>
      </c>
      <c r="J16" s="173">
        <v>166.71235788679999</v>
      </c>
      <c r="K16" s="189"/>
      <c r="L16" s="189"/>
      <c r="M16" s="189"/>
      <c r="N16" s="189"/>
      <c r="O16" s="189"/>
      <c r="P16" s="189"/>
      <c r="Q16" s="189"/>
      <c r="R16" s="189"/>
    </row>
    <row r="17" spans="1:10" s="164" customFormat="1" ht="15" x14ac:dyDescent="0.25">
      <c r="A17" s="172">
        <v>3</v>
      </c>
      <c r="B17" s="173">
        <v>10.20035805</v>
      </c>
      <c r="C17" s="173">
        <v>0</v>
      </c>
      <c r="D17" s="173">
        <v>10.20035805</v>
      </c>
      <c r="E17" s="173">
        <v>0</v>
      </c>
      <c r="F17" s="173">
        <v>0</v>
      </c>
      <c r="G17" s="173">
        <v>10.20035805</v>
      </c>
      <c r="H17" s="174">
        <v>0.05</v>
      </c>
      <c r="I17" s="173">
        <v>0.51001790250000001</v>
      </c>
      <c r="J17" s="173">
        <v>9.6903401475000006</v>
      </c>
    </row>
    <row r="18" spans="1:10" s="164" customFormat="1" ht="15" x14ac:dyDescent="0.25">
      <c r="A18" s="172">
        <v>6</v>
      </c>
      <c r="B18" s="173">
        <v>17.49966091881624</v>
      </c>
      <c r="C18" s="173">
        <v>0</v>
      </c>
      <c r="D18" s="173">
        <v>17.49966091881624</v>
      </c>
      <c r="E18" s="173">
        <v>0</v>
      </c>
      <c r="F18" s="173">
        <v>0</v>
      </c>
      <c r="G18" s="173">
        <v>17.49966091881624</v>
      </c>
      <c r="H18" s="174">
        <v>0.1</v>
      </c>
      <c r="I18" s="173">
        <v>1.749966091881624</v>
      </c>
      <c r="J18" s="173">
        <v>15.749694826934615</v>
      </c>
    </row>
    <row r="19" spans="1:10" s="164" customFormat="1" ht="15" x14ac:dyDescent="0.25">
      <c r="A19" s="172">
        <v>7</v>
      </c>
      <c r="B19" s="173">
        <v>1.7704532238245769</v>
      </c>
      <c r="C19" s="173">
        <v>0</v>
      </c>
      <c r="D19" s="173">
        <v>1.7704532238245769</v>
      </c>
      <c r="E19" s="173">
        <v>0</v>
      </c>
      <c r="F19" s="173">
        <v>0</v>
      </c>
      <c r="G19" s="173">
        <v>1.7704532238245769</v>
      </c>
      <c r="H19" s="174">
        <v>0.15</v>
      </c>
      <c r="I19" s="173">
        <v>0.26556798357368655</v>
      </c>
      <c r="J19" s="173">
        <v>1.5048852402508903</v>
      </c>
    </row>
    <row r="20" spans="1:10" s="164" customFormat="1" ht="15" x14ac:dyDescent="0.25">
      <c r="A20" s="172">
        <v>8</v>
      </c>
      <c r="B20" s="173">
        <v>82.764674925325068</v>
      </c>
      <c r="C20" s="173">
        <v>75.867822696735146</v>
      </c>
      <c r="D20" s="173">
        <v>158.63249762206021</v>
      </c>
      <c r="E20" s="173">
        <v>-37.933911348367573</v>
      </c>
      <c r="F20" s="173">
        <v>75.111743183451793</v>
      </c>
      <c r="G20" s="173">
        <v>195.81032945714443</v>
      </c>
      <c r="H20" s="174">
        <v>0.2</v>
      </c>
      <c r="I20" s="173">
        <v>39.162065891428888</v>
      </c>
      <c r="J20" s="173">
        <v>119.47043173063133</v>
      </c>
    </row>
    <row r="21" spans="1:10" s="164" customFormat="1" ht="15" x14ac:dyDescent="0.25">
      <c r="A21" s="172">
        <v>9</v>
      </c>
      <c r="B21" s="173">
        <v>1.7875081095968732</v>
      </c>
      <c r="C21" s="173">
        <v>0</v>
      </c>
      <c r="D21" s="173">
        <v>1.7875081095968732</v>
      </c>
      <c r="E21" s="173">
        <v>0</v>
      </c>
      <c r="F21" s="173">
        <v>0</v>
      </c>
      <c r="G21" s="173">
        <v>1.7875081095968732</v>
      </c>
      <c r="H21" s="174">
        <v>0.25</v>
      </c>
      <c r="I21" s="173">
        <v>0.44687702739921831</v>
      </c>
      <c r="J21" s="173">
        <v>1.340631082197655</v>
      </c>
    </row>
    <row r="22" spans="1:10" s="164" customFormat="1" ht="15" x14ac:dyDescent="0.25">
      <c r="A22" s="172">
        <v>10</v>
      </c>
      <c r="B22" s="173">
        <v>57.794430772726869</v>
      </c>
      <c r="C22" s="173">
        <v>21.046870536221643</v>
      </c>
      <c r="D22" s="173">
        <v>78.841301308948516</v>
      </c>
      <c r="E22" s="173">
        <v>-10.523435268110822</v>
      </c>
      <c r="F22" s="173">
        <v>20.836401830859426</v>
      </c>
      <c r="G22" s="173">
        <v>89.15426787169713</v>
      </c>
      <c r="H22" s="174">
        <v>0.3</v>
      </c>
      <c r="I22" s="173">
        <v>26.74628036150914</v>
      </c>
      <c r="J22" s="173">
        <v>52.09502094743938</v>
      </c>
    </row>
    <row r="23" spans="1:10" s="164" customFormat="1" ht="15" x14ac:dyDescent="0.25">
      <c r="A23" s="172">
        <v>12</v>
      </c>
      <c r="B23" s="173">
        <v>1.2776728954411298</v>
      </c>
      <c r="C23" s="173">
        <v>55.076026606621362</v>
      </c>
      <c r="D23" s="173">
        <v>56.35369950206249</v>
      </c>
      <c r="E23" s="173">
        <v>-27.538013303310681</v>
      </c>
      <c r="F23" s="173">
        <v>27.262633170277574</v>
      </c>
      <c r="G23" s="173">
        <v>56.078319369029387</v>
      </c>
      <c r="H23" s="174">
        <v>1</v>
      </c>
      <c r="I23" s="173">
        <v>56.078319369029387</v>
      </c>
      <c r="J23" s="173">
        <v>0.27538013303310294</v>
      </c>
    </row>
    <row r="24" spans="1:10" s="164" customFormat="1" ht="15" x14ac:dyDescent="0.25">
      <c r="A24" s="172">
        <v>13</v>
      </c>
      <c r="B24" s="173">
        <v>15.949341660978233</v>
      </c>
      <c r="C24" s="173">
        <v>2.8543631897431667</v>
      </c>
      <c r="D24" s="173">
        <v>18.803704850721399</v>
      </c>
      <c r="E24" s="173">
        <v>-1.4271815948715834</v>
      </c>
      <c r="F24" s="173">
        <v>0</v>
      </c>
      <c r="G24" s="173">
        <v>17.376523255849815</v>
      </c>
      <c r="H24" s="174" t="s">
        <v>18</v>
      </c>
      <c r="I24" s="173">
        <v>2.1722548998553943</v>
      </c>
      <c r="J24" s="173">
        <v>16.631449950866006</v>
      </c>
    </row>
    <row r="25" spans="1:10" s="164" customFormat="1" ht="15" x14ac:dyDescent="0.25">
      <c r="A25" s="172">
        <v>14</v>
      </c>
      <c r="B25" s="173">
        <v>1.4271229999999999</v>
      </c>
      <c r="C25" s="173">
        <v>0</v>
      </c>
      <c r="D25" s="173">
        <v>1.4271229999999999</v>
      </c>
      <c r="E25" s="173">
        <v>0</v>
      </c>
      <c r="F25" s="173">
        <v>0</v>
      </c>
      <c r="G25" s="173">
        <v>1.4271229999999999</v>
      </c>
      <c r="H25" s="174" t="s">
        <v>18</v>
      </c>
      <c r="I25" s="173">
        <v>0.11834699999999998</v>
      </c>
      <c r="J25" s="173">
        <v>1.3087759999999999</v>
      </c>
    </row>
    <row r="26" spans="1:10" s="164" customFormat="1" ht="15" x14ac:dyDescent="0.25">
      <c r="A26" s="172" t="s">
        <v>19</v>
      </c>
      <c r="B26" s="173">
        <v>16.966440089999999</v>
      </c>
      <c r="C26" s="173">
        <v>0.18608153341507599</v>
      </c>
      <c r="D26" s="173">
        <v>17.152521623415076</v>
      </c>
      <c r="E26" s="173">
        <v>-9.5002815330838E-2</v>
      </c>
      <c r="F26" s="173">
        <v>0.190005630661676</v>
      </c>
      <c r="G26" s="173">
        <v>17.247524438745916</v>
      </c>
      <c r="H26" s="174">
        <v>7.0000000000000007E-2</v>
      </c>
      <c r="I26" s="173">
        <v>1.2073267107122143</v>
      </c>
      <c r="J26" s="173">
        <v>15.945194912702862</v>
      </c>
    </row>
    <row r="27" spans="1:10" s="164" customFormat="1" ht="15" x14ac:dyDescent="0.25">
      <c r="A27" s="172" t="s">
        <v>20</v>
      </c>
      <c r="B27" s="173">
        <v>0.26732021949013651</v>
      </c>
      <c r="C27" s="173">
        <v>3.2491780444518277</v>
      </c>
      <c r="D27" s="173">
        <v>3.5164982639419642</v>
      </c>
      <c r="E27" s="173">
        <v>-1.6245890222259138</v>
      </c>
      <c r="F27" s="173">
        <v>3.2166862640073095</v>
      </c>
      <c r="G27" s="173">
        <v>5.1085955057233594</v>
      </c>
      <c r="H27" s="174">
        <v>0.05</v>
      </c>
      <c r="I27" s="173">
        <v>0.255429775286168</v>
      </c>
      <c r="J27" s="173">
        <v>3.2610684886557961</v>
      </c>
    </row>
    <row r="28" spans="1:10" s="164" customFormat="1" ht="15" x14ac:dyDescent="0.25">
      <c r="A28" s="172">
        <v>17</v>
      </c>
      <c r="B28" s="173">
        <v>32.006352376433092</v>
      </c>
      <c r="C28" s="173">
        <v>0</v>
      </c>
      <c r="D28" s="173">
        <v>32.006352376433092</v>
      </c>
      <c r="E28" s="173">
        <v>0</v>
      </c>
      <c r="F28" s="173">
        <v>0</v>
      </c>
      <c r="G28" s="173">
        <v>32.006352376433092</v>
      </c>
      <c r="H28" s="174">
        <v>0.08</v>
      </c>
      <c r="I28" s="173">
        <v>2.5605081901146476</v>
      </c>
      <c r="J28" s="173">
        <v>29.445844186318446</v>
      </c>
    </row>
    <row r="29" spans="1:10" s="164" customFormat="1" ht="15" x14ac:dyDescent="0.25">
      <c r="A29" s="172">
        <v>35</v>
      </c>
      <c r="B29" s="173">
        <v>0</v>
      </c>
      <c r="C29" s="173">
        <v>0</v>
      </c>
      <c r="D29" s="173">
        <v>0</v>
      </c>
      <c r="E29" s="173">
        <v>0</v>
      </c>
      <c r="F29" s="173">
        <v>0</v>
      </c>
      <c r="G29" s="173">
        <v>0</v>
      </c>
      <c r="H29" s="174">
        <v>7.0000000000000007E-2</v>
      </c>
      <c r="I29" s="173">
        <v>0</v>
      </c>
      <c r="J29" s="173">
        <v>0</v>
      </c>
    </row>
    <row r="30" spans="1:10" s="164" customFormat="1" ht="15" x14ac:dyDescent="0.25">
      <c r="A30" s="172">
        <v>42</v>
      </c>
      <c r="B30" s="173">
        <v>0.14188944000000001</v>
      </c>
      <c r="C30" s="173">
        <v>0</v>
      </c>
      <c r="D30" s="173">
        <v>0.14188944000000001</v>
      </c>
      <c r="E30" s="173">
        <v>0</v>
      </c>
      <c r="F30" s="173">
        <v>0</v>
      </c>
      <c r="G30" s="173">
        <v>0.14188944000000001</v>
      </c>
      <c r="H30" s="174">
        <v>0.12</v>
      </c>
      <c r="I30" s="173">
        <v>1.70267328E-2</v>
      </c>
      <c r="J30" s="173">
        <v>0.12486270720000001</v>
      </c>
    </row>
    <row r="31" spans="1:10" s="164" customFormat="1" ht="15" x14ac:dyDescent="0.25">
      <c r="A31" s="172">
        <v>45</v>
      </c>
      <c r="B31" s="173">
        <v>3.4842499999999999E-3</v>
      </c>
      <c r="C31" s="173">
        <v>0</v>
      </c>
      <c r="D31" s="173">
        <v>3.4842499999999999E-3</v>
      </c>
      <c r="E31" s="173">
        <v>0</v>
      </c>
      <c r="F31" s="173">
        <v>0</v>
      </c>
      <c r="G31" s="173">
        <v>3.4842499999999999E-3</v>
      </c>
      <c r="H31" s="174">
        <v>0.45</v>
      </c>
      <c r="I31" s="173">
        <v>1.5679125E-3</v>
      </c>
      <c r="J31" s="173">
        <v>1.9163374999999999E-3</v>
      </c>
    </row>
    <row r="32" spans="1:10" s="164" customFormat="1" ht="15" x14ac:dyDescent="0.25">
      <c r="A32" s="172">
        <v>46</v>
      </c>
      <c r="B32" s="173">
        <v>6.9784048230852465</v>
      </c>
      <c r="C32" s="173">
        <v>0</v>
      </c>
      <c r="D32" s="173">
        <v>6.9784048230852465</v>
      </c>
      <c r="E32" s="173">
        <v>0</v>
      </c>
      <c r="F32" s="173">
        <v>0</v>
      </c>
      <c r="G32" s="173">
        <v>6.9784048230852465</v>
      </c>
      <c r="H32" s="174">
        <v>0.3</v>
      </c>
      <c r="I32" s="173">
        <v>2.0935214469255738</v>
      </c>
      <c r="J32" s="173">
        <v>4.8848833761596726</v>
      </c>
    </row>
    <row r="33" spans="1:12" s="164" customFormat="1" ht="15" x14ac:dyDescent="0.25">
      <c r="A33" s="172">
        <v>47</v>
      </c>
      <c r="B33" s="173">
        <v>3521.5089827190873</v>
      </c>
      <c r="C33" s="173">
        <v>467.03600398923783</v>
      </c>
      <c r="D33" s="173">
        <v>3988.5449867083253</v>
      </c>
      <c r="E33" s="173">
        <v>-233.51800199461891</v>
      </c>
      <c r="F33" s="173">
        <v>462.52214293333316</v>
      </c>
      <c r="G33" s="173">
        <v>4217.5491276470393</v>
      </c>
      <c r="H33" s="174">
        <v>0.08</v>
      </c>
      <c r="I33" s="173">
        <v>337.40393021176317</v>
      </c>
      <c r="J33" s="173">
        <v>3651.1410564965622</v>
      </c>
      <c r="K33" s="189"/>
      <c r="L33" s="189"/>
    </row>
    <row r="34" spans="1:12" s="164" customFormat="1" ht="15" x14ac:dyDescent="0.25">
      <c r="A34" s="172">
        <v>50</v>
      </c>
      <c r="B34" s="173">
        <v>2.6828284864391527</v>
      </c>
      <c r="C34" s="173">
        <v>2.4237384878899673</v>
      </c>
      <c r="D34" s="173">
        <v>5.1065669743291195</v>
      </c>
      <c r="E34" s="173">
        <v>-1.2118692439449836</v>
      </c>
      <c r="F34" s="173">
        <v>2.3995011030110676</v>
      </c>
      <c r="G34" s="173">
        <v>6.2941988333952033</v>
      </c>
      <c r="H34" s="185">
        <v>0.55000000000000004</v>
      </c>
      <c r="I34" s="173">
        <v>3.4618093583673621</v>
      </c>
      <c r="J34" s="173">
        <v>1.6447576159617574</v>
      </c>
      <c r="K34" s="189"/>
      <c r="L34" s="189"/>
    </row>
    <row r="35" spans="1:12" s="164" customFormat="1" ht="15" x14ac:dyDescent="0.25">
      <c r="A35" s="175" t="s">
        <v>21</v>
      </c>
      <c r="B35" s="176">
        <v>5274.9854964930573</v>
      </c>
      <c r="C35" s="176">
        <v>660.19319420108445</v>
      </c>
      <c r="D35" s="176">
        <v>5935.1786906941416</v>
      </c>
      <c r="E35" s="176">
        <v>-330.09855914916551</v>
      </c>
      <c r="F35" s="176">
        <v>623.66770424527647</v>
      </c>
      <c r="G35" s="176">
        <v>6228.7478357902519</v>
      </c>
      <c r="H35" s="174"/>
      <c r="I35" s="176">
        <v>539.89043691884137</v>
      </c>
      <c r="J35" s="176">
        <v>5395.2882537752994</v>
      </c>
      <c r="K35" s="189"/>
      <c r="L35" s="189"/>
    </row>
    <row r="36" spans="1:12" s="164" customFormat="1" ht="15" x14ac:dyDescent="0.25">
      <c r="A36" s="175"/>
      <c r="B36" s="177"/>
      <c r="C36" s="177"/>
      <c r="D36" s="177"/>
      <c r="E36" s="177"/>
      <c r="F36" s="177"/>
      <c r="G36" s="205" t="s">
        <v>22</v>
      </c>
      <c r="H36" s="205"/>
      <c r="I36" s="173">
        <v>-6.4399889423658827</v>
      </c>
      <c r="J36" s="177"/>
      <c r="K36" s="189"/>
      <c r="L36" s="189"/>
    </row>
    <row r="37" spans="1:12" s="164" customFormat="1" ht="15" x14ac:dyDescent="0.25">
      <c r="A37" s="180"/>
      <c r="B37" s="177"/>
      <c r="C37" s="177"/>
      <c r="D37" s="177"/>
      <c r="E37" s="177"/>
      <c r="F37" s="177"/>
      <c r="G37" s="204" t="s">
        <v>78</v>
      </c>
      <c r="H37" s="204"/>
      <c r="I37" s="178">
        <v>-10.961689537727553</v>
      </c>
      <c r="J37" s="177"/>
      <c r="K37" s="189"/>
      <c r="L37" s="189"/>
    </row>
    <row r="38" spans="1:12" s="164" customFormat="1" ht="15" x14ac:dyDescent="0.25">
      <c r="A38" s="182"/>
      <c r="B38" s="183"/>
      <c r="C38" s="183"/>
      <c r="D38" s="183"/>
      <c r="E38" s="184"/>
      <c r="F38" s="184"/>
      <c r="G38" s="206" t="s">
        <v>23</v>
      </c>
      <c r="H38" s="206"/>
      <c r="I38" s="186">
        <v>522.48875843874794</v>
      </c>
      <c r="J38" s="180"/>
      <c r="K38" s="189"/>
      <c r="L38" s="189"/>
    </row>
    <row r="39" spans="1:12" s="164" customFormat="1" ht="15" x14ac:dyDescent="0.25">
      <c r="A39" s="182"/>
      <c r="B39" s="183"/>
      <c r="C39" s="183"/>
      <c r="D39" s="183"/>
      <c r="E39" s="184"/>
      <c r="F39" s="184"/>
      <c r="G39" s="180"/>
      <c r="H39" s="180"/>
      <c r="I39" s="180"/>
      <c r="J39" s="180"/>
      <c r="K39" s="189"/>
      <c r="L39" s="189"/>
    </row>
    <row r="40" spans="1:12" s="164" customFormat="1" ht="15" x14ac:dyDescent="0.25">
      <c r="A40" s="167" t="s">
        <v>79</v>
      </c>
      <c r="B40" s="179"/>
      <c r="C40" s="179"/>
      <c r="D40" s="179"/>
      <c r="E40" s="179"/>
      <c r="F40" s="179"/>
      <c r="G40" s="179"/>
      <c r="H40" s="181"/>
      <c r="I40" s="179"/>
      <c r="J40" s="179"/>
      <c r="K40" s="189"/>
      <c r="L40" s="189"/>
    </row>
    <row r="41" spans="1:12" s="164" customFormat="1" ht="15" x14ac:dyDescent="0.25">
      <c r="A41" s="167"/>
      <c r="B41" s="179"/>
      <c r="C41" s="179"/>
      <c r="D41" s="179"/>
      <c r="E41" s="179"/>
      <c r="F41" s="179"/>
      <c r="G41" s="179"/>
      <c r="H41" s="181"/>
      <c r="I41" s="179"/>
      <c r="J41" s="179"/>
      <c r="K41" s="189"/>
      <c r="L41" s="189"/>
    </row>
    <row r="42" spans="1:12" s="165" customFormat="1" ht="24" x14ac:dyDescent="0.2">
      <c r="A42" s="169" t="s">
        <v>25</v>
      </c>
      <c r="B42" s="170" t="s">
        <v>8</v>
      </c>
      <c r="C42" s="170" t="s">
        <v>9</v>
      </c>
      <c r="D42" s="170" t="s">
        <v>10</v>
      </c>
      <c r="E42" s="170" t="s">
        <v>11</v>
      </c>
      <c r="F42" s="170" t="s">
        <v>12</v>
      </c>
      <c r="G42" s="170" t="s">
        <v>13</v>
      </c>
      <c r="H42" s="171" t="s">
        <v>14</v>
      </c>
      <c r="I42" s="170" t="s">
        <v>15</v>
      </c>
      <c r="J42" s="171" t="s">
        <v>16</v>
      </c>
      <c r="K42" s="191"/>
      <c r="L42" s="191"/>
    </row>
    <row r="43" spans="1:12" s="164" customFormat="1" ht="15" x14ac:dyDescent="0.25">
      <c r="A43" s="172">
        <v>1</v>
      </c>
      <c r="B43" s="173">
        <v>1304.021301708586</v>
      </c>
      <c r="C43" s="173">
        <v>24.657478651425592</v>
      </c>
      <c r="D43" s="173">
        <v>1328.6787803600116</v>
      </c>
      <c r="E43" s="173">
        <v>-12.328739325712796</v>
      </c>
      <c r="F43" s="173">
        <v>24.657478651425592</v>
      </c>
      <c r="G43" s="173">
        <v>1341.0075196857244</v>
      </c>
      <c r="H43" s="174">
        <v>0.04</v>
      </c>
      <c r="I43" s="173">
        <v>53.640300787428977</v>
      </c>
      <c r="J43" s="173">
        <v>1275.0384795725827</v>
      </c>
      <c r="K43" s="192"/>
      <c r="L43" s="193"/>
    </row>
    <row r="44" spans="1:12" s="164" customFormat="1" ht="15" x14ac:dyDescent="0.25">
      <c r="A44" s="172">
        <v>2</v>
      </c>
      <c r="B44" s="173">
        <v>166.71235788679999</v>
      </c>
      <c r="C44" s="173">
        <v>0</v>
      </c>
      <c r="D44" s="173">
        <v>166.71235788679999</v>
      </c>
      <c r="E44" s="173">
        <v>0</v>
      </c>
      <c r="F44" s="173">
        <v>0</v>
      </c>
      <c r="G44" s="173">
        <v>166.71235788679999</v>
      </c>
      <c r="H44" s="174">
        <v>0.06</v>
      </c>
      <c r="I44" s="173">
        <v>10.002741473207999</v>
      </c>
      <c r="J44" s="173">
        <v>156.70961641359199</v>
      </c>
      <c r="K44" s="192"/>
      <c r="L44" s="193"/>
    </row>
    <row r="45" spans="1:12" s="164" customFormat="1" ht="15" x14ac:dyDescent="0.25">
      <c r="A45" s="172">
        <v>3</v>
      </c>
      <c r="B45" s="173">
        <v>9.6903401475000006</v>
      </c>
      <c r="C45" s="173">
        <v>0</v>
      </c>
      <c r="D45" s="173">
        <v>9.6903401475000006</v>
      </c>
      <c r="E45" s="173">
        <v>0</v>
      </c>
      <c r="F45" s="173">
        <v>0</v>
      </c>
      <c r="G45" s="173">
        <v>9.6903401475000006</v>
      </c>
      <c r="H45" s="174">
        <v>0.05</v>
      </c>
      <c r="I45" s="173">
        <v>0.48451700737500003</v>
      </c>
      <c r="J45" s="173">
        <v>9.2058231401250001</v>
      </c>
      <c r="K45" s="192"/>
      <c r="L45" s="193"/>
    </row>
    <row r="46" spans="1:12" s="164" customFormat="1" ht="15" x14ac:dyDescent="0.25">
      <c r="A46" s="172">
        <v>6</v>
      </c>
      <c r="B46" s="173">
        <v>15.749694826934615</v>
      </c>
      <c r="C46" s="173">
        <v>0</v>
      </c>
      <c r="D46" s="173">
        <v>15.749694826934615</v>
      </c>
      <c r="E46" s="173">
        <v>0</v>
      </c>
      <c r="F46" s="173">
        <v>0</v>
      </c>
      <c r="G46" s="173">
        <v>15.749694826934615</v>
      </c>
      <c r="H46" s="174">
        <v>0.1</v>
      </c>
      <c r="I46" s="173">
        <v>1.5749694826934615</v>
      </c>
      <c r="J46" s="173">
        <v>14.174725344241153</v>
      </c>
      <c r="K46" s="192"/>
      <c r="L46" s="193"/>
    </row>
    <row r="47" spans="1:12" s="164" customFormat="1" ht="15" x14ac:dyDescent="0.25">
      <c r="A47" s="172">
        <v>7</v>
      </c>
      <c r="B47" s="173">
        <v>1.5048852402508903</v>
      </c>
      <c r="C47" s="173">
        <v>0</v>
      </c>
      <c r="D47" s="173">
        <v>1.5048852402508903</v>
      </c>
      <c r="E47" s="173">
        <v>0</v>
      </c>
      <c r="F47" s="173">
        <v>0</v>
      </c>
      <c r="G47" s="173">
        <v>1.5048852402508903</v>
      </c>
      <c r="H47" s="174">
        <v>0.15</v>
      </c>
      <c r="I47" s="173">
        <v>0.22573278603763353</v>
      </c>
      <c r="J47" s="173">
        <v>1.2791524542132569</v>
      </c>
      <c r="K47" s="192"/>
      <c r="L47" s="193"/>
    </row>
    <row r="48" spans="1:12" s="166" customFormat="1" x14ac:dyDescent="0.2">
      <c r="A48" s="172">
        <v>8</v>
      </c>
      <c r="B48" s="173">
        <v>119.47043173063135</v>
      </c>
      <c r="C48" s="173">
        <v>20.938265739438616</v>
      </c>
      <c r="D48" s="173">
        <v>140.40869747006997</v>
      </c>
      <c r="E48" s="173">
        <v>-10.469132869719308</v>
      </c>
      <c r="F48" s="173">
        <v>20.938265739438616</v>
      </c>
      <c r="G48" s="173">
        <v>150.87783033978926</v>
      </c>
      <c r="H48" s="174">
        <v>0.2</v>
      </c>
      <c r="I48" s="173">
        <v>30.175566067957853</v>
      </c>
      <c r="J48" s="173">
        <v>110.23313140211212</v>
      </c>
      <c r="K48" s="192"/>
      <c r="L48" s="194"/>
    </row>
    <row r="49" spans="1:12" s="166" customFormat="1" x14ac:dyDescent="0.2">
      <c r="A49" s="172">
        <v>9</v>
      </c>
      <c r="B49" s="173">
        <v>1.340631082197655</v>
      </c>
      <c r="C49" s="173">
        <v>0</v>
      </c>
      <c r="D49" s="173">
        <v>1.340631082197655</v>
      </c>
      <c r="E49" s="173">
        <v>0</v>
      </c>
      <c r="F49" s="173">
        <v>0</v>
      </c>
      <c r="G49" s="173">
        <v>1.340631082197655</v>
      </c>
      <c r="H49" s="174">
        <v>0.25</v>
      </c>
      <c r="I49" s="173">
        <v>0.33515777054941376</v>
      </c>
      <c r="J49" s="173">
        <v>1.0054733116482413</v>
      </c>
      <c r="K49" s="192"/>
      <c r="L49" s="194"/>
    </row>
    <row r="50" spans="1:12" s="164" customFormat="1" ht="15" x14ac:dyDescent="0.25">
      <c r="A50" s="172">
        <v>10</v>
      </c>
      <c r="B50" s="173">
        <v>52.09502094743938</v>
      </c>
      <c r="C50" s="173">
        <v>16.922191684459296</v>
      </c>
      <c r="D50" s="173">
        <v>69.017212631898673</v>
      </c>
      <c r="E50" s="173">
        <v>-8.4610958422296481</v>
      </c>
      <c r="F50" s="173">
        <v>16.922191684459296</v>
      </c>
      <c r="G50" s="173">
        <v>77.478308474128326</v>
      </c>
      <c r="H50" s="174">
        <v>0.3</v>
      </c>
      <c r="I50" s="173">
        <v>23.243492542238496</v>
      </c>
      <c r="J50" s="173">
        <v>45.773720089660173</v>
      </c>
      <c r="K50" s="192"/>
      <c r="L50" s="193"/>
    </row>
    <row r="51" spans="1:12" s="166" customFormat="1" x14ac:dyDescent="0.2">
      <c r="A51" s="172">
        <v>12</v>
      </c>
      <c r="B51" s="173">
        <v>0.27538013303310294</v>
      </c>
      <c r="C51" s="173">
        <v>38.061077945617726</v>
      </c>
      <c r="D51" s="173">
        <v>38.336458078650828</v>
      </c>
      <c r="E51" s="173">
        <v>-19.030538972808863</v>
      </c>
      <c r="F51" s="173">
        <v>19.030538972808863</v>
      </c>
      <c r="G51" s="173">
        <v>38.336458078650828</v>
      </c>
      <c r="H51" s="174">
        <v>1</v>
      </c>
      <c r="I51" s="173">
        <v>38.336458078650828</v>
      </c>
      <c r="J51" s="173">
        <v>0</v>
      </c>
      <c r="K51" s="192"/>
      <c r="L51" s="194"/>
    </row>
    <row r="52" spans="1:12" s="164" customFormat="1" ht="15" x14ac:dyDescent="0.25">
      <c r="A52" s="172">
        <v>13</v>
      </c>
      <c r="B52" s="173">
        <v>16.631449950866006</v>
      </c>
      <c r="C52" s="173">
        <v>5.8474740176739752</v>
      </c>
      <c r="D52" s="173">
        <v>22.478923968539981</v>
      </c>
      <c r="E52" s="173">
        <v>-2.9237370088369876</v>
      </c>
      <c r="F52" s="173">
        <v>0</v>
      </c>
      <c r="G52" s="173">
        <v>19.555186959702993</v>
      </c>
      <c r="H52" s="174" t="s">
        <v>18</v>
      </c>
      <c r="I52" s="173">
        <v>2.7445512353433656</v>
      </c>
      <c r="J52" s="173">
        <v>19.734372733196615</v>
      </c>
      <c r="K52" s="192"/>
      <c r="L52" s="193"/>
    </row>
    <row r="53" spans="1:12" s="164" customFormat="1" ht="15" x14ac:dyDescent="0.25">
      <c r="A53" s="172">
        <v>14</v>
      </c>
      <c r="B53" s="173">
        <v>1.3087759999999999</v>
      </c>
      <c r="C53" s="173">
        <v>0</v>
      </c>
      <c r="D53" s="173">
        <v>1.3087759999999999</v>
      </c>
      <c r="E53" s="173">
        <v>0</v>
      </c>
      <c r="F53" s="173">
        <v>0</v>
      </c>
      <c r="G53" s="173">
        <v>1.3087759999999999</v>
      </c>
      <c r="H53" s="174" t="s">
        <v>18</v>
      </c>
      <c r="I53" s="173">
        <v>0.11834699999999998</v>
      </c>
      <c r="J53" s="173">
        <v>1.190429</v>
      </c>
      <c r="K53" s="192"/>
      <c r="L53" s="193"/>
    </row>
    <row r="54" spans="1:12" s="166" customFormat="1" x14ac:dyDescent="0.2">
      <c r="A54" s="172" t="s">
        <v>19</v>
      </c>
      <c r="B54" s="173">
        <v>16.41019491270286</v>
      </c>
      <c r="C54" s="173">
        <v>7.6038399101483523E-2</v>
      </c>
      <c r="D54" s="173">
        <v>16.486233311804344</v>
      </c>
      <c r="E54" s="173">
        <v>-3.8019199550741761E-2</v>
      </c>
      <c r="F54" s="173">
        <v>7.6038399101483523E-2</v>
      </c>
      <c r="G54" s="173">
        <v>16.524252511355087</v>
      </c>
      <c r="H54" s="174">
        <v>7.0000000000000007E-2</v>
      </c>
      <c r="I54" s="173">
        <v>1.1566976757948562</v>
      </c>
      <c r="J54" s="173">
        <v>15.329535636009489</v>
      </c>
      <c r="K54" s="192"/>
      <c r="L54" s="194"/>
    </row>
    <row r="55" spans="1:12" s="164" customFormat="1" ht="15" x14ac:dyDescent="0.25">
      <c r="A55" s="172" t="s">
        <v>20</v>
      </c>
      <c r="B55" s="173">
        <v>3.2610684886557961</v>
      </c>
      <c r="C55" s="173">
        <v>4.3211927504147152</v>
      </c>
      <c r="D55" s="173">
        <v>7.5822612390705117</v>
      </c>
      <c r="E55" s="173">
        <v>-2.1605963752073576</v>
      </c>
      <c r="F55" s="173">
        <v>4.3211927504147152</v>
      </c>
      <c r="G55" s="173">
        <v>9.7428576142778702</v>
      </c>
      <c r="H55" s="174">
        <v>0.05</v>
      </c>
      <c r="I55" s="173">
        <v>0.48714288071389356</v>
      </c>
      <c r="J55" s="173">
        <v>7.0951183583566184</v>
      </c>
      <c r="K55" s="192"/>
      <c r="L55" s="193"/>
    </row>
    <row r="56" spans="1:12" s="164" customFormat="1" ht="15" x14ac:dyDescent="0.25">
      <c r="A56" s="172">
        <v>17</v>
      </c>
      <c r="B56" s="173">
        <v>29.445844186318443</v>
      </c>
      <c r="C56" s="173">
        <v>0</v>
      </c>
      <c r="D56" s="173">
        <v>29.445844186318443</v>
      </c>
      <c r="E56" s="173">
        <v>0</v>
      </c>
      <c r="F56" s="173">
        <v>0</v>
      </c>
      <c r="G56" s="173">
        <v>29.445844186318443</v>
      </c>
      <c r="H56" s="174">
        <v>0.08</v>
      </c>
      <c r="I56" s="173">
        <v>2.3556675349054754</v>
      </c>
      <c r="J56" s="173">
        <v>27.090176651412968</v>
      </c>
      <c r="K56" s="192"/>
      <c r="L56" s="193"/>
    </row>
    <row r="57" spans="1:12" s="164" customFormat="1" ht="15" x14ac:dyDescent="0.25">
      <c r="A57" s="172">
        <v>35</v>
      </c>
      <c r="B57" s="173">
        <v>0</v>
      </c>
      <c r="C57" s="173">
        <v>0</v>
      </c>
      <c r="D57" s="173">
        <v>0</v>
      </c>
      <c r="E57" s="173">
        <v>0</v>
      </c>
      <c r="F57" s="173">
        <v>0</v>
      </c>
      <c r="G57" s="173">
        <v>0</v>
      </c>
      <c r="H57" s="174">
        <v>7.0000000000000007E-2</v>
      </c>
      <c r="I57" s="173">
        <v>0</v>
      </c>
      <c r="J57" s="173">
        <v>0</v>
      </c>
      <c r="K57" s="192"/>
      <c r="L57" s="193"/>
    </row>
    <row r="58" spans="1:12" s="164" customFormat="1" ht="15" x14ac:dyDescent="0.25">
      <c r="A58" s="172">
        <v>42</v>
      </c>
      <c r="B58" s="173">
        <v>0.12486270720000001</v>
      </c>
      <c r="C58" s="173">
        <v>0</v>
      </c>
      <c r="D58" s="173">
        <v>0.12486270720000001</v>
      </c>
      <c r="E58" s="173">
        <v>0</v>
      </c>
      <c r="F58" s="173">
        <v>0</v>
      </c>
      <c r="G58" s="173">
        <v>0.12486270720000001</v>
      </c>
      <c r="H58" s="174">
        <v>0.12</v>
      </c>
      <c r="I58" s="173">
        <v>1.4983524864E-2</v>
      </c>
      <c r="J58" s="173">
        <v>0.10987918233600001</v>
      </c>
      <c r="K58" s="192"/>
      <c r="L58" s="193"/>
    </row>
    <row r="59" spans="1:12" s="166" customFormat="1" x14ac:dyDescent="0.2">
      <c r="A59" s="172">
        <v>45</v>
      </c>
      <c r="B59" s="173">
        <v>1.9163374999999999E-3</v>
      </c>
      <c r="C59" s="173">
        <v>0</v>
      </c>
      <c r="D59" s="173">
        <v>1.9163374999999999E-3</v>
      </c>
      <c r="E59" s="173">
        <v>0</v>
      </c>
      <c r="F59" s="173">
        <v>0</v>
      </c>
      <c r="G59" s="173">
        <v>1.9163374999999999E-3</v>
      </c>
      <c r="H59" s="174">
        <v>0.45</v>
      </c>
      <c r="I59" s="173">
        <v>8.62351875E-4</v>
      </c>
      <c r="J59" s="173">
        <v>1.053985625E-3</v>
      </c>
      <c r="K59" s="192"/>
      <c r="L59" s="194"/>
    </row>
    <row r="60" spans="1:12" s="164" customFormat="1" ht="15" x14ac:dyDescent="0.25">
      <c r="A60" s="172">
        <v>46</v>
      </c>
      <c r="B60" s="173">
        <v>4.8848833761596717</v>
      </c>
      <c r="C60" s="173">
        <v>0</v>
      </c>
      <c r="D60" s="173">
        <v>4.8848833761596717</v>
      </c>
      <c r="E60" s="173">
        <v>0</v>
      </c>
      <c r="F60" s="173">
        <v>0</v>
      </c>
      <c r="G60" s="173">
        <v>4.8848833761596717</v>
      </c>
      <c r="H60" s="174">
        <v>0.3</v>
      </c>
      <c r="I60" s="173">
        <v>1.4654650128479014</v>
      </c>
      <c r="J60" s="173">
        <v>3.4194183633117703</v>
      </c>
      <c r="K60" s="192"/>
      <c r="L60" s="193"/>
    </row>
    <row r="61" spans="1:12" s="164" customFormat="1" ht="15" x14ac:dyDescent="0.25">
      <c r="A61" s="172">
        <v>47</v>
      </c>
      <c r="B61" s="173">
        <v>3651.1410564965622</v>
      </c>
      <c r="C61" s="173">
        <v>491.52452525593185</v>
      </c>
      <c r="D61" s="173">
        <v>4142.6655817524943</v>
      </c>
      <c r="E61" s="173">
        <v>-245.76226262796592</v>
      </c>
      <c r="F61" s="173">
        <v>491.52452525593185</v>
      </c>
      <c r="G61" s="173">
        <v>4388.4278443804606</v>
      </c>
      <c r="H61" s="174">
        <v>0.08</v>
      </c>
      <c r="I61" s="173">
        <v>351.07422755043683</v>
      </c>
      <c r="J61" s="173">
        <v>3791.5913542020576</v>
      </c>
      <c r="K61" s="192"/>
      <c r="L61" s="193"/>
    </row>
    <row r="62" spans="1:12" s="164" customFormat="1" ht="15" x14ac:dyDescent="0.25">
      <c r="A62" s="172">
        <v>50</v>
      </c>
      <c r="B62" s="173">
        <v>1.6447576159617581</v>
      </c>
      <c r="C62" s="173">
        <v>1.7392599688001991</v>
      </c>
      <c r="D62" s="173">
        <v>3.3840175847619571</v>
      </c>
      <c r="E62" s="173">
        <v>-0.86962998440009953</v>
      </c>
      <c r="F62" s="173">
        <v>1.7392599688001991</v>
      </c>
      <c r="G62" s="173">
        <v>4.253647569162057</v>
      </c>
      <c r="H62" s="185">
        <v>0.55000000000000004</v>
      </c>
      <c r="I62" s="173">
        <v>2.3395061630391316</v>
      </c>
      <c r="J62" s="173">
        <v>1.0445114217228255</v>
      </c>
      <c r="K62" s="192"/>
      <c r="L62" s="193"/>
    </row>
    <row r="63" spans="1:12" s="164" customFormat="1" ht="15" x14ac:dyDescent="0.25">
      <c r="A63" s="175" t="s">
        <v>21</v>
      </c>
      <c r="B63" s="176">
        <v>5395.7501456429</v>
      </c>
      <c r="C63" s="176">
        <v>604.08750441286338</v>
      </c>
      <c r="D63" s="176">
        <v>5999.8376500557633</v>
      </c>
      <c r="E63" s="176">
        <v>-302.04375220643169</v>
      </c>
      <c r="F63" s="176">
        <v>579.20949142238055</v>
      </c>
      <c r="G63" s="176">
        <v>6277.0033892717129</v>
      </c>
      <c r="H63" s="174"/>
      <c r="I63" s="176">
        <v>519.77850443801606</v>
      </c>
      <c r="J63" s="176">
        <v>5480.0591456177472</v>
      </c>
      <c r="K63" s="192"/>
      <c r="L63" s="195"/>
    </row>
    <row r="64" spans="1:12" s="164" customFormat="1" ht="15" x14ac:dyDescent="0.25">
      <c r="A64" s="175"/>
      <c r="B64" s="177"/>
      <c r="C64" s="177"/>
      <c r="D64" s="177"/>
      <c r="E64" s="177"/>
      <c r="F64" s="177"/>
      <c r="G64" s="205" t="s">
        <v>22</v>
      </c>
      <c r="H64" s="205"/>
      <c r="I64" s="173">
        <v>-6.1513325631895679</v>
      </c>
      <c r="J64" s="177"/>
      <c r="K64" s="196"/>
      <c r="L64" s="196"/>
    </row>
    <row r="65" spans="1:13" s="164" customFormat="1" ht="15" x14ac:dyDescent="0.25">
      <c r="A65" s="180"/>
      <c r="B65" s="177"/>
      <c r="C65" s="177"/>
      <c r="D65" s="177"/>
      <c r="E65" s="177"/>
      <c r="F65" s="177"/>
      <c r="G65" s="204" t="s">
        <v>78</v>
      </c>
      <c r="H65" s="204"/>
      <c r="I65" s="178">
        <v>-11.11671838700792</v>
      </c>
      <c r="J65" s="177"/>
      <c r="K65" s="189"/>
      <c r="L65" s="189"/>
      <c r="M65" s="189"/>
    </row>
    <row r="66" spans="1:13" s="164" customFormat="1" ht="15" x14ac:dyDescent="0.25">
      <c r="A66" s="180"/>
      <c r="B66" s="177"/>
      <c r="C66" s="177"/>
      <c r="D66" s="177"/>
      <c r="E66" s="177"/>
      <c r="F66" s="177"/>
      <c r="G66" s="204" t="s">
        <v>23</v>
      </c>
      <c r="H66" s="204"/>
      <c r="I66" s="179">
        <f>+I63+I64+I65</f>
        <v>502.51045348781855</v>
      </c>
      <c r="J66" s="177"/>
      <c r="K66" s="195"/>
      <c r="L66" s="195"/>
      <c r="M66" s="189"/>
    </row>
    <row r="67" spans="1:13" s="164" customFormat="1" ht="15" x14ac:dyDescent="0.25">
      <c r="A67" s="180"/>
      <c r="B67" s="177"/>
      <c r="C67" s="177"/>
      <c r="D67" s="177"/>
      <c r="E67" s="177"/>
      <c r="F67" s="177"/>
      <c r="G67" s="188"/>
      <c r="H67" s="188"/>
      <c r="I67" s="179"/>
      <c r="J67" s="177"/>
      <c r="K67" s="195"/>
      <c r="L67" s="195"/>
      <c r="M67" s="189"/>
    </row>
    <row r="68" spans="1:13" ht="14.25" x14ac:dyDescent="0.2">
      <c r="A68" s="100" t="s">
        <v>80</v>
      </c>
      <c r="B68" s="115"/>
      <c r="C68" s="115"/>
      <c r="D68" s="115"/>
      <c r="E68" s="115"/>
      <c r="F68" s="115"/>
      <c r="G68" s="115"/>
      <c r="H68" s="120"/>
      <c r="I68" s="115"/>
      <c r="J68" s="115"/>
    </row>
    <row r="69" spans="1:13" ht="14.25" x14ac:dyDescent="0.2">
      <c r="A69" s="100"/>
      <c r="B69" s="115"/>
      <c r="C69" s="115"/>
      <c r="D69" s="115"/>
      <c r="E69" s="115"/>
      <c r="F69" s="115"/>
      <c r="G69" s="115"/>
      <c r="H69" s="120"/>
      <c r="I69" s="115"/>
      <c r="J69" s="115"/>
    </row>
    <row r="70" spans="1:13" s="123" customFormat="1" ht="24" x14ac:dyDescent="0.2">
      <c r="A70" s="122" t="s">
        <v>25</v>
      </c>
      <c r="B70" s="101" t="s">
        <v>8</v>
      </c>
      <c r="C70" s="101" t="s">
        <v>9</v>
      </c>
      <c r="D70" s="101" t="s">
        <v>10</v>
      </c>
      <c r="E70" s="101" t="s">
        <v>11</v>
      </c>
      <c r="F70" s="101" t="s">
        <v>12</v>
      </c>
      <c r="G70" s="101" t="s">
        <v>13</v>
      </c>
      <c r="H70" s="102" t="s">
        <v>14</v>
      </c>
      <c r="I70" s="101" t="s">
        <v>15</v>
      </c>
      <c r="J70" s="102" t="s">
        <v>16</v>
      </c>
      <c r="L70" s="102"/>
    </row>
    <row r="71" spans="1:13" x14ac:dyDescent="0.2">
      <c r="A71" s="104">
        <v>1</v>
      </c>
      <c r="B71" s="124">
        <v>1275.0384795725827</v>
      </c>
      <c r="C71" s="124">
        <v>28.991730814484693</v>
      </c>
      <c r="D71" s="124">
        <v>1304.0302103870674</v>
      </c>
      <c r="E71" s="124">
        <v>-14.495865407242347</v>
      </c>
      <c r="F71" s="124">
        <v>28.991730814484693</v>
      </c>
      <c r="G71" s="124">
        <v>1318.5260757943099</v>
      </c>
      <c r="H71" s="125">
        <v>0.04</v>
      </c>
      <c r="I71" s="124">
        <v>52.741043031772399</v>
      </c>
      <c r="J71" s="124">
        <v>1251.2891673552949</v>
      </c>
      <c r="K71" s="126"/>
      <c r="L71" s="124"/>
      <c r="M71" s="127"/>
    </row>
    <row r="72" spans="1:13" x14ac:dyDescent="0.2">
      <c r="A72" s="104">
        <v>2</v>
      </c>
      <c r="B72" s="124">
        <v>156.70961641359199</v>
      </c>
      <c r="C72" s="124">
        <v>0</v>
      </c>
      <c r="D72" s="124">
        <v>156.70961641359199</v>
      </c>
      <c r="E72" s="124">
        <v>0</v>
      </c>
      <c r="F72" s="124">
        <v>0</v>
      </c>
      <c r="G72" s="124">
        <v>156.70961641359199</v>
      </c>
      <c r="H72" s="125">
        <v>0.06</v>
      </c>
      <c r="I72" s="124">
        <v>9.4025769848155196</v>
      </c>
      <c r="J72" s="124">
        <v>147.30703942877648</v>
      </c>
      <c r="K72" s="126"/>
      <c r="L72" s="124"/>
      <c r="M72" s="127"/>
    </row>
    <row r="73" spans="1:13" x14ac:dyDescent="0.2">
      <c r="A73" s="104">
        <v>3</v>
      </c>
      <c r="B73" s="124">
        <v>9.2058231401250001</v>
      </c>
      <c r="C73" s="124">
        <v>0</v>
      </c>
      <c r="D73" s="124">
        <v>9.2058231401250001</v>
      </c>
      <c r="E73" s="124">
        <v>0</v>
      </c>
      <c r="F73" s="124">
        <v>0</v>
      </c>
      <c r="G73" s="124">
        <v>9.2058231401250001</v>
      </c>
      <c r="H73" s="125">
        <v>0.05</v>
      </c>
      <c r="I73" s="124">
        <v>0.46029115700625001</v>
      </c>
      <c r="J73" s="124">
        <v>8.7455319831187506</v>
      </c>
      <c r="K73" s="126"/>
      <c r="L73" s="124"/>
      <c r="M73" s="127"/>
    </row>
    <row r="74" spans="1:13" x14ac:dyDescent="0.2">
      <c r="A74" s="104">
        <v>6</v>
      </c>
      <c r="B74" s="124">
        <v>14.174725344241153</v>
      </c>
      <c r="C74" s="124">
        <v>0</v>
      </c>
      <c r="D74" s="124">
        <v>14.174725344241153</v>
      </c>
      <c r="E74" s="124">
        <v>0</v>
      </c>
      <c r="F74" s="124">
        <v>0</v>
      </c>
      <c r="G74" s="124">
        <v>14.174725344241153</v>
      </c>
      <c r="H74" s="125">
        <v>0.1</v>
      </c>
      <c r="I74" s="124">
        <v>1.4174725344241155</v>
      </c>
      <c r="J74" s="124">
        <v>12.757252809817038</v>
      </c>
      <c r="K74" s="126"/>
      <c r="L74" s="124"/>
      <c r="M74" s="127"/>
    </row>
    <row r="75" spans="1:13" x14ac:dyDescent="0.2">
      <c r="A75" s="104">
        <v>7</v>
      </c>
      <c r="B75" s="124">
        <v>1.2791524542132569</v>
      </c>
      <c r="C75" s="124">
        <v>0</v>
      </c>
      <c r="D75" s="124">
        <v>1.2791524542132569</v>
      </c>
      <c r="E75" s="124">
        <v>0</v>
      </c>
      <c r="F75" s="124">
        <v>0</v>
      </c>
      <c r="G75" s="124">
        <v>1.2791524542132569</v>
      </c>
      <c r="H75" s="125">
        <v>0.15</v>
      </c>
      <c r="I75" s="124">
        <v>0.19187286813198853</v>
      </c>
      <c r="J75" s="124">
        <v>1.0872795860812683</v>
      </c>
      <c r="K75" s="126"/>
      <c r="L75" s="124"/>
      <c r="M75" s="127"/>
    </row>
    <row r="76" spans="1:13" s="129" customFormat="1" x14ac:dyDescent="0.2">
      <c r="A76" s="104">
        <v>8</v>
      </c>
      <c r="B76" s="124">
        <v>110.23313140211211</v>
      </c>
      <c r="C76" s="124">
        <v>59.513979617364065</v>
      </c>
      <c r="D76" s="124">
        <v>169.74711101947616</v>
      </c>
      <c r="E76" s="124">
        <v>-29.756989808682032</v>
      </c>
      <c r="F76" s="124">
        <v>59.513979617364065</v>
      </c>
      <c r="G76" s="124">
        <v>199.50410082815822</v>
      </c>
      <c r="H76" s="125">
        <v>0.2</v>
      </c>
      <c r="I76" s="124">
        <v>39.900820165631643</v>
      </c>
      <c r="J76" s="124">
        <v>129.84629085384452</v>
      </c>
      <c r="K76" s="126"/>
      <c r="L76" s="124"/>
      <c r="M76" s="128"/>
    </row>
    <row r="77" spans="1:13" s="129" customFormat="1" x14ac:dyDescent="0.2">
      <c r="A77" s="104">
        <v>9</v>
      </c>
      <c r="B77" s="124">
        <v>1.0054733116482413</v>
      </c>
      <c r="C77" s="124">
        <v>0</v>
      </c>
      <c r="D77" s="124">
        <v>1.0054733116482413</v>
      </c>
      <c r="E77" s="124">
        <v>0</v>
      </c>
      <c r="F77" s="124">
        <v>0</v>
      </c>
      <c r="G77" s="124">
        <v>1.0054733116482413</v>
      </c>
      <c r="H77" s="125">
        <v>0.25</v>
      </c>
      <c r="I77" s="124">
        <v>0.25136832791206032</v>
      </c>
      <c r="J77" s="124">
        <v>0.75410498373618096</v>
      </c>
      <c r="K77" s="126"/>
      <c r="L77" s="124"/>
      <c r="M77" s="128"/>
    </row>
    <row r="78" spans="1:13" x14ac:dyDescent="0.2">
      <c r="A78" s="104">
        <v>10</v>
      </c>
      <c r="B78" s="124">
        <v>45.773720089660173</v>
      </c>
      <c r="C78" s="124">
        <v>36.688941263031943</v>
      </c>
      <c r="D78" s="124">
        <v>82.462661352692123</v>
      </c>
      <c r="E78" s="124">
        <v>-18.344470631515971</v>
      </c>
      <c r="F78" s="124">
        <v>36.688941263031943</v>
      </c>
      <c r="G78" s="124">
        <v>100.8071319842081</v>
      </c>
      <c r="H78" s="125">
        <v>0.3</v>
      </c>
      <c r="I78" s="124">
        <v>30.242139595262429</v>
      </c>
      <c r="J78" s="124">
        <v>52.220521757429694</v>
      </c>
      <c r="K78" s="126"/>
      <c r="L78" s="124"/>
      <c r="M78" s="127"/>
    </row>
    <row r="79" spans="1:13" s="129" customFormat="1" x14ac:dyDescent="0.2">
      <c r="A79" s="104">
        <v>12</v>
      </c>
      <c r="B79" s="124">
        <v>0</v>
      </c>
      <c r="C79" s="124">
        <v>44.216627719783595</v>
      </c>
      <c r="D79" s="124">
        <v>44.216627719783595</v>
      </c>
      <c r="E79" s="124">
        <v>-22.108313859891798</v>
      </c>
      <c r="F79" s="124">
        <v>22.108313859891798</v>
      </c>
      <c r="G79" s="124">
        <v>44.216627719783595</v>
      </c>
      <c r="H79" s="125">
        <v>1</v>
      </c>
      <c r="I79" s="124">
        <v>44.216627719783595</v>
      </c>
      <c r="J79" s="124">
        <v>0</v>
      </c>
      <c r="K79" s="126"/>
      <c r="L79" s="124"/>
      <c r="M79" s="128"/>
    </row>
    <row r="80" spans="1:13" x14ac:dyDescent="0.2">
      <c r="A80" s="104">
        <v>13</v>
      </c>
      <c r="B80" s="124">
        <v>19.734372733196615</v>
      </c>
      <c r="C80" s="124">
        <v>6.5223598136372338</v>
      </c>
      <c r="D80" s="124">
        <v>26.256732546833849</v>
      </c>
      <c r="E80" s="124">
        <v>-3.2611799068186169</v>
      </c>
      <c r="F80" s="124">
        <v>0</v>
      </c>
      <c r="G80" s="124">
        <v>22.995552640015234</v>
      </c>
      <c r="H80" s="125" t="s">
        <v>18</v>
      </c>
      <c r="I80" s="124">
        <v>3.3210149310246733</v>
      </c>
      <c r="J80" s="124">
        <v>22.935717615809175</v>
      </c>
      <c r="K80" s="126"/>
      <c r="L80" s="124"/>
      <c r="M80" s="127"/>
    </row>
    <row r="81" spans="1:18" x14ac:dyDescent="0.2">
      <c r="A81" s="104">
        <v>14</v>
      </c>
      <c r="B81" s="124">
        <v>1.190429</v>
      </c>
      <c r="C81" s="124">
        <v>0</v>
      </c>
      <c r="D81" s="124">
        <v>1.190429</v>
      </c>
      <c r="E81" s="124">
        <v>0</v>
      </c>
      <c r="F81" s="124">
        <v>0</v>
      </c>
      <c r="G81" s="124">
        <v>1.190429</v>
      </c>
      <c r="H81" s="125" t="s">
        <v>18</v>
      </c>
      <c r="I81" s="124">
        <v>0.11834699999999998</v>
      </c>
      <c r="J81" s="124">
        <v>1.072082</v>
      </c>
      <c r="K81" s="126"/>
      <c r="L81" s="124"/>
      <c r="M81" s="127"/>
    </row>
    <row r="82" spans="1:18" s="129" customFormat="1" x14ac:dyDescent="0.2">
      <c r="A82" s="104" t="s">
        <v>19</v>
      </c>
      <c r="B82" s="124">
        <v>15.329535636009489</v>
      </c>
      <c r="C82" s="124">
        <v>8.4226201996567343E-2</v>
      </c>
      <c r="D82" s="124">
        <v>15.413761838006057</v>
      </c>
      <c r="E82" s="124">
        <v>-4.2113100998283672E-2</v>
      </c>
      <c r="F82" s="124">
        <v>8.4226201996567343E-2</v>
      </c>
      <c r="G82" s="124">
        <v>15.455874939004341</v>
      </c>
      <c r="H82" s="125">
        <v>7.0000000000000007E-2</v>
      </c>
      <c r="I82" s="124">
        <v>1.0819112457303039</v>
      </c>
      <c r="J82" s="124">
        <v>14.331850592275753</v>
      </c>
      <c r="K82" s="126"/>
      <c r="L82" s="124"/>
      <c r="M82" s="128"/>
    </row>
    <row r="83" spans="1:18" x14ac:dyDescent="0.2">
      <c r="A83" s="104" t="s">
        <v>20</v>
      </c>
      <c r="B83" s="124">
        <v>7.0951183583566184</v>
      </c>
      <c r="C83" s="124">
        <v>6.0074731429680197</v>
      </c>
      <c r="D83" s="124">
        <v>13.102591501324639</v>
      </c>
      <c r="E83" s="124">
        <v>-3.0037365714840099</v>
      </c>
      <c r="F83" s="124">
        <v>6.0074731429680197</v>
      </c>
      <c r="G83" s="124">
        <v>16.106328072808648</v>
      </c>
      <c r="H83" s="125">
        <v>0.05</v>
      </c>
      <c r="I83" s="124">
        <v>0.80531640364043244</v>
      </c>
      <c r="J83" s="124">
        <v>12.297275097684206</v>
      </c>
      <c r="K83" s="126"/>
      <c r="L83" s="124"/>
      <c r="M83" s="127"/>
    </row>
    <row r="84" spans="1:18" x14ac:dyDescent="0.2">
      <c r="A84" s="104">
        <v>17</v>
      </c>
      <c r="B84" s="124">
        <v>27.090176651412964</v>
      </c>
      <c r="C84" s="124">
        <v>0</v>
      </c>
      <c r="D84" s="124">
        <v>27.090176651412964</v>
      </c>
      <c r="E84" s="124">
        <v>0</v>
      </c>
      <c r="F84" s="124">
        <v>0</v>
      </c>
      <c r="G84" s="124">
        <v>27.090176651412964</v>
      </c>
      <c r="H84" s="125">
        <v>0.08</v>
      </c>
      <c r="I84" s="124">
        <v>2.1672141321130374</v>
      </c>
      <c r="J84" s="124">
        <v>24.922962519299926</v>
      </c>
      <c r="K84" s="126"/>
      <c r="L84" s="124"/>
      <c r="M84" s="127"/>
    </row>
    <row r="85" spans="1:18" x14ac:dyDescent="0.2">
      <c r="A85" s="104">
        <v>35</v>
      </c>
      <c r="B85" s="124">
        <v>0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5">
        <v>7.0000000000000007E-2</v>
      </c>
      <c r="I85" s="124">
        <v>0</v>
      </c>
      <c r="J85" s="124">
        <v>0</v>
      </c>
      <c r="K85" s="126"/>
      <c r="L85" s="124"/>
      <c r="M85" s="127"/>
    </row>
    <row r="86" spans="1:18" ht="11.45" customHeight="1" x14ac:dyDescent="0.2">
      <c r="A86" s="104">
        <v>42</v>
      </c>
      <c r="B86" s="124">
        <v>0.10987918233600001</v>
      </c>
      <c r="C86" s="124">
        <v>0</v>
      </c>
      <c r="D86" s="124">
        <v>0.10987918233600001</v>
      </c>
      <c r="E86" s="124">
        <v>0</v>
      </c>
      <c r="F86" s="124">
        <v>0</v>
      </c>
      <c r="G86" s="124">
        <v>0.10987918233600001</v>
      </c>
      <c r="H86" s="125">
        <v>0.12</v>
      </c>
      <c r="I86" s="124">
        <v>1.3185501880320001E-2</v>
      </c>
      <c r="J86" s="124">
        <v>9.6693680455680012E-2</v>
      </c>
      <c r="K86" s="126"/>
      <c r="L86" s="124"/>
      <c r="M86" s="127"/>
    </row>
    <row r="87" spans="1:18" s="129" customFormat="1" x14ac:dyDescent="0.2">
      <c r="A87" s="104">
        <v>45</v>
      </c>
      <c r="B87" s="124">
        <v>1.0539856249999998E-3</v>
      </c>
      <c r="C87" s="124">
        <v>0</v>
      </c>
      <c r="D87" s="124">
        <v>1.0539856249999998E-3</v>
      </c>
      <c r="E87" s="124">
        <v>0</v>
      </c>
      <c r="F87" s="124">
        <v>0</v>
      </c>
      <c r="G87" s="124">
        <v>1.0539856249999998E-3</v>
      </c>
      <c r="H87" s="125">
        <v>0.45</v>
      </c>
      <c r="I87" s="124">
        <v>4.7429353124999992E-4</v>
      </c>
      <c r="J87" s="124">
        <v>5.7969209374999988E-4</v>
      </c>
      <c r="K87" s="126"/>
      <c r="L87" s="124"/>
      <c r="M87" s="128"/>
    </row>
    <row r="88" spans="1:18" x14ac:dyDescent="0.2">
      <c r="A88" s="104">
        <v>46</v>
      </c>
      <c r="B88" s="124">
        <v>3.4194183633117703</v>
      </c>
      <c r="C88" s="124">
        <v>0</v>
      </c>
      <c r="D88" s="124">
        <v>3.4194183633117703</v>
      </c>
      <c r="E88" s="124">
        <v>0</v>
      </c>
      <c r="F88" s="124">
        <v>0</v>
      </c>
      <c r="G88" s="124">
        <v>3.4194183633117703</v>
      </c>
      <c r="H88" s="125">
        <v>0.3</v>
      </c>
      <c r="I88" s="124">
        <v>1.0258255089935311</v>
      </c>
      <c r="J88" s="124">
        <v>2.3935928543182392</v>
      </c>
      <c r="K88" s="126"/>
      <c r="L88" s="124"/>
      <c r="M88" s="127"/>
    </row>
    <row r="89" spans="1:18" x14ac:dyDescent="0.2">
      <c r="A89" s="104">
        <v>47</v>
      </c>
      <c r="B89" s="124">
        <v>3791.6213542020573</v>
      </c>
      <c r="C89" s="124">
        <v>742.66995790984265</v>
      </c>
      <c r="D89" s="124">
        <v>4534.2913121119</v>
      </c>
      <c r="E89" s="124">
        <v>-371.33497895492133</v>
      </c>
      <c r="F89" s="124">
        <v>742.66995790984265</v>
      </c>
      <c r="G89" s="124">
        <v>4905.6262910668211</v>
      </c>
      <c r="H89" s="125">
        <v>0.08</v>
      </c>
      <c r="I89" s="124">
        <v>392.45010328534568</v>
      </c>
      <c r="J89" s="124">
        <v>4141.8412088265541</v>
      </c>
      <c r="K89" s="126"/>
      <c r="L89" s="124"/>
      <c r="M89" s="127"/>
    </row>
    <row r="90" spans="1:18" x14ac:dyDescent="0.2">
      <c r="A90" s="104">
        <v>50</v>
      </c>
      <c r="B90" s="151">
        <v>1.0445114217228262</v>
      </c>
      <c r="C90" s="124">
        <v>1.7979305240523118</v>
      </c>
      <c r="D90" s="124">
        <v>2.8424419457751382</v>
      </c>
      <c r="E90" s="124">
        <v>-0.8989652620261559</v>
      </c>
      <c r="F90" s="124">
        <v>1.7979305240523118</v>
      </c>
      <c r="G90" s="151">
        <v>3.7414072078012941</v>
      </c>
      <c r="H90" s="152">
        <v>0.55000000000000004</v>
      </c>
      <c r="I90" s="124">
        <v>2.0577739642907118</v>
      </c>
      <c r="J90" s="124">
        <v>0.7846679814844264</v>
      </c>
      <c r="K90" s="126"/>
      <c r="L90" s="124"/>
      <c r="M90" s="127"/>
    </row>
    <row r="91" spans="1:18" x14ac:dyDescent="0.2">
      <c r="A91" s="111" t="s">
        <v>21</v>
      </c>
      <c r="B91" s="130">
        <v>5480.0559712622025</v>
      </c>
      <c r="C91" s="130">
        <v>926.49322700716095</v>
      </c>
      <c r="D91" s="130">
        <v>6406.5491982693638</v>
      </c>
      <c r="E91" s="130">
        <v>-463.24661350358048</v>
      </c>
      <c r="F91" s="130">
        <v>897.86255333363204</v>
      </c>
      <c r="G91" s="130">
        <v>6841.1651380994153</v>
      </c>
      <c r="H91" s="125"/>
      <c r="I91" s="130">
        <v>581.86537865128992</v>
      </c>
      <c r="J91" s="130">
        <v>5824.6838196180743</v>
      </c>
      <c r="K91" s="126"/>
      <c r="L91" s="115"/>
      <c r="M91" s="131"/>
    </row>
    <row r="92" spans="1:18" ht="12.6" customHeight="1" x14ac:dyDescent="0.2">
      <c r="A92" s="111"/>
      <c r="B92" s="132"/>
      <c r="C92" s="132"/>
      <c r="D92" s="132"/>
      <c r="E92" s="132"/>
      <c r="F92" s="132"/>
      <c r="G92" s="51"/>
      <c r="H92" s="162" t="s">
        <v>22</v>
      </c>
      <c r="I92" s="114">
        <v>-5.8009435922454529</v>
      </c>
      <c r="J92" s="132"/>
      <c r="K92" s="133"/>
      <c r="L92" s="133"/>
      <c r="M92" s="133"/>
    </row>
    <row r="93" spans="1:18" ht="12.6" customHeight="1" x14ac:dyDescent="0.2">
      <c r="A93" s="119"/>
      <c r="B93" s="132"/>
      <c r="C93" s="132"/>
      <c r="D93" s="132"/>
      <c r="E93" s="132"/>
      <c r="F93" s="132"/>
      <c r="G93" s="157"/>
      <c r="H93" s="162" t="s">
        <v>23</v>
      </c>
      <c r="I93" s="159">
        <v>576.06443505904451</v>
      </c>
      <c r="J93" s="132"/>
      <c r="K93" s="131"/>
      <c r="L93" s="131"/>
      <c r="M93" s="131"/>
    </row>
    <row r="94" spans="1:18" x14ac:dyDescent="0.2">
      <c r="A94" s="134"/>
      <c r="B94" s="134"/>
      <c r="C94" s="134"/>
      <c r="D94" s="134"/>
      <c r="E94" s="134"/>
      <c r="F94" s="134"/>
      <c r="G94" s="157"/>
      <c r="H94" s="162" t="s">
        <v>74</v>
      </c>
      <c r="I94" s="160">
        <v>567.58844611512336</v>
      </c>
      <c r="J94" s="134"/>
      <c r="K94" s="134"/>
      <c r="L94" s="140"/>
      <c r="M94" s="140"/>
      <c r="N94" s="140"/>
      <c r="O94" s="140"/>
      <c r="P94" s="140"/>
      <c r="Q94" s="140"/>
      <c r="R94" s="137"/>
    </row>
    <row r="95" spans="1:18" x14ac:dyDescent="0.2">
      <c r="A95" s="134"/>
      <c r="B95" s="134"/>
      <c r="C95" s="134"/>
      <c r="D95" s="134"/>
      <c r="E95" s="134"/>
      <c r="F95" s="134"/>
      <c r="G95" s="51"/>
      <c r="H95" s="162" t="s">
        <v>75</v>
      </c>
      <c r="I95" s="51">
        <v>8.475988943921152</v>
      </c>
      <c r="J95" s="134"/>
      <c r="K95" s="134"/>
      <c r="L95" s="140"/>
      <c r="M95" s="140"/>
      <c r="N95" s="140"/>
      <c r="O95" s="140"/>
      <c r="P95" s="140"/>
      <c r="Q95" s="140"/>
      <c r="R95" s="137"/>
    </row>
    <row r="96" spans="1:18" x14ac:dyDescent="0.2">
      <c r="A96" s="134"/>
      <c r="B96" s="134"/>
      <c r="C96" s="134"/>
      <c r="D96" s="134"/>
      <c r="E96" s="134"/>
      <c r="F96" s="134"/>
      <c r="G96" s="17"/>
      <c r="H96" s="163" t="s">
        <v>76</v>
      </c>
      <c r="I96" s="153">
        <v>2.2461370701391052</v>
      </c>
      <c r="J96" s="134"/>
      <c r="K96" s="134"/>
      <c r="L96" s="140"/>
      <c r="M96" s="140"/>
      <c r="N96" s="140"/>
      <c r="O96" s="140"/>
      <c r="P96" s="140"/>
      <c r="Q96" s="140"/>
      <c r="R96" s="137"/>
    </row>
    <row r="97" spans="1:18" x14ac:dyDescent="0.2">
      <c r="A97" s="134"/>
      <c r="B97" s="134"/>
      <c r="C97" s="134"/>
      <c r="D97" s="134"/>
      <c r="E97" s="134"/>
      <c r="F97" s="134"/>
      <c r="G97" s="17"/>
      <c r="H97" s="17"/>
      <c r="I97" s="26"/>
      <c r="J97" s="134"/>
      <c r="K97" s="134"/>
      <c r="L97" s="140"/>
      <c r="M97" s="140"/>
      <c r="N97" s="140"/>
      <c r="O97" s="140"/>
      <c r="P97" s="140"/>
      <c r="Q97" s="140"/>
      <c r="R97" s="137"/>
    </row>
    <row r="98" spans="1:18" ht="14.25" x14ac:dyDescent="0.2">
      <c r="A98" s="100" t="s">
        <v>81</v>
      </c>
      <c r="B98" s="115"/>
      <c r="C98" s="115"/>
      <c r="D98" s="115"/>
      <c r="E98" s="115"/>
      <c r="F98" s="115"/>
      <c r="G98" s="115"/>
      <c r="H98" s="120"/>
      <c r="I98" s="115"/>
      <c r="J98" s="115"/>
    </row>
    <row r="99" spans="1:18" ht="14.25" x14ac:dyDescent="0.2">
      <c r="A99" s="100"/>
      <c r="B99" s="115"/>
      <c r="C99" s="115"/>
      <c r="D99" s="115"/>
      <c r="E99" s="115"/>
      <c r="F99" s="115"/>
      <c r="G99" s="115"/>
      <c r="H99" s="120"/>
      <c r="I99" s="115"/>
      <c r="J99" s="115"/>
    </row>
    <row r="100" spans="1:18" s="123" customFormat="1" ht="24" x14ac:dyDescent="0.2">
      <c r="A100" s="122" t="s">
        <v>25</v>
      </c>
      <c r="B100" s="101" t="s">
        <v>8</v>
      </c>
      <c r="C100" s="101" t="s">
        <v>9</v>
      </c>
      <c r="D100" s="101" t="s">
        <v>10</v>
      </c>
      <c r="E100" s="101" t="s">
        <v>11</v>
      </c>
      <c r="F100" s="101" t="s">
        <v>12</v>
      </c>
      <c r="G100" s="101" t="s">
        <v>13</v>
      </c>
      <c r="H100" s="102" t="s">
        <v>14</v>
      </c>
      <c r="I100" s="101" t="s">
        <v>15</v>
      </c>
      <c r="J100" s="102" t="s">
        <v>16</v>
      </c>
      <c r="L100" s="102"/>
    </row>
    <row r="101" spans="1:18" x14ac:dyDescent="0.2">
      <c r="A101" s="104">
        <v>1</v>
      </c>
      <c r="B101" s="124">
        <v>1251.2891673552949</v>
      </c>
      <c r="C101" s="124">
        <v>67.274100294935678</v>
      </c>
      <c r="D101" s="124">
        <v>1318.5632676502305</v>
      </c>
      <c r="E101" s="124">
        <v>-33.637050147467839</v>
      </c>
      <c r="F101" s="124">
        <v>33.637050147467839</v>
      </c>
      <c r="G101" s="124">
        <v>1318.5632676502305</v>
      </c>
      <c r="H101" s="125">
        <v>0.04</v>
      </c>
      <c r="I101" s="124">
        <v>52.742530706009219</v>
      </c>
      <c r="J101" s="124">
        <v>1265.8207369442214</v>
      </c>
      <c r="K101" s="126"/>
      <c r="L101" s="124"/>
      <c r="M101" s="127"/>
    </row>
    <row r="102" spans="1:18" x14ac:dyDescent="0.2">
      <c r="A102" s="104">
        <v>2</v>
      </c>
      <c r="B102" s="124">
        <v>147.30703942877648</v>
      </c>
      <c r="C102" s="124">
        <v>0</v>
      </c>
      <c r="D102" s="124">
        <v>147.30703942877648</v>
      </c>
      <c r="E102" s="124">
        <v>0</v>
      </c>
      <c r="F102" s="124">
        <v>0</v>
      </c>
      <c r="G102" s="124">
        <v>147.30703942877648</v>
      </c>
      <c r="H102" s="125">
        <v>0.06</v>
      </c>
      <c r="I102" s="124">
        <v>8.8384223657265881</v>
      </c>
      <c r="J102" s="124">
        <v>138.46861706304989</v>
      </c>
      <c r="K102" s="126"/>
      <c r="L102" s="124"/>
      <c r="M102" s="127"/>
    </row>
    <row r="103" spans="1:18" x14ac:dyDescent="0.2">
      <c r="A103" s="104">
        <v>3</v>
      </c>
      <c r="B103" s="124">
        <v>8.7455319831187506</v>
      </c>
      <c r="C103" s="124">
        <v>0</v>
      </c>
      <c r="D103" s="124">
        <v>8.7455319831187506</v>
      </c>
      <c r="E103" s="124">
        <v>0</v>
      </c>
      <c r="F103" s="124">
        <v>0</v>
      </c>
      <c r="G103" s="124">
        <v>8.7455319831187506</v>
      </c>
      <c r="H103" s="125">
        <v>0.05</v>
      </c>
      <c r="I103" s="124">
        <v>0.43727659915593753</v>
      </c>
      <c r="J103" s="124">
        <v>8.3082553839628126</v>
      </c>
      <c r="K103" s="126"/>
      <c r="L103" s="124"/>
      <c r="M103" s="127"/>
    </row>
    <row r="104" spans="1:18" x14ac:dyDescent="0.2">
      <c r="A104" s="104">
        <v>6</v>
      </c>
      <c r="B104" s="124">
        <v>12.757252809817038</v>
      </c>
      <c r="C104" s="124">
        <v>0</v>
      </c>
      <c r="D104" s="124">
        <v>12.757252809817038</v>
      </c>
      <c r="E104" s="124">
        <v>0</v>
      </c>
      <c r="F104" s="124">
        <v>0</v>
      </c>
      <c r="G104" s="124">
        <v>12.757252809817038</v>
      </c>
      <c r="H104" s="125">
        <v>0.1</v>
      </c>
      <c r="I104" s="124">
        <v>1.2757252809817039</v>
      </c>
      <c r="J104" s="124">
        <v>11.481527528835334</v>
      </c>
      <c r="K104" s="126"/>
      <c r="L104" s="124"/>
      <c r="M104" s="127"/>
    </row>
    <row r="105" spans="1:18" x14ac:dyDescent="0.2">
      <c r="A105" s="104">
        <v>7</v>
      </c>
      <c r="B105" s="124">
        <v>1.0872795860812683</v>
      </c>
      <c r="C105" s="124">
        <v>0</v>
      </c>
      <c r="D105" s="124">
        <v>1.0872795860812683</v>
      </c>
      <c r="E105" s="124">
        <v>0</v>
      </c>
      <c r="F105" s="124">
        <v>0</v>
      </c>
      <c r="G105" s="124">
        <v>1.0872795860812683</v>
      </c>
      <c r="H105" s="125">
        <v>0.15</v>
      </c>
      <c r="I105" s="124">
        <v>0.16309193791219023</v>
      </c>
      <c r="J105" s="124">
        <v>0.92418764816907806</v>
      </c>
      <c r="K105" s="126"/>
      <c r="L105" s="124"/>
      <c r="M105" s="127"/>
    </row>
    <row r="106" spans="1:18" s="129" customFormat="1" x14ac:dyDescent="0.2">
      <c r="A106" s="104">
        <v>8</v>
      </c>
      <c r="B106" s="124">
        <v>129.84629085384452</v>
      </c>
      <c r="C106" s="124">
        <v>80.309408088969974</v>
      </c>
      <c r="D106" s="124">
        <v>210.1556989428145</v>
      </c>
      <c r="E106" s="124">
        <v>-40.154704044484987</v>
      </c>
      <c r="F106" s="124">
        <v>40.154704044484987</v>
      </c>
      <c r="G106" s="124">
        <v>210.1556989428145</v>
      </c>
      <c r="H106" s="125">
        <v>0.2</v>
      </c>
      <c r="I106" s="124">
        <v>42.031139788562903</v>
      </c>
      <c r="J106" s="124">
        <v>168.12455915425159</v>
      </c>
      <c r="K106" s="126"/>
      <c r="L106" s="124"/>
      <c r="M106" s="128"/>
    </row>
    <row r="107" spans="1:18" s="129" customFormat="1" x14ac:dyDescent="0.2">
      <c r="A107" s="104">
        <v>9</v>
      </c>
      <c r="B107" s="124">
        <v>0.75410498373618096</v>
      </c>
      <c r="C107" s="124">
        <v>0</v>
      </c>
      <c r="D107" s="124">
        <v>0.75410498373618096</v>
      </c>
      <c r="E107" s="124">
        <v>0</v>
      </c>
      <c r="F107" s="124">
        <v>0</v>
      </c>
      <c r="G107" s="124">
        <v>0.75410498373618096</v>
      </c>
      <c r="H107" s="125">
        <v>0.25</v>
      </c>
      <c r="I107" s="124">
        <v>0.18852624593404524</v>
      </c>
      <c r="J107" s="124">
        <v>0.56557873780213574</v>
      </c>
      <c r="K107" s="126"/>
      <c r="L107" s="124"/>
      <c r="M107" s="128"/>
    </row>
    <row r="108" spans="1:18" x14ac:dyDescent="0.2">
      <c r="A108" s="104">
        <v>10</v>
      </c>
      <c r="B108" s="124">
        <v>52.220521757429694</v>
      </c>
      <c r="C108" s="124">
        <v>37.855075699266486</v>
      </c>
      <c r="D108" s="124">
        <v>90.075597456696173</v>
      </c>
      <c r="E108" s="124">
        <v>-18.927537849633243</v>
      </c>
      <c r="F108" s="124">
        <v>18.927537849633243</v>
      </c>
      <c r="G108" s="124">
        <v>90.075597456696173</v>
      </c>
      <c r="H108" s="125">
        <v>0.3</v>
      </c>
      <c r="I108" s="124">
        <v>27.022679237008852</v>
      </c>
      <c r="J108" s="124">
        <v>63.052918219687335</v>
      </c>
      <c r="K108" s="126"/>
      <c r="L108" s="124"/>
      <c r="M108" s="127"/>
    </row>
    <row r="109" spans="1:18" s="129" customFormat="1" x14ac:dyDescent="0.2">
      <c r="A109" s="104">
        <v>12</v>
      </c>
      <c r="B109" s="124">
        <v>0</v>
      </c>
      <c r="C109" s="124">
        <v>41.029159888872051</v>
      </c>
      <c r="D109" s="124">
        <v>41.029159888872051</v>
      </c>
      <c r="E109" s="124">
        <v>-20.514579944436026</v>
      </c>
      <c r="F109" s="124">
        <v>20.514579944436026</v>
      </c>
      <c r="G109" s="124">
        <v>41.029159888872051</v>
      </c>
      <c r="H109" s="125">
        <v>1</v>
      </c>
      <c r="I109" s="124">
        <v>41.029159888872051</v>
      </c>
      <c r="J109" s="124">
        <v>0</v>
      </c>
      <c r="K109" s="126"/>
      <c r="L109" s="124"/>
      <c r="M109" s="128"/>
    </row>
    <row r="110" spans="1:18" x14ac:dyDescent="0.2">
      <c r="A110" s="104">
        <v>13</v>
      </c>
      <c r="B110" s="124">
        <v>22.935717615809175</v>
      </c>
      <c r="C110" s="124">
        <v>17.694534249998998</v>
      </c>
      <c r="D110" s="124">
        <v>40.598123085903012</v>
      </c>
      <c r="E110" s="124">
        <v>-8.8472671249994992</v>
      </c>
      <c r="F110" s="124">
        <v>0</v>
      </c>
      <c r="G110" s="124">
        <v>31.750855960903515</v>
      </c>
      <c r="H110" s="125" t="s">
        <v>18</v>
      </c>
      <c r="I110" s="124">
        <v>4.9646406865900037</v>
      </c>
      <c r="J110" s="124">
        <v>35.665611179218175</v>
      </c>
      <c r="K110" s="126"/>
      <c r="L110" s="124"/>
      <c r="M110" s="127"/>
    </row>
    <row r="111" spans="1:18" x14ac:dyDescent="0.2">
      <c r="A111" s="104">
        <v>14</v>
      </c>
      <c r="B111" s="124">
        <v>1.072082</v>
      </c>
      <c r="C111" s="124">
        <v>0</v>
      </c>
      <c r="D111" s="124">
        <v>1.072082</v>
      </c>
      <c r="E111" s="124">
        <v>0</v>
      </c>
      <c r="F111" s="124">
        <v>0</v>
      </c>
      <c r="G111" s="124">
        <v>1.072082</v>
      </c>
      <c r="H111" s="125" t="s">
        <v>18</v>
      </c>
      <c r="I111" s="124">
        <v>0.11834699999999998</v>
      </c>
      <c r="J111" s="124">
        <v>0.953735</v>
      </c>
      <c r="K111" s="126"/>
      <c r="L111" s="124"/>
      <c r="M111" s="127"/>
    </row>
    <row r="112" spans="1:18" s="129" customFormat="1" x14ac:dyDescent="0.2">
      <c r="A112" s="104" t="s">
        <v>19</v>
      </c>
      <c r="B112" s="124">
        <v>14.331850592275753</v>
      </c>
      <c r="C112" s="124">
        <v>8.6991325234275885E-2</v>
      </c>
      <c r="D112" s="124">
        <v>14.418841917510028</v>
      </c>
      <c r="E112" s="124">
        <v>-4.3495662617137942E-2</v>
      </c>
      <c r="F112" s="124">
        <v>4.3495662617137942E-2</v>
      </c>
      <c r="G112" s="124">
        <v>14.418841917510028</v>
      </c>
      <c r="H112" s="125">
        <v>7.0000000000000007E-2</v>
      </c>
      <c r="I112" s="124">
        <v>1.0093189342257021</v>
      </c>
      <c r="J112" s="124">
        <v>13.409522983284328</v>
      </c>
      <c r="K112" s="126"/>
      <c r="L112" s="124"/>
      <c r="M112" s="128"/>
    </row>
    <row r="113" spans="1:18" x14ac:dyDescent="0.2">
      <c r="A113" s="104" t="s">
        <v>20</v>
      </c>
      <c r="B113" s="124">
        <v>12.297275097684206</v>
      </c>
      <c r="C113" s="124">
        <v>10.364517305685984</v>
      </c>
      <c r="D113" s="124">
        <v>22.661792403370189</v>
      </c>
      <c r="E113" s="124">
        <v>-5.1822586528429921</v>
      </c>
      <c r="F113" s="124">
        <v>5.1822586528429921</v>
      </c>
      <c r="G113" s="124">
        <v>22.661792403370189</v>
      </c>
      <c r="H113" s="125">
        <v>0.05</v>
      </c>
      <c r="I113" s="124">
        <v>1.1330896201685094</v>
      </c>
      <c r="J113" s="124">
        <v>21.528702783201684</v>
      </c>
      <c r="K113" s="126"/>
      <c r="L113" s="124"/>
      <c r="M113" s="127"/>
    </row>
    <row r="114" spans="1:18" x14ac:dyDescent="0.2">
      <c r="A114" s="104">
        <v>17</v>
      </c>
      <c r="B114" s="124">
        <v>24.922962519299926</v>
      </c>
      <c r="C114" s="124">
        <v>0</v>
      </c>
      <c r="D114" s="124">
        <v>24.922962519299929</v>
      </c>
      <c r="E114" s="124">
        <v>0</v>
      </c>
      <c r="F114" s="124">
        <v>0</v>
      </c>
      <c r="G114" s="124">
        <v>24.922962519299929</v>
      </c>
      <c r="H114" s="125">
        <v>0.08</v>
      </c>
      <c r="I114" s="124">
        <v>1.9938370015439943</v>
      </c>
      <c r="J114" s="124">
        <v>22.929125517755931</v>
      </c>
      <c r="K114" s="126"/>
      <c r="L114" s="124"/>
      <c r="M114" s="127"/>
    </row>
    <row r="115" spans="1:18" x14ac:dyDescent="0.2">
      <c r="A115" s="104">
        <v>35</v>
      </c>
      <c r="B115" s="124">
        <v>0</v>
      </c>
      <c r="C115" s="124">
        <v>0</v>
      </c>
      <c r="D115" s="124">
        <v>0</v>
      </c>
      <c r="E115" s="124">
        <v>0</v>
      </c>
      <c r="F115" s="124">
        <v>0</v>
      </c>
      <c r="G115" s="124">
        <v>0</v>
      </c>
      <c r="H115" s="125">
        <v>7.0000000000000007E-2</v>
      </c>
      <c r="I115" s="124">
        <v>0</v>
      </c>
      <c r="J115" s="124">
        <v>0</v>
      </c>
      <c r="K115" s="126"/>
      <c r="L115" s="124"/>
      <c r="M115" s="127"/>
    </row>
    <row r="116" spans="1:18" ht="11.45" customHeight="1" x14ac:dyDescent="0.2">
      <c r="A116" s="104">
        <v>42</v>
      </c>
      <c r="B116" s="124">
        <v>9.6693680455680012E-2</v>
      </c>
      <c r="C116" s="124">
        <v>0</v>
      </c>
      <c r="D116" s="124">
        <v>9.6693680455680012E-2</v>
      </c>
      <c r="E116" s="124">
        <v>0</v>
      </c>
      <c r="F116" s="124">
        <v>0</v>
      </c>
      <c r="G116" s="124">
        <v>9.6693680455680012E-2</v>
      </c>
      <c r="H116" s="125">
        <v>0.12</v>
      </c>
      <c r="I116" s="124">
        <v>1.1603241654681601E-2</v>
      </c>
      <c r="J116" s="124">
        <v>8.5090438800998411E-2</v>
      </c>
      <c r="K116" s="126"/>
      <c r="L116" s="124"/>
      <c r="M116" s="127"/>
    </row>
    <row r="117" spans="1:18" s="129" customFormat="1" x14ac:dyDescent="0.2">
      <c r="A117" s="104">
        <v>45</v>
      </c>
      <c r="B117" s="124">
        <v>5.7969209374999988E-4</v>
      </c>
      <c r="C117" s="124">
        <v>0</v>
      </c>
      <c r="D117" s="124">
        <v>5.7969209374999988E-4</v>
      </c>
      <c r="E117" s="124">
        <v>0</v>
      </c>
      <c r="F117" s="124">
        <v>0</v>
      </c>
      <c r="G117" s="124">
        <v>5.7969209374999988E-4</v>
      </c>
      <c r="H117" s="125">
        <v>0.45</v>
      </c>
      <c r="I117" s="124">
        <v>2.6086144218749998E-4</v>
      </c>
      <c r="J117" s="124">
        <v>3.188306515624999E-4</v>
      </c>
      <c r="K117" s="126"/>
      <c r="L117" s="124"/>
      <c r="M117" s="128"/>
    </row>
    <row r="118" spans="1:18" x14ac:dyDescent="0.2">
      <c r="A118" s="104">
        <v>46</v>
      </c>
      <c r="B118" s="124">
        <v>2.3935928543182392</v>
      </c>
      <c r="C118" s="124">
        <v>0</v>
      </c>
      <c r="D118" s="124">
        <v>2.3935928543182396</v>
      </c>
      <c r="E118" s="124">
        <v>0</v>
      </c>
      <c r="F118" s="124">
        <v>0</v>
      </c>
      <c r="G118" s="124">
        <v>2.3935928543182396</v>
      </c>
      <c r="H118" s="125">
        <v>0.3</v>
      </c>
      <c r="I118" s="124">
        <v>0.71807785629547183</v>
      </c>
      <c r="J118" s="124">
        <v>1.6755149980227673</v>
      </c>
      <c r="K118" s="126"/>
      <c r="L118" s="124"/>
      <c r="M118" s="127"/>
    </row>
    <row r="119" spans="1:18" x14ac:dyDescent="0.2">
      <c r="A119" s="104">
        <v>47</v>
      </c>
      <c r="B119" s="124">
        <v>4141.8412088265541</v>
      </c>
      <c r="C119" s="124">
        <v>733.84930390327258</v>
      </c>
      <c r="D119" s="124">
        <v>4875.6629127298274</v>
      </c>
      <c r="E119" s="124">
        <v>-366.92465195163629</v>
      </c>
      <c r="F119" s="124">
        <v>366.92465195163629</v>
      </c>
      <c r="G119" s="124">
        <v>4875.6629127298274</v>
      </c>
      <c r="H119" s="125">
        <v>0.08</v>
      </c>
      <c r="I119" s="124">
        <v>390.15303301838622</v>
      </c>
      <c r="J119" s="124">
        <v>4485.5374797114409</v>
      </c>
      <c r="K119" s="126"/>
      <c r="L119" s="124"/>
      <c r="M119" s="127"/>
    </row>
    <row r="120" spans="1:18" x14ac:dyDescent="0.2">
      <c r="A120" s="104">
        <v>50</v>
      </c>
      <c r="B120" s="151">
        <v>0.7846679814844264</v>
      </c>
      <c r="C120" s="151">
        <v>1.6289524190877194</v>
      </c>
      <c r="D120" s="151">
        <v>2.4136204005721456</v>
      </c>
      <c r="E120" s="124">
        <v>-0.81447620954385969</v>
      </c>
      <c r="F120" s="124">
        <v>0.81447620954385969</v>
      </c>
      <c r="G120" s="124">
        <v>2.4136204005721456</v>
      </c>
      <c r="H120" s="152">
        <v>0.55000000000000004</v>
      </c>
      <c r="I120" s="124">
        <v>1.3274912203146803</v>
      </c>
      <c r="J120" s="124">
        <v>1.0861291802574657</v>
      </c>
      <c r="K120" s="126"/>
      <c r="L120" s="124"/>
      <c r="M120" s="127"/>
    </row>
    <row r="121" spans="1:18" ht="15.6" customHeight="1" x14ac:dyDescent="0.2">
      <c r="A121" s="111" t="s">
        <v>21</v>
      </c>
      <c r="B121" s="130">
        <v>5824.6838196180743</v>
      </c>
      <c r="C121" s="130">
        <v>990.09204317532374</v>
      </c>
      <c r="D121" s="130">
        <v>6814.7161340134935</v>
      </c>
      <c r="E121" s="130">
        <v>-495.04602158766187</v>
      </c>
      <c r="F121" s="130">
        <v>486.19875446266235</v>
      </c>
      <c r="G121" s="130">
        <v>6805.8688668884934</v>
      </c>
      <c r="H121" s="125"/>
      <c r="I121" s="130">
        <v>575.15825149078489</v>
      </c>
      <c r="J121" s="130">
        <v>6239.6176113026131</v>
      </c>
      <c r="K121" s="126"/>
      <c r="L121" s="115"/>
      <c r="M121" s="131"/>
    </row>
    <row r="122" spans="1:18" ht="15" customHeight="1" x14ac:dyDescent="0.2">
      <c r="A122" s="111"/>
      <c r="B122" s="132"/>
      <c r="C122" s="132"/>
      <c r="D122" s="132"/>
      <c r="E122" s="132"/>
      <c r="F122" s="132"/>
      <c r="G122" s="51"/>
      <c r="H122" s="162" t="s">
        <v>22</v>
      </c>
      <c r="I122" s="154">
        <v>-5.4021947015472875</v>
      </c>
      <c r="J122" s="132"/>
      <c r="K122" s="133"/>
      <c r="L122" s="133"/>
      <c r="M122" s="133"/>
    </row>
    <row r="123" spans="1:18" ht="15" customHeight="1" x14ac:dyDescent="0.2">
      <c r="A123" s="119"/>
      <c r="B123" s="132"/>
      <c r="C123" s="132"/>
      <c r="D123" s="132"/>
      <c r="E123" s="132"/>
      <c r="F123" s="132"/>
      <c r="G123" s="157"/>
      <c r="H123" s="162" t="s">
        <v>23</v>
      </c>
      <c r="I123" s="161">
        <v>569.75605678923762</v>
      </c>
      <c r="J123" s="132"/>
      <c r="K123" s="131"/>
      <c r="L123" s="131"/>
      <c r="M123" s="131"/>
    </row>
    <row r="124" spans="1:18" ht="15" customHeight="1" x14ac:dyDescent="0.2">
      <c r="A124" s="119"/>
      <c r="B124" s="132"/>
      <c r="C124" s="132"/>
      <c r="D124" s="132"/>
      <c r="E124" s="132"/>
      <c r="F124" s="132"/>
      <c r="G124" s="157"/>
      <c r="H124" s="162" t="s">
        <v>74</v>
      </c>
      <c r="I124" s="154">
        <v>558.573948541552</v>
      </c>
      <c r="J124" s="132"/>
      <c r="K124" s="131"/>
      <c r="L124" s="131"/>
      <c r="M124" s="131"/>
    </row>
    <row r="125" spans="1:18" ht="15" customHeight="1" x14ac:dyDescent="0.2">
      <c r="A125" s="119"/>
      <c r="B125" s="132"/>
      <c r="C125" s="132"/>
      <c r="D125" s="132"/>
      <c r="E125" s="132"/>
      <c r="F125" s="132"/>
      <c r="G125" s="51"/>
      <c r="H125" s="162" t="s">
        <v>75</v>
      </c>
      <c r="I125" s="161">
        <v>11.182108247685619</v>
      </c>
      <c r="J125" s="132"/>
      <c r="K125" s="131"/>
      <c r="L125" s="131"/>
      <c r="M125" s="131"/>
    </row>
    <row r="126" spans="1:18" ht="15" customHeight="1" x14ac:dyDescent="0.2">
      <c r="A126" s="134"/>
      <c r="B126" s="134"/>
      <c r="C126" s="134"/>
      <c r="D126" s="134"/>
      <c r="E126" s="134"/>
      <c r="F126" s="134"/>
      <c r="G126" s="17"/>
      <c r="H126" s="163" t="s">
        <v>76</v>
      </c>
      <c r="I126" s="153">
        <v>2.9632586856366894</v>
      </c>
      <c r="J126" s="134"/>
      <c r="K126" s="134"/>
      <c r="L126" s="140"/>
      <c r="M126" s="140"/>
      <c r="N126" s="140"/>
      <c r="O126" s="140"/>
      <c r="P126" s="140"/>
      <c r="Q126" s="140"/>
      <c r="R126" s="137"/>
    </row>
    <row r="127" spans="1:18" x14ac:dyDescent="0.2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40"/>
      <c r="M127" s="140"/>
      <c r="N127" s="140"/>
      <c r="O127" s="140"/>
      <c r="P127" s="140"/>
      <c r="Q127" s="140"/>
      <c r="R127" s="137"/>
    </row>
    <row r="128" spans="1:18" ht="14.25" x14ac:dyDescent="0.2">
      <c r="A128" s="100" t="s">
        <v>82</v>
      </c>
      <c r="B128" s="115"/>
      <c r="C128" s="115"/>
      <c r="D128" s="115"/>
      <c r="E128" s="115"/>
      <c r="F128" s="115"/>
      <c r="G128" s="115"/>
      <c r="H128" s="120"/>
      <c r="I128" s="115"/>
      <c r="J128" s="115"/>
    </row>
    <row r="129" spans="1:14" ht="14.25" x14ac:dyDescent="0.2">
      <c r="A129" s="100"/>
      <c r="B129" s="115"/>
      <c r="C129" s="115"/>
      <c r="D129" s="115"/>
      <c r="E129" s="115"/>
      <c r="F129" s="115"/>
      <c r="G129" s="115"/>
      <c r="H129" s="120"/>
      <c r="I129" s="115"/>
      <c r="J129" s="115"/>
    </row>
    <row r="130" spans="1:14" s="123" customFormat="1" ht="24" x14ac:dyDescent="0.2">
      <c r="A130" s="122" t="s">
        <v>25</v>
      </c>
      <c r="B130" s="101" t="s">
        <v>8</v>
      </c>
      <c r="C130" s="101" t="s">
        <v>9</v>
      </c>
      <c r="D130" s="101" t="s">
        <v>10</v>
      </c>
      <c r="E130" s="101" t="s">
        <v>11</v>
      </c>
      <c r="F130" s="101" t="s">
        <v>12</v>
      </c>
      <c r="G130" s="101" t="s">
        <v>13</v>
      </c>
      <c r="H130" s="102" t="s">
        <v>14</v>
      </c>
      <c r="I130" s="101" t="s">
        <v>15</v>
      </c>
      <c r="J130" s="102" t="s">
        <v>16</v>
      </c>
      <c r="L130" s="102"/>
    </row>
    <row r="131" spans="1:14" x14ac:dyDescent="0.2">
      <c r="A131" s="104">
        <v>1</v>
      </c>
      <c r="B131" s="124">
        <v>1265.8207369442214</v>
      </c>
      <c r="C131" s="124">
        <v>47.809159332882274</v>
      </c>
      <c r="D131" s="124">
        <v>1313.6298962771036</v>
      </c>
      <c r="E131" s="124">
        <v>-23.904579666441137</v>
      </c>
      <c r="F131" s="124">
        <v>23.904579666441137</v>
      </c>
      <c r="G131" s="124">
        <v>1313.6298962771036</v>
      </c>
      <c r="H131" s="125">
        <v>0.04</v>
      </c>
      <c r="I131" s="124">
        <v>52.545195851084145</v>
      </c>
      <c r="J131" s="124">
        <v>1261.0847004260195</v>
      </c>
      <c r="K131" s="126"/>
      <c r="L131" s="124"/>
      <c r="M131" s="127"/>
      <c r="N131" s="155"/>
    </row>
    <row r="132" spans="1:14" x14ac:dyDescent="0.2">
      <c r="A132" s="104">
        <v>2</v>
      </c>
      <c r="B132" s="124">
        <v>138.46861706304989</v>
      </c>
      <c r="C132" s="124">
        <v>0</v>
      </c>
      <c r="D132" s="124">
        <v>138.46861706304989</v>
      </c>
      <c r="E132" s="124">
        <v>0</v>
      </c>
      <c r="F132" s="124">
        <v>0</v>
      </c>
      <c r="G132" s="124">
        <v>138.46861706304989</v>
      </c>
      <c r="H132" s="125">
        <v>0.06</v>
      </c>
      <c r="I132" s="124">
        <v>8.3081170237829927</v>
      </c>
      <c r="J132" s="124">
        <v>130.16050003926691</v>
      </c>
      <c r="K132" s="126"/>
      <c r="L132" s="124"/>
      <c r="M132" s="127"/>
      <c r="N132" s="155"/>
    </row>
    <row r="133" spans="1:14" x14ac:dyDescent="0.2">
      <c r="A133" s="104">
        <v>3</v>
      </c>
      <c r="B133" s="124">
        <v>8.3082553839628126</v>
      </c>
      <c r="C133" s="124">
        <v>0</v>
      </c>
      <c r="D133" s="124">
        <v>8.3082553839628126</v>
      </c>
      <c r="E133" s="124">
        <v>0</v>
      </c>
      <c r="F133" s="124">
        <v>0</v>
      </c>
      <c r="G133" s="124">
        <v>8.3082553839628126</v>
      </c>
      <c r="H133" s="125">
        <v>0.05</v>
      </c>
      <c r="I133" s="124">
        <v>0.41541276919814063</v>
      </c>
      <c r="J133" s="124">
        <v>7.892842614764672</v>
      </c>
      <c r="K133" s="126"/>
      <c r="L133" s="124"/>
      <c r="M133" s="127"/>
      <c r="N133" s="155"/>
    </row>
    <row r="134" spans="1:14" x14ac:dyDescent="0.2">
      <c r="A134" s="104">
        <v>6</v>
      </c>
      <c r="B134" s="124">
        <v>11.481527528835334</v>
      </c>
      <c r="C134" s="124">
        <v>0</v>
      </c>
      <c r="D134" s="124">
        <v>11.481527528835334</v>
      </c>
      <c r="E134" s="124">
        <v>0</v>
      </c>
      <c r="F134" s="124">
        <v>0</v>
      </c>
      <c r="G134" s="124">
        <v>11.481527528835334</v>
      </c>
      <c r="H134" s="125">
        <v>0.1</v>
      </c>
      <c r="I134" s="124">
        <v>1.1481527528835336</v>
      </c>
      <c r="J134" s="124">
        <v>10.333374775951802</v>
      </c>
      <c r="K134" s="126"/>
      <c r="L134" s="124"/>
      <c r="M134" s="127"/>
      <c r="N134" s="155"/>
    </row>
    <row r="135" spans="1:14" x14ac:dyDescent="0.2">
      <c r="A135" s="104">
        <v>7</v>
      </c>
      <c r="B135" s="124">
        <v>0.92418764816907806</v>
      </c>
      <c r="C135" s="124">
        <v>0</v>
      </c>
      <c r="D135" s="124">
        <v>0.92418764816907806</v>
      </c>
      <c r="E135" s="124">
        <v>0</v>
      </c>
      <c r="F135" s="124">
        <v>0</v>
      </c>
      <c r="G135" s="124">
        <v>0.92418764816907806</v>
      </c>
      <c r="H135" s="125">
        <v>0.15</v>
      </c>
      <c r="I135" s="124">
        <v>0.13862814722536171</v>
      </c>
      <c r="J135" s="124">
        <v>0.7855595009437164</v>
      </c>
      <c r="K135" s="126"/>
      <c r="L135" s="124"/>
      <c r="M135" s="128"/>
      <c r="N135" s="155"/>
    </row>
    <row r="136" spans="1:14" s="129" customFormat="1" x14ac:dyDescent="0.2">
      <c r="A136" s="104">
        <v>8</v>
      </c>
      <c r="B136" s="124">
        <v>168.12455915425159</v>
      </c>
      <c r="C136" s="124">
        <v>101.50019162456786</v>
      </c>
      <c r="D136" s="124">
        <v>269.62475077881948</v>
      </c>
      <c r="E136" s="124">
        <v>-50.750095812283931</v>
      </c>
      <c r="F136" s="124">
        <v>50.750095812283931</v>
      </c>
      <c r="G136" s="124">
        <v>269.62475077881948</v>
      </c>
      <c r="H136" s="125">
        <v>0.2</v>
      </c>
      <c r="I136" s="124">
        <v>53.924950155763895</v>
      </c>
      <c r="J136" s="124">
        <v>215.69980062305558</v>
      </c>
      <c r="K136" s="126"/>
      <c r="L136" s="124"/>
      <c r="M136" s="128"/>
      <c r="N136" s="155"/>
    </row>
    <row r="137" spans="1:14" s="129" customFormat="1" x14ac:dyDescent="0.2">
      <c r="A137" s="104">
        <v>9</v>
      </c>
      <c r="B137" s="124">
        <v>0.56557873780213574</v>
      </c>
      <c r="C137" s="124">
        <v>0</v>
      </c>
      <c r="D137" s="124">
        <v>0.56557873780213574</v>
      </c>
      <c r="E137" s="124">
        <v>0</v>
      </c>
      <c r="F137" s="124">
        <v>0</v>
      </c>
      <c r="G137" s="124">
        <v>0.56557873780213574</v>
      </c>
      <c r="H137" s="125">
        <v>0.25</v>
      </c>
      <c r="I137" s="124">
        <v>0.14139468445053394</v>
      </c>
      <c r="J137" s="124">
        <v>0.42418405335160181</v>
      </c>
      <c r="K137" s="126"/>
      <c r="L137" s="124"/>
      <c r="M137" s="127"/>
      <c r="N137" s="155"/>
    </row>
    <row r="138" spans="1:14" x14ac:dyDescent="0.2">
      <c r="A138" s="104">
        <v>10</v>
      </c>
      <c r="B138" s="124">
        <v>63.052918219687335</v>
      </c>
      <c r="C138" s="124">
        <v>38.85018627403668</v>
      </c>
      <c r="D138" s="124">
        <v>101.90310449372402</v>
      </c>
      <c r="E138" s="124">
        <v>-19.42509313701834</v>
      </c>
      <c r="F138" s="124">
        <v>19.42509313701834</v>
      </c>
      <c r="G138" s="124">
        <v>101.90310449372402</v>
      </c>
      <c r="H138" s="125">
        <v>0.3</v>
      </c>
      <c r="I138" s="124">
        <v>30.570931348117202</v>
      </c>
      <c r="J138" s="124">
        <v>71.332173145606816</v>
      </c>
      <c r="K138" s="126"/>
      <c r="L138" s="124"/>
      <c r="M138" s="128"/>
      <c r="N138" s="155"/>
    </row>
    <row r="139" spans="1:14" s="129" customFormat="1" x14ac:dyDescent="0.2">
      <c r="A139" s="104">
        <v>12</v>
      </c>
      <c r="B139" s="124">
        <v>0</v>
      </c>
      <c r="C139" s="124">
        <v>91.564961423583043</v>
      </c>
      <c r="D139" s="124">
        <v>91.564961423583043</v>
      </c>
      <c r="E139" s="124">
        <v>-45.782480711791521</v>
      </c>
      <c r="F139" s="124">
        <v>45.782480711791521</v>
      </c>
      <c r="G139" s="124">
        <v>91.564961423583043</v>
      </c>
      <c r="H139" s="125">
        <v>1</v>
      </c>
      <c r="I139" s="124">
        <v>91.564961423583043</v>
      </c>
      <c r="J139" s="124">
        <v>0</v>
      </c>
      <c r="K139" s="126"/>
      <c r="L139" s="124"/>
      <c r="M139" s="127"/>
      <c r="N139" s="155"/>
    </row>
    <row r="140" spans="1:14" x14ac:dyDescent="0.2">
      <c r="A140" s="104">
        <v>13</v>
      </c>
      <c r="B140" s="124">
        <v>35.665611179218175</v>
      </c>
      <c r="C140" s="124">
        <v>12.785859398164359</v>
      </c>
      <c r="D140" s="124">
        <v>48.451470577382537</v>
      </c>
      <c r="E140" s="124">
        <v>-6.3929296990821793</v>
      </c>
      <c r="F140" s="124">
        <v>0</v>
      </c>
      <c r="G140" s="124">
        <v>42.058540878300356</v>
      </c>
      <c r="H140" s="125" t="s">
        <v>18</v>
      </c>
      <c r="I140" s="124">
        <v>6.4280298931020354</v>
      </c>
      <c r="J140" s="124">
        <v>42.023440684280502</v>
      </c>
      <c r="K140" s="126"/>
      <c r="L140" s="124"/>
      <c r="M140" s="127"/>
      <c r="N140" s="155"/>
    </row>
    <row r="141" spans="1:14" x14ac:dyDescent="0.2">
      <c r="A141" s="104">
        <v>14</v>
      </c>
      <c r="B141" s="124">
        <v>0.953735</v>
      </c>
      <c r="C141" s="124">
        <v>0</v>
      </c>
      <c r="D141" s="124">
        <v>0.953735</v>
      </c>
      <c r="E141" s="124">
        <v>0</v>
      </c>
      <c r="F141" s="124">
        <v>0</v>
      </c>
      <c r="G141" s="124">
        <v>0.953735</v>
      </c>
      <c r="H141" s="125" t="s">
        <v>18</v>
      </c>
      <c r="I141" s="124">
        <v>0.11834699999999998</v>
      </c>
      <c r="J141" s="124">
        <v>0.83538800000000002</v>
      </c>
      <c r="K141" s="126"/>
      <c r="L141" s="124"/>
      <c r="M141" s="128"/>
      <c r="N141" s="155"/>
    </row>
    <row r="142" spans="1:14" s="129" customFormat="1" x14ac:dyDescent="0.2">
      <c r="A142" s="104" t="s">
        <v>19</v>
      </c>
      <c r="B142" s="124">
        <v>13.409522983284328</v>
      </c>
      <c r="C142" s="124">
        <v>8.9427067323512716E-2</v>
      </c>
      <c r="D142" s="124">
        <v>13.49895005060784</v>
      </c>
      <c r="E142" s="124">
        <v>-4.4713533661756358E-2</v>
      </c>
      <c r="F142" s="124">
        <v>4.4713533661756358E-2</v>
      </c>
      <c r="G142" s="124">
        <v>13.49895005060784</v>
      </c>
      <c r="H142" s="125">
        <v>7.0000000000000007E-2</v>
      </c>
      <c r="I142" s="124">
        <v>0.94492650354254892</v>
      </c>
      <c r="J142" s="124">
        <v>12.554023547065292</v>
      </c>
      <c r="K142" s="126"/>
      <c r="L142" s="124"/>
      <c r="M142" s="127"/>
      <c r="N142" s="155"/>
    </row>
    <row r="143" spans="1:14" x14ac:dyDescent="0.2">
      <c r="A143" s="104" t="s">
        <v>20</v>
      </c>
      <c r="B143" s="124">
        <v>21.528702783201684</v>
      </c>
      <c r="C143" s="124">
        <v>8.8510230320600378</v>
      </c>
      <c r="D143" s="124">
        <v>30.379725815261722</v>
      </c>
      <c r="E143" s="124">
        <v>-4.4255115160300189</v>
      </c>
      <c r="F143" s="124">
        <v>4.4255115160300189</v>
      </c>
      <c r="G143" s="124">
        <v>30.379725815261722</v>
      </c>
      <c r="H143" s="125">
        <v>0.05</v>
      </c>
      <c r="I143" s="124">
        <v>1.5189862907630862</v>
      </c>
      <c r="J143" s="124">
        <v>28.860739524498637</v>
      </c>
      <c r="K143" s="126"/>
      <c r="L143" s="124"/>
      <c r="M143" s="127"/>
      <c r="N143" s="155"/>
    </row>
    <row r="144" spans="1:14" x14ac:dyDescent="0.2">
      <c r="A144" s="104">
        <v>17</v>
      </c>
      <c r="B144" s="124">
        <v>22.929125517755931</v>
      </c>
      <c r="C144" s="124">
        <v>0</v>
      </c>
      <c r="D144" s="124">
        <v>22.929125517755931</v>
      </c>
      <c r="E144" s="124">
        <v>0</v>
      </c>
      <c r="F144" s="124">
        <v>0</v>
      </c>
      <c r="G144" s="124">
        <v>22.929125517755931</v>
      </c>
      <c r="H144" s="125">
        <v>0.08</v>
      </c>
      <c r="I144" s="124">
        <v>1.8343300414204746</v>
      </c>
      <c r="J144" s="124">
        <v>21.094795476335456</v>
      </c>
      <c r="K144" s="126"/>
      <c r="L144" s="124"/>
      <c r="M144" s="127"/>
      <c r="N144" s="155"/>
    </row>
    <row r="145" spans="1:18" x14ac:dyDescent="0.2">
      <c r="A145" s="104">
        <v>35</v>
      </c>
      <c r="B145" s="124">
        <v>0</v>
      </c>
      <c r="C145" s="124">
        <v>0</v>
      </c>
      <c r="D145" s="124">
        <v>0</v>
      </c>
      <c r="E145" s="124">
        <v>0</v>
      </c>
      <c r="F145" s="124">
        <v>0</v>
      </c>
      <c r="G145" s="124">
        <v>0</v>
      </c>
      <c r="H145" s="125">
        <v>7.0000000000000007E-2</v>
      </c>
      <c r="I145" s="124">
        <v>0</v>
      </c>
      <c r="J145" s="124">
        <v>0</v>
      </c>
      <c r="K145" s="126"/>
      <c r="L145" s="124"/>
      <c r="M145" s="127"/>
      <c r="N145" s="155"/>
    </row>
    <row r="146" spans="1:18" ht="11.45" customHeight="1" x14ac:dyDescent="0.2">
      <c r="A146" s="104">
        <v>42</v>
      </c>
      <c r="B146" s="124">
        <v>8.5090438800998411E-2</v>
      </c>
      <c r="C146" s="124">
        <v>0</v>
      </c>
      <c r="D146" s="124">
        <v>8.5090438800998411E-2</v>
      </c>
      <c r="E146" s="124">
        <v>0</v>
      </c>
      <c r="F146" s="124">
        <v>0</v>
      </c>
      <c r="G146" s="124">
        <v>8.5090438800998411E-2</v>
      </c>
      <c r="H146" s="125">
        <v>0.12</v>
      </c>
      <c r="I146" s="124">
        <v>1.0210852656119809E-2</v>
      </c>
      <c r="J146" s="124">
        <v>7.4879586144878607E-2</v>
      </c>
      <c r="K146" s="126"/>
      <c r="L146" s="124"/>
      <c r="M146" s="128"/>
      <c r="N146" s="155"/>
    </row>
    <row r="147" spans="1:18" s="129" customFormat="1" x14ac:dyDescent="0.2">
      <c r="A147" s="104">
        <v>45</v>
      </c>
      <c r="B147" s="124">
        <v>3.188306515624999E-4</v>
      </c>
      <c r="C147" s="124">
        <v>0</v>
      </c>
      <c r="D147" s="124">
        <v>3.188306515624999E-4</v>
      </c>
      <c r="E147" s="124">
        <v>0</v>
      </c>
      <c r="F147" s="124">
        <v>0</v>
      </c>
      <c r="G147" s="124">
        <v>3.188306515624999E-4</v>
      </c>
      <c r="H147" s="125">
        <v>0.45</v>
      </c>
      <c r="I147" s="124">
        <v>1.4347379320312495E-4</v>
      </c>
      <c r="J147" s="124">
        <v>1.7535685835937494E-4</v>
      </c>
      <c r="K147" s="126"/>
      <c r="L147" s="124"/>
      <c r="M147" s="127"/>
      <c r="N147" s="155"/>
    </row>
    <row r="148" spans="1:18" x14ac:dyDescent="0.2">
      <c r="A148" s="104">
        <v>46</v>
      </c>
      <c r="B148" s="124">
        <v>1.6755149980227673</v>
      </c>
      <c r="C148" s="124">
        <v>0</v>
      </c>
      <c r="D148" s="124">
        <v>1.6755149980227673</v>
      </c>
      <c r="E148" s="124">
        <v>0</v>
      </c>
      <c r="F148" s="124">
        <v>0</v>
      </c>
      <c r="G148" s="124">
        <v>1.6755149980227673</v>
      </c>
      <c r="H148" s="125">
        <v>0.3</v>
      </c>
      <c r="I148" s="124">
        <v>0.50265449940683016</v>
      </c>
      <c r="J148" s="124">
        <v>1.172860498615937</v>
      </c>
      <c r="K148" s="126"/>
      <c r="L148" s="124"/>
      <c r="M148" s="127"/>
      <c r="N148" s="155"/>
    </row>
    <row r="149" spans="1:18" x14ac:dyDescent="0.2">
      <c r="A149" s="104">
        <v>47</v>
      </c>
      <c r="B149" s="124">
        <v>4485.5374797114409</v>
      </c>
      <c r="C149" s="124">
        <v>872.83169215764883</v>
      </c>
      <c r="D149" s="124">
        <v>5358.3691718690898</v>
      </c>
      <c r="E149" s="124">
        <v>-436.41584607882442</v>
      </c>
      <c r="F149" s="124">
        <v>436.41584607882442</v>
      </c>
      <c r="G149" s="124">
        <v>5358.3691718690898</v>
      </c>
      <c r="H149" s="125">
        <v>0.08</v>
      </c>
      <c r="I149" s="124">
        <v>428.86953374952719</v>
      </c>
      <c r="J149" s="124">
        <v>4929.4996381195624</v>
      </c>
      <c r="K149" s="126"/>
      <c r="L149" s="124"/>
      <c r="M149" s="127"/>
      <c r="N149" s="155"/>
    </row>
    <row r="150" spans="1:18" x14ac:dyDescent="0.2">
      <c r="A150" s="104">
        <v>50</v>
      </c>
      <c r="B150" s="124">
        <v>1.0861291802574657</v>
      </c>
      <c r="C150" s="151">
        <v>4.4459853651881369</v>
      </c>
      <c r="D150" s="124">
        <v>5.5321145454456024</v>
      </c>
      <c r="E150" s="124">
        <v>-2.2229926825940685</v>
      </c>
      <c r="F150" s="151">
        <v>2.2229926825940685</v>
      </c>
      <c r="G150" s="124">
        <v>5.5321145454456024</v>
      </c>
      <c r="H150" s="152">
        <v>0.55000000000000004</v>
      </c>
      <c r="I150" s="124">
        <v>3.0426629999950814</v>
      </c>
      <c r="J150" s="124">
        <v>2.4894515454505211</v>
      </c>
      <c r="K150" s="126"/>
      <c r="L150" s="124"/>
      <c r="M150" s="131"/>
      <c r="N150" s="155"/>
    </row>
    <row r="151" spans="1:18" x14ac:dyDescent="0.2">
      <c r="A151" s="111" t="s">
        <v>21</v>
      </c>
      <c r="B151" s="130">
        <v>6239.6176113026131</v>
      </c>
      <c r="C151" s="130">
        <v>1178.7284856754547</v>
      </c>
      <c r="D151" s="130">
        <v>7418.3460969780681</v>
      </c>
      <c r="E151" s="130">
        <v>-589.36424283772737</v>
      </c>
      <c r="F151" s="130">
        <v>582.9713131386452</v>
      </c>
      <c r="G151" s="130">
        <v>7411.9531672789853</v>
      </c>
      <c r="H151" s="125"/>
      <c r="I151" s="130">
        <v>682.02756946029535</v>
      </c>
      <c r="J151" s="130">
        <v>6736.318527517773</v>
      </c>
      <c r="K151" s="126"/>
      <c r="L151" s="115"/>
      <c r="N151" s="155"/>
    </row>
    <row r="152" spans="1:18" ht="12.6" customHeight="1" x14ac:dyDescent="0.2">
      <c r="A152" s="111"/>
      <c r="B152" s="132"/>
      <c r="C152" s="132"/>
      <c r="D152" s="132"/>
      <c r="E152" s="132"/>
      <c r="F152" s="132"/>
      <c r="G152" s="51"/>
      <c r="H152" s="162" t="s">
        <v>22</v>
      </c>
      <c r="I152" s="154">
        <v>-5.0940467865278958</v>
      </c>
      <c r="J152" s="132"/>
      <c r="K152" s="133"/>
      <c r="L152" s="133"/>
      <c r="M152" s="133"/>
      <c r="N152" s="155"/>
    </row>
    <row r="153" spans="1:18" ht="15" customHeight="1" x14ac:dyDescent="0.2">
      <c r="A153" s="119"/>
      <c r="B153" s="132"/>
      <c r="C153" s="132"/>
      <c r="D153" s="132"/>
      <c r="E153" s="132"/>
      <c r="F153" s="132"/>
      <c r="G153" s="157"/>
      <c r="H153" s="162" t="s">
        <v>23</v>
      </c>
      <c r="I153" s="161">
        <v>676.93352267376747</v>
      </c>
      <c r="J153" s="132"/>
      <c r="K153" s="131"/>
      <c r="L153" s="131"/>
      <c r="M153" s="131"/>
    </row>
    <row r="154" spans="1:18" x14ac:dyDescent="0.2">
      <c r="A154" s="134"/>
      <c r="B154" s="134"/>
      <c r="C154" s="134"/>
      <c r="D154" s="134"/>
      <c r="E154" s="134"/>
      <c r="F154" s="134"/>
      <c r="G154" s="157"/>
      <c r="H154" s="162" t="s">
        <v>74</v>
      </c>
      <c r="I154" s="154">
        <v>657.83406288950425</v>
      </c>
      <c r="J154" s="134"/>
      <c r="K154" s="134"/>
      <c r="L154" s="140"/>
      <c r="M154" s="140"/>
      <c r="N154" s="140"/>
      <c r="O154" s="140"/>
      <c r="P154" s="140"/>
      <c r="Q154" s="140"/>
      <c r="R154" s="137"/>
    </row>
    <row r="155" spans="1:18" x14ac:dyDescent="0.2">
      <c r="A155" s="134"/>
      <c r="B155" s="134"/>
      <c r="C155" s="134"/>
      <c r="D155" s="134"/>
      <c r="E155" s="134"/>
      <c r="F155" s="134"/>
      <c r="G155" s="51"/>
      <c r="H155" s="162" t="s">
        <v>75</v>
      </c>
      <c r="I155" s="161">
        <v>19.099459784263217</v>
      </c>
      <c r="J155" s="134"/>
      <c r="K155" s="134"/>
      <c r="L155" s="140"/>
      <c r="M155" s="140"/>
      <c r="N155" s="140"/>
      <c r="O155" s="140"/>
      <c r="P155" s="140"/>
      <c r="Q155" s="140"/>
      <c r="R155" s="137"/>
    </row>
    <row r="156" spans="1:18" x14ac:dyDescent="0.2">
      <c r="B156" s="115"/>
      <c r="C156" s="115"/>
      <c r="D156" s="115"/>
      <c r="E156" s="115"/>
      <c r="F156" s="115"/>
      <c r="G156" s="17"/>
      <c r="H156" s="163" t="s">
        <v>76</v>
      </c>
      <c r="I156" s="156">
        <v>5.0613568428297526</v>
      </c>
      <c r="J156" s="115"/>
    </row>
    <row r="157" spans="1:18" x14ac:dyDescent="0.2">
      <c r="B157" s="115"/>
      <c r="C157" s="115"/>
      <c r="D157" s="115"/>
      <c r="E157" s="115"/>
      <c r="F157" s="115"/>
      <c r="G157" s="17"/>
      <c r="H157" s="17"/>
      <c r="I157" s="115"/>
      <c r="J157" s="115"/>
    </row>
    <row r="158" spans="1:18" ht="14.25" x14ac:dyDescent="0.2">
      <c r="A158" s="100"/>
      <c r="B158" s="115"/>
      <c r="C158" s="115"/>
      <c r="D158" s="115"/>
      <c r="E158" s="115"/>
      <c r="F158" s="115"/>
      <c r="G158" s="17"/>
      <c r="H158" s="17"/>
      <c r="I158" s="115"/>
      <c r="J158" s="115"/>
    </row>
    <row r="159" spans="1:18" ht="16.7" customHeight="1" x14ac:dyDescent="0.2">
      <c r="A159" s="100" t="s">
        <v>83</v>
      </c>
      <c r="B159" s="115"/>
      <c r="C159" s="115"/>
      <c r="D159" s="115"/>
      <c r="E159" s="115"/>
      <c r="F159" s="115"/>
      <c r="G159" s="115"/>
      <c r="H159" s="120"/>
      <c r="I159" s="115"/>
      <c r="J159" s="115"/>
    </row>
    <row r="160" spans="1:18" ht="14.25" x14ac:dyDescent="0.2">
      <c r="A160" s="100"/>
      <c r="B160" s="115"/>
      <c r="C160" s="115"/>
      <c r="D160" s="115"/>
      <c r="E160" s="115"/>
      <c r="F160" s="115"/>
      <c r="G160" s="115"/>
      <c r="H160" s="120"/>
      <c r="I160" s="115"/>
      <c r="J160" s="115"/>
    </row>
    <row r="161" spans="1:13" s="123" customFormat="1" ht="24" x14ac:dyDescent="0.2">
      <c r="A161" s="122" t="s">
        <v>25</v>
      </c>
      <c r="B161" s="101" t="s">
        <v>8</v>
      </c>
      <c r="C161" s="101" t="s">
        <v>9</v>
      </c>
      <c r="D161" s="101" t="s">
        <v>10</v>
      </c>
      <c r="E161" s="101" t="s">
        <v>11</v>
      </c>
      <c r="F161" s="101" t="s">
        <v>12</v>
      </c>
      <c r="G161" s="101" t="s">
        <v>13</v>
      </c>
      <c r="H161" s="102" t="s">
        <v>14</v>
      </c>
      <c r="I161" s="101" t="s">
        <v>15</v>
      </c>
      <c r="J161" s="102" t="s">
        <v>16</v>
      </c>
      <c r="L161" s="102"/>
    </row>
    <row r="162" spans="1:13" x14ac:dyDescent="0.2">
      <c r="A162" s="104">
        <v>1</v>
      </c>
      <c r="B162" s="124">
        <v>1261.0847004260195</v>
      </c>
      <c r="C162" s="124">
        <v>29.698772060265238</v>
      </c>
      <c r="D162" s="124">
        <v>1290.7834724862846</v>
      </c>
      <c r="E162" s="124">
        <v>-14.849386030132619</v>
      </c>
      <c r="F162" s="124">
        <v>14.849386030132619</v>
      </c>
      <c r="G162" s="124">
        <v>1290.7834724862846</v>
      </c>
      <c r="H162" s="125">
        <v>0.04</v>
      </c>
      <c r="I162" s="124">
        <v>51.631338899451386</v>
      </c>
      <c r="J162" s="124">
        <v>1239.1521335868333</v>
      </c>
      <c r="K162" s="126"/>
      <c r="L162" s="124"/>
      <c r="M162" s="127"/>
    </row>
    <row r="163" spans="1:13" x14ac:dyDescent="0.2">
      <c r="A163" s="104">
        <v>2</v>
      </c>
      <c r="B163" s="124">
        <v>130.16050003926691</v>
      </c>
      <c r="C163" s="124">
        <v>0</v>
      </c>
      <c r="D163" s="124">
        <v>130.16050003926691</v>
      </c>
      <c r="E163" s="124">
        <v>0</v>
      </c>
      <c r="F163" s="124">
        <v>0</v>
      </c>
      <c r="G163" s="124">
        <v>130.16050003926691</v>
      </c>
      <c r="H163" s="125">
        <v>0.06</v>
      </c>
      <c r="I163" s="124">
        <v>7.8096300023560143</v>
      </c>
      <c r="J163" s="124">
        <v>122.35087003691089</v>
      </c>
      <c r="K163" s="126"/>
      <c r="L163" s="124"/>
      <c r="M163" s="127"/>
    </row>
    <row r="164" spans="1:13" x14ac:dyDescent="0.2">
      <c r="A164" s="104">
        <v>3</v>
      </c>
      <c r="B164" s="124">
        <v>7.892842614764672</v>
      </c>
      <c r="C164" s="124">
        <v>0</v>
      </c>
      <c r="D164" s="124">
        <v>7.892842614764672</v>
      </c>
      <c r="E164" s="124">
        <v>0</v>
      </c>
      <c r="F164" s="124">
        <v>0</v>
      </c>
      <c r="G164" s="124">
        <v>7.892842614764672</v>
      </c>
      <c r="H164" s="125">
        <v>0.05</v>
      </c>
      <c r="I164" s="124">
        <v>0.39464213073823362</v>
      </c>
      <c r="J164" s="124">
        <v>7.4982004840264382</v>
      </c>
      <c r="K164" s="126"/>
      <c r="L164" s="124"/>
      <c r="M164" s="127"/>
    </row>
    <row r="165" spans="1:13" x14ac:dyDescent="0.2">
      <c r="A165" s="104">
        <v>6</v>
      </c>
      <c r="B165" s="124">
        <v>10.333374775951802</v>
      </c>
      <c r="C165" s="124">
        <v>0</v>
      </c>
      <c r="D165" s="124">
        <v>10.333374775951802</v>
      </c>
      <c r="E165" s="124">
        <v>0</v>
      </c>
      <c r="F165" s="124">
        <v>0</v>
      </c>
      <c r="G165" s="124">
        <v>10.333374775951802</v>
      </c>
      <c r="H165" s="125">
        <v>0.1</v>
      </c>
      <c r="I165" s="124">
        <v>1.0333374775951802</v>
      </c>
      <c r="J165" s="124">
        <v>9.3000372983566209</v>
      </c>
      <c r="K165" s="126"/>
      <c r="L165" s="124"/>
      <c r="M165" s="127"/>
    </row>
    <row r="166" spans="1:13" x14ac:dyDescent="0.2">
      <c r="A166" s="104">
        <v>7</v>
      </c>
      <c r="B166" s="124">
        <v>0.7855595009437164</v>
      </c>
      <c r="C166" s="124">
        <v>0</v>
      </c>
      <c r="D166" s="124">
        <v>0.7855595009437164</v>
      </c>
      <c r="E166" s="124">
        <v>0</v>
      </c>
      <c r="F166" s="124">
        <v>0</v>
      </c>
      <c r="G166" s="124">
        <v>0.7855595009437164</v>
      </c>
      <c r="H166" s="125">
        <v>0.15</v>
      </c>
      <c r="I166" s="124">
        <v>0.11783392514155745</v>
      </c>
      <c r="J166" s="124">
        <v>0.66772557580215897</v>
      </c>
      <c r="K166" s="126"/>
      <c r="L166" s="124"/>
      <c r="M166" s="127"/>
    </row>
    <row r="167" spans="1:13" s="129" customFormat="1" x14ac:dyDescent="0.2">
      <c r="A167" s="104">
        <v>8</v>
      </c>
      <c r="B167" s="124">
        <v>215.69980062305558</v>
      </c>
      <c r="C167" s="124">
        <v>91.68525413549466</v>
      </c>
      <c r="D167" s="124">
        <v>307.38505475855027</v>
      </c>
      <c r="E167" s="124">
        <v>-45.84262706774733</v>
      </c>
      <c r="F167" s="124">
        <v>45.84262706774733</v>
      </c>
      <c r="G167" s="124">
        <v>307.38505475855027</v>
      </c>
      <c r="H167" s="125">
        <v>0.2</v>
      </c>
      <c r="I167" s="124">
        <v>61.477010951710056</v>
      </c>
      <c r="J167" s="124">
        <v>245.90804380684023</v>
      </c>
      <c r="K167" s="126"/>
      <c r="L167" s="124"/>
      <c r="M167" s="128"/>
    </row>
    <row r="168" spans="1:13" s="129" customFormat="1" x14ac:dyDescent="0.2">
      <c r="A168" s="104">
        <v>9</v>
      </c>
      <c r="B168" s="124">
        <v>0.42418405335160181</v>
      </c>
      <c r="C168" s="124">
        <v>0</v>
      </c>
      <c r="D168" s="124">
        <v>0.42418405335160181</v>
      </c>
      <c r="E168" s="124">
        <v>0</v>
      </c>
      <c r="F168" s="124">
        <v>0</v>
      </c>
      <c r="G168" s="124">
        <v>0.42418405335160181</v>
      </c>
      <c r="H168" s="125">
        <v>0.25</v>
      </c>
      <c r="I168" s="124">
        <v>0.10604601333790045</v>
      </c>
      <c r="J168" s="124">
        <v>0.31813804001370138</v>
      </c>
      <c r="K168" s="126"/>
      <c r="L168" s="124"/>
      <c r="M168" s="128"/>
    </row>
    <row r="169" spans="1:13" x14ac:dyDescent="0.2">
      <c r="A169" s="104">
        <v>10</v>
      </c>
      <c r="B169" s="124">
        <v>71.332173145606816</v>
      </c>
      <c r="C169" s="124">
        <v>38.985796592288523</v>
      </c>
      <c r="D169" s="124">
        <v>110.31796973789534</v>
      </c>
      <c r="E169" s="124">
        <v>-19.492898296144261</v>
      </c>
      <c r="F169" s="124">
        <v>19.492898296144261</v>
      </c>
      <c r="G169" s="124">
        <v>110.31796973789534</v>
      </c>
      <c r="H169" s="125">
        <v>0.3</v>
      </c>
      <c r="I169" s="124">
        <v>33.095390921368598</v>
      </c>
      <c r="J169" s="124">
        <v>77.222578816526749</v>
      </c>
      <c r="K169" s="126"/>
      <c r="L169" s="124"/>
      <c r="M169" s="127"/>
    </row>
    <row r="170" spans="1:13" s="129" customFormat="1" x14ac:dyDescent="0.2">
      <c r="A170" s="104">
        <v>12</v>
      </c>
      <c r="B170" s="124">
        <v>0</v>
      </c>
      <c r="C170" s="124">
        <v>69.897418472781482</v>
      </c>
      <c r="D170" s="124">
        <v>69.897418472781482</v>
      </c>
      <c r="E170" s="124">
        <v>-34.948709236390741</v>
      </c>
      <c r="F170" s="124">
        <v>34.948709236390741</v>
      </c>
      <c r="G170" s="124">
        <v>69.897418472781482</v>
      </c>
      <c r="H170" s="125">
        <v>1</v>
      </c>
      <c r="I170" s="124">
        <v>69.897418472781482</v>
      </c>
      <c r="J170" s="124">
        <v>0</v>
      </c>
      <c r="K170" s="126"/>
      <c r="L170" s="124"/>
      <c r="M170" s="128"/>
    </row>
    <row r="171" spans="1:13" x14ac:dyDescent="0.2">
      <c r="A171" s="104">
        <v>13</v>
      </c>
      <c r="B171" s="124">
        <v>42.023440684280502</v>
      </c>
      <c r="C171" s="124">
        <v>6.3283142829926931</v>
      </c>
      <c r="D171" s="124">
        <v>48.351754967273195</v>
      </c>
      <c r="E171" s="124">
        <v>-3.1641571414963465</v>
      </c>
      <c r="F171" s="124">
        <v>0</v>
      </c>
      <c r="G171" s="124">
        <v>45.187597825776848</v>
      </c>
      <c r="H171" s="125" t="s">
        <v>18</v>
      </c>
      <c r="I171" s="124">
        <v>5.3806249991125084</v>
      </c>
      <c r="J171" s="124">
        <v>42.971129968160689</v>
      </c>
      <c r="K171" s="126"/>
      <c r="L171" s="124"/>
      <c r="M171" s="127"/>
    </row>
    <row r="172" spans="1:13" x14ac:dyDescent="0.2">
      <c r="A172" s="104">
        <v>14</v>
      </c>
      <c r="B172" s="124">
        <v>0.83538800000000002</v>
      </c>
      <c r="C172" s="124">
        <v>0</v>
      </c>
      <c r="D172" s="124">
        <v>0.83538800000000002</v>
      </c>
      <c r="E172" s="124">
        <v>0</v>
      </c>
      <c r="F172" s="124">
        <v>0</v>
      </c>
      <c r="G172" s="124">
        <v>0.83538800000000002</v>
      </c>
      <c r="H172" s="125" t="s">
        <v>18</v>
      </c>
      <c r="I172" s="124">
        <v>0.11834699999999998</v>
      </c>
      <c r="J172" s="124">
        <v>0.71704100000000004</v>
      </c>
      <c r="K172" s="126"/>
      <c r="L172" s="124"/>
      <c r="M172" s="127"/>
    </row>
    <row r="173" spans="1:13" s="129" customFormat="1" x14ac:dyDescent="0.2">
      <c r="A173" s="104" t="s">
        <v>19</v>
      </c>
      <c r="B173" s="124">
        <v>12.554023547065292</v>
      </c>
      <c r="C173" s="124">
        <v>8.7325536982171797E-2</v>
      </c>
      <c r="D173" s="124">
        <v>12.641349084047464</v>
      </c>
      <c r="E173" s="124">
        <v>-4.3662768491085899E-2</v>
      </c>
      <c r="F173" s="124">
        <v>4.3662768491085899E-2</v>
      </c>
      <c r="G173" s="124">
        <v>12.641349084047464</v>
      </c>
      <c r="H173" s="125">
        <v>7.0000000000000007E-2</v>
      </c>
      <c r="I173" s="124">
        <v>0.88489443588332262</v>
      </c>
      <c r="J173" s="124">
        <v>11.756454648164141</v>
      </c>
      <c r="K173" s="126"/>
      <c r="L173" s="124"/>
      <c r="M173" s="128"/>
    </row>
    <row r="174" spans="1:13" x14ac:dyDescent="0.2">
      <c r="A174" s="104" t="s">
        <v>20</v>
      </c>
      <c r="B174" s="124">
        <v>28.860739524498637</v>
      </c>
      <c r="C174" s="124">
        <v>6.0340423968482888</v>
      </c>
      <c r="D174" s="124">
        <v>34.894781921346926</v>
      </c>
      <c r="E174" s="124">
        <v>-3.0170211984241444</v>
      </c>
      <c r="F174" s="124">
        <v>3.0170211984241444</v>
      </c>
      <c r="G174" s="124">
        <v>34.894781921346926</v>
      </c>
      <c r="H174" s="125">
        <v>0.05</v>
      </c>
      <c r="I174" s="124">
        <v>1.7447390960673463</v>
      </c>
      <c r="J174" s="124">
        <v>33.150042825279577</v>
      </c>
      <c r="K174" s="126"/>
      <c r="L174" s="124"/>
      <c r="M174" s="127"/>
    </row>
    <row r="175" spans="1:13" x14ac:dyDescent="0.2">
      <c r="A175" s="104">
        <v>17</v>
      </c>
      <c r="B175" s="124">
        <v>21.094795476335456</v>
      </c>
      <c r="C175" s="124">
        <v>0</v>
      </c>
      <c r="D175" s="124">
        <v>21.094795476335456</v>
      </c>
      <c r="E175" s="124">
        <v>0</v>
      </c>
      <c r="F175" s="124">
        <v>0</v>
      </c>
      <c r="G175" s="124">
        <v>21.094795476335456</v>
      </c>
      <c r="H175" s="125">
        <v>0.08</v>
      </c>
      <c r="I175" s="124">
        <v>1.6875836381068365</v>
      </c>
      <c r="J175" s="124">
        <v>19.407211838228619</v>
      </c>
      <c r="K175" s="126"/>
      <c r="L175" s="124"/>
      <c r="M175" s="127"/>
    </row>
    <row r="176" spans="1:13" x14ac:dyDescent="0.2">
      <c r="A176" s="104">
        <v>35</v>
      </c>
      <c r="B176" s="124">
        <v>0</v>
      </c>
      <c r="C176" s="124">
        <v>0</v>
      </c>
      <c r="D176" s="124">
        <v>0</v>
      </c>
      <c r="E176" s="124">
        <v>0</v>
      </c>
      <c r="F176" s="124">
        <v>0</v>
      </c>
      <c r="G176" s="124">
        <v>0</v>
      </c>
      <c r="H176" s="125">
        <v>7.0000000000000007E-2</v>
      </c>
      <c r="I176" s="124">
        <v>0</v>
      </c>
      <c r="J176" s="124">
        <v>0</v>
      </c>
      <c r="K176" s="126"/>
      <c r="L176" s="124"/>
      <c r="M176" s="127"/>
    </row>
    <row r="177" spans="1:18" ht="11.45" customHeight="1" x14ac:dyDescent="0.2">
      <c r="A177" s="104">
        <v>42</v>
      </c>
      <c r="B177" s="124">
        <v>7.4879586144878607E-2</v>
      </c>
      <c r="C177" s="124">
        <v>0</v>
      </c>
      <c r="D177" s="124">
        <v>7.4879586144878607E-2</v>
      </c>
      <c r="E177" s="124">
        <v>0</v>
      </c>
      <c r="F177" s="124">
        <v>0</v>
      </c>
      <c r="G177" s="124">
        <v>7.4879586144878607E-2</v>
      </c>
      <c r="H177" s="125">
        <v>0.12</v>
      </c>
      <c r="I177" s="124">
        <v>8.9855503373854322E-3</v>
      </c>
      <c r="J177" s="124">
        <v>6.5894035807493173E-2</v>
      </c>
      <c r="K177" s="126"/>
      <c r="L177" s="124"/>
      <c r="M177" s="127"/>
    </row>
    <row r="178" spans="1:18" s="129" customFormat="1" x14ac:dyDescent="0.2">
      <c r="A178" s="104">
        <v>45</v>
      </c>
      <c r="B178" s="124">
        <v>1.7535685835937494E-4</v>
      </c>
      <c r="C178" s="124">
        <v>0</v>
      </c>
      <c r="D178" s="124">
        <v>1.7535685835937494E-4</v>
      </c>
      <c r="E178" s="124">
        <v>0</v>
      </c>
      <c r="F178" s="124">
        <v>0</v>
      </c>
      <c r="G178" s="124">
        <v>1.7535685835937494E-4</v>
      </c>
      <c r="H178" s="125">
        <v>0.45</v>
      </c>
      <c r="I178" s="124">
        <v>7.8910586261718725E-5</v>
      </c>
      <c r="J178" s="124">
        <v>9.6446272097656219E-5</v>
      </c>
      <c r="K178" s="126"/>
      <c r="L178" s="124"/>
      <c r="M178" s="128"/>
    </row>
    <row r="179" spans="1:18" x14ac:dyDescent="0.2">
      <c r="A179" s="104">
        <v>46</v>
      </c>
      <c r="B179" s="124">
        <v>1.172860498615937</v>
      </c>
      <c r="C179" s="124">
        <v>0</v>
      </c>
      <c r="D179" s="124">
        <v>1.172860498615937</v>
      </c>
      <c r="E179" s="124">
        <v>0</v>
      </c>
      <c r="F179" s="124">
        <v>0</v>
      </c>
      <c r="G179" s="124">
        <v>1.172860498615937</v>
      </c>
      <c r="H179" s="125">
        <v>0.3</v>
      </c>
      <c r="I179" s="124">
        <v>0.35185814958478107</v>
      </c>
      <c r="J179" s="124">
        <v>0.82100234903115599</v>
      </c>
      <c r="K179" s="126"/>
      <c r="L179" s="124"/>
      <c r="M179" s="127"/>
    </row>
    <row r="180" spans="1:18" x14ac:dyDescent="0.2">
      <c r="A180" s="104">
        <v>47</v>
      </c>
      <c r="B180" s="124">
        <v>4929.4996381195624</v>
      </c>
      <c r="C180" s="124">
        <v>781.6904931232757</v>
      </c>
      <c r="D180" s="124">
        <v>5711.1901312428381</v>
      </c>
      <c r="E180" s="124">
        <v>-390.84524656163785</v>
      </c>
      <c r="F180" s="124">
        <v>390.84524656163785</v>
      </c>
      <c r="G180" s="124">
        <v>5711.1901312428381</v>
      </c>
      <c r="H180" s="125">
        <v>0.08</v>
      </c>
      <c r="I180" s="124">
        <v>457.09521049942703</v>
      </c>
      <c r="J180" s="124">
        <v>5254.0949207434114</v>
      </c>
      <c r="K180" s="126"/>
      <c r="L180" s="124"/>
      <c r="M180" s="127"/>
    </row>
    <row r="181" spans="1:18" x14ac:dyDescent="0.2">
      <c r="A181" s="104">
        <v>50</v>
      </c>
      <c r="B181" s="151">
        <v>2.4894515454505211</v>
      </c>
      <c r="C181" s="151">
        <v>3.382045683677315</v>
      </c>
      <c r="D181" s="124">
        <v>5.8714972291278364</v>
      </c>
      <c r="E181" s="124">
        <v>-1.6910228418386575</v>
      </c>
      <c r="F181" s="124">
        <v>1.6910228418386575</v>
      </c>
      <c r="G181" s="124">
        <v>5.8714972291278364</v>
      </c>
      <c r="H181" s="152">
        <v>0.55000000000000004</v>
      </c>
      <c r="I181" s="124">
        <v>3.2293234760203102</v>
      </c>
      <c r="J181" s="124">
        <v>2.6421737531075262</v>
      </c>
      <c r="K181" s="126"/>
      <c r="L181" s="124"/>
      <c r="M181" s="127"/>
    </row>
    <row r="182" spans="1:18" x14ac:dyDescent="0.2">
      <c r="A182" s="111" t="s">
        <v>21</v>
      </c>
      <c r="B182" s="130">
        <v>6736.318527517773</v>
      </c>
      <c r="C182" s="130">
        <v>1027.7894622846061</v>
      </c>
      <c r="D182" s="130">
        <v>7764.1079898023791</v>
      </c>
      <c r="E182" s="130">
        <v>-513.89473114230304</v>
      </c>
      <c r="F182" s="130">
        <v>510.73057400080671</v>
      </c>
      <c r="G182" s="130">
        <v>7760.9438326608824</v>
      </c>
      <c r="H182" s="125"/>
      <c r="I182" s="130">
        <v>696.06429454960619</v>
      </c>
      <c r="J182" s="130">
        <v>7068.0436952527734</v>
      </c>
      <c r="K182" s="126"/>
      <c r="L182" s="115"/>
      <c r="M182" s="131"/>
    </row>
    <row r="183" spans="1:18" ht="12.6" customHeight="1" x14ac:dyDescent="0.2">
      <c r="A183" s="111"/>
      <c r="B183" s="132"/>
      <c r="C183" s="132"/>
      <c r="D183" s="132"/>
      <c r="E183" s="132"/>
      <c r="F183" s="132"/>
      <c r="G183" s="51"/>
      <c r="H183" s="162" t="s">
        <v>22</v>
      </c>
      <c r="I183" s="151">
        <v>-4.8772922824986491</v>
      </c>
      <c r="J183" s="132"/>
      <c r="K183" s="133"/>
      <c r="L183" s="133"/>
      <c r="M183" s="133"/>
    </row>
    <row r="184" spans="1:18" ht="19.5" customHeight="1" x14ac:dyDescent="0.2">
      <c r="A184" s="119"/>
      <c r="B184" s="132"/>
      <c r="C184" s="132"/>
      <c r="D184" s="132"/>
      <c r="E184" s="132"/>
      <c r="F184" s="132"/>
      <c r="G184" s="157"/>
      <c r="H184" s="162" t="s">
        <v>23</v>
      </c>
      <c r="I184" s="161">
        <v>691.18700226710757</v>
      </c>
      <c r="J184" s="132"/>
      <c r="K184" s="131"/>
      <c r="L184" s="131"/>
      <c r="M184" s="131"/>
    </row>
    <row r="185" spans="1:18" x14ac:dyDescent="0.2">
      <c r="A185" s="134"/>
      <c r="B185" s="134"/>
      <c r="C185" s="134"/>
      <c r="D185" s="134"/>
      <c r="E185" s="134"/>
      <c r="F185" s="134"/>
      <c r="G185" s="157"/>
      <c r="H185" s="162" t="s">
        <v>74</v>
      </c>
      <c r="I185" s="154">
        <v>669.38843867401772</v>
      </c>
      <c r="J185" s="134"/>
      <c r="K185" s="134"/>
      <c r="L185" s="140"/>
      <c r="M185" s="140"/>
      <c r="N185" s="140"/>
      <c r="O185" s="140"/>
      <c r="P185" s="140"/>
      <c r="Q185" s="140"/>
      <c r="R185" s="137"/>
    </row>
    <row r="186" spans="1:18" x14ac:dyDescent="0.2">
      <c r="A186" s="134"/>
      <c r="B186" s="134"/>
      <c r="C186" s="134"/>
      <c r="D186" s="134"/>
      <c r="E186" s="134"/>
      <c r="F186" s="134"/>
      <c r="G186" s="51"/>
      <c r="H186" s="162" t="s">
        <v>75</v>
      </c>
      <c r="I186" s="161">
        <v>21.798563593089852</v>
      </c>
      <c r="J186" s="134"/>
      <c r="K186" s="134"/>
      <c r="L186" s="140"/>
      <c r="M186" s="140"/>
      <c r="N186" s="140"/>
      <c r="O186" s="140"/>
      <c r="P186" s="140"/>
      <c r="Q186" s="140"/>
      <c r="R186" s="137"/>
    </row>
    <row r="187" spans="1:18" x14ac:dyDescent="0.2">
      <c r="A187" s="134"/>
      <c r="B187" s="134"/>
      <c r="C187" s="134"/>
      <c r="D187" s="134"/>
      <c r="E187" s="134"/>
      <c r="F187" s="134"/>
      <c r="G187" s="17"/>
      <c r="H187" s="163" t="s">
        <v>76</v>
      </c>
      <c r="I187" s="156">
        <v>5.7766193521688116</v>
      </c>
      <c r="J187" s="134"/>
      <c r="K187" s="134"/>
      <c r="L187" s="140"/>
      <c r="M187" s="140"/>
      <c r="N187" s="140"/>
      <c r="O187" s="140"/>
      <c r="P187" s="140"/>
      <c r="Q187" s="140"/>
      <c r="R187" s="137"/>
    </row>
    <row r="188" spans="1:18" x14ac:dyDescent="0.2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40"/>
      <c r="M188" s="140"/>
      <c r="N188" s="140"/>
      <c r="O188" s="140"/>
      <c r="P188" s="140"/>
      <c r="Q188" s="140"/>
      <c r="R188" s="137"/>
    </row>
    <row r="189" spans="1:18" ht="14.25" x14ac:dyDescent="0.2">
      <c r="A189" s="100" t="s">
        <v>84</v>
      </c>
      <c r="B189" s="115"/>
      <c r="C189" s="115"/>
      <c r="D189" s="115"/>
      <c r="E189" s="115"/>
      <c r="F189" s="115"/>
      <c r="G189" s="115"/>
      <c r="H189" s="120"/>
      <c r="I189" s="115"/>
      <c r="J189" s="115"/>
    </row>
    <row r="190" spans="1:18" ht="14.25" x14ac:dyDescent="0.2">
      <c r="A190" s="100"/>
      <c r="B190" s="115"/>
      <c r="C190" s="115"/>
      <c r="D190" s="115"/>
      <c r="E190" s="115"/>
      <c r="F190" s="115"/>
      <c r="G190" s="115"/>
      <c r="H190" s="120"/>
      <c r="I190" s="115"/>
      <c r="J190" s="115"/>
    </row>
    <row r="191" spans="1:18" s="123" customFormat="1" ht="24" x14ac:dyDescent="0.2">
      <c r="A191" s="122" t="s">
        <v>25</v>
      </c>
      <c r="B191" s="101" t="s">
        <v>8</v>
      </c>
      <c r="C191" s="101" t="s">
        <v>9</v>
      </c>
      <c r="D191" s="101" t="s">
        <v>10</v>
      </c>
      <c r="E191" s="101" t="s">
        <v>11</v>
      </c>
      <c r="F191" s="101" t="s">
        <v>12</v>
      </c>
      <c r="G191" s="101" t="s">
        <v>13</v>
      </c>
      <c r="H191" s="102" t="s">
        <v>14</v>
      </c>
      <c r="I191" s="101" t="s">
        <v>15</v>
      </c>
      <c r="J191" s="102" t="s">
        <v>16</v>
      </c>
      <c r="L191" s="102"/>
    </row>
    <row r="192" spans="1:18" x14ac:dyDescent="0.2">
      <c r="A192" s="104">
        <v>1</v>
      </c>
      <c r="B192" s="124">
        <v>1239.1521335868333</v>
      </c>
      <c r="C192" s="124">
        <v>53.925552836034591</v>
      </c>
      <c r="D192" s="124">
        <v>1293.0776864228678</v>
      </c>
      <c r="E192" s="124">
        <v>-26.962776418017295</v>
      </c>
      <c r="F192" s="124">
        <v>26.962673546927064</v>
      </c>
      <c r="G192" s="124">
        <v>1293.0775835517777</v>
      </c>
      <c r="H192" s="125">
        <v>0.04</v>
      </c>
      <c r="I192" s="124">
        <v>51.723103342071113</v>
      </c>
      <c r="J192" s="124">
        <v>1241.3545830807966</v>
      </c>
      <c r="K192" s="126"/>
      <c r="L192" s="124"/>
      <c r="M192" s="127"/>
    </row>
    <row r="193" spans="1:13" x14ac:dyDescent="0.2">
      <c r="A193" s="104">
        <v>2</v>
      </c>
      <c r="B193" s="124">
        <v>122.35087003691089</v>
      </c>
      <c r="C193" s="124">
        <v>0</v>
      </c>
      <c r="D193" s="124">
        <v>122.35087003691089</v>
      </c>
      <c r="E193" s="124">
        <v>0</v>
      </c>
      <c r="F193" s="124">
        <v>0</v>
      </c>
      <c r="G193" s="124">
        <v>122.35087003691089</v>
      </c>
      <c r="H193" s="125">
        <v>0.06</v>
      </c>
      <c r="I193" s="124">
        <v>7.3410522022146534</v>
      </c>
      <c r="J193" s="124">
        <v>115.00981783469624</v>
      </c>
      <c r="K193" s="126"/>
      <c r="L193" s="124"/>
      <c r="M193" s="127"/>
    </row>
    <row r="194" spans="1:13" x14ac:dyDescent="0.2">
      <c r="A194" s="104">
        <v>3</v>
      </c>
      <c r="B194" s="124">
        <v>7.4982004840264382</v>
      </c>
      <c r="C194" s="124">
        <v>0</v>
      </c>
      <c r="D194" s="124">
        <v>7.4982004840264382</v>
      </c>
      <c r="E194" s="124">
        <v>0</v>
      </c>
      <c r="F194" s="124">
        <v>0</v>
      </c>
      <c r="G194" s="124">
        <v>7.4982004840264382</v>
      </c>
      <c r="H194" s="125">
        <v>0.05</v>
      </c>
      <c r="I194" s="124">
        <v>0.37491002420132191</v>
      </c>
      <c r="J194" s="124">
        <v>7.1232904598251165</v>
      </c>
      <c r="K194" s="126"/>
      <c r="L194" s="124"/>
      <c r="M194" s="127"/>
    </row>
    <row r="195" spans="1:13" x14ac:dyDescent="0.2">
      <c r="A195" s="104">
        <v>6</v>
      </c>
      <c r="B195" s="124">
        <v>9.3000372983566209</v>
      </c>
      <c r="C195" s="124">
        <v>0</v>
      </c>
      <c r="D195" s="124">
        <v>9.3000372983566209</v>
      </c>
      <c r="E195" s="124">
        <v>0</v>
      </c>
      <c r="F195" s="124">
        <v>0</v>
      </c>
      <c r="G195" s="124">
        <v>9.3000372983566209</v>
      </c>
      <c r="H195" s="125">
        <v>0.1</v>
      </c>
      <c r="I195" s="124">
        <v>0.93000372983566215</v>
      </c>
      <c r="J195" s="124">
        <v>8.3700335685209595</v>
      </c>
      <c r="K195" s="126"/>
      <c r="L195" s="124"/>
      <c r="M195" s="127"/>
    </row>
    <row r="196" spans="1:13" x14ac:dyDescent="0.2">
      <c r="A196" s="104">
        <v>7</v>
      </c>
      <c r="B196" s="124">
        <v>0.66772557580215897</v>
      </c>
      <c r="C196" s="124">
        <v>0</v>
      </c>
      <c r="D196" s="124">
        <v>0.66772557580215897</v>
      </c>
      <c r="E196" s="124">
        <v>0</v>
      </c>
      <c r="F196" s="124">
        <v>0</v>
      </c>
      <c r="G196" s="124">
        <v>0.66772557580215897</v>
      </c>
      <c r="H196" s="125">
        <v>0.15</v>
      </c>
      <c r="I196" s="124">
        <v>0.10015883637032384</v>
      </c>
      <c r="J196" s="124">
        <v>0.56756673943183511</v>
      </c>
      <c r="K196" s="126"/>
      <c r="L196" s="124"/>
      <c r="M196" s="127"/>
    </row>
    <row r="197" spans="1:13" s="129" customFormat="1" x14ac:dyDescent="0.2">
      <c r="A197" s="104">
        <v>8</v>
      </c>
      <c r="B197" s="124">
        <v>245.90804380684023</v>
      </c>
      <c r="C197" s="124">
        <v>88.090672650481324</v>
      </c>
      <c r="D197" s="124">
        <v>333.99871645732156</v>
      </c>
      <c r="E197" s="124">
        <v>-44.045336325240662</v>
      </c>
      <c r="F197" s="124">
        <v>44.045336325240662</v>
      </c>
      <c r="G197" s="124">
        <v>333.99871645732156</v>
      </c>
      <c r="H197" s="125">
        <v>0.2</v>
      </c>
      <c r="I197" s="124">
        <v>66.79974329146431</v>
      </c>
      <c r="J197" s="124">
        <v>267.19897316585724</v>
      </c>
      <c r="K197" s="126"/>
      <c r="L197" s="124"/>
      <c r="M197" s="128"/>
    </row>
    <row r="198" spans="1:13" s="129" customFormat="1" x14ac:dyDescent="0.2">
      <c r="A198" s="104">
        <v>9</v>
      </c>
      <c r="B198" s="124">
        <v>0.31813804001370138</v>
      </c>
      <c r="C198" s="124">
        <v>0</v>
      </c>
      <c r="D198" s="124">
        <v>0.31813804001370138</v>
      </c>
      <c r="E198" s="124">
        <v>0</v>
      </c>
      <c r="F198" s="124">
        <v>0</v>
      </c>
      <c r="G198" s="124">
        <v>0.31813804001370138</v>
      </c>
      <c r="H198" s="125">
        <v>0.25</v>
      </c>
      <c r="I198" s="124">
        <v>7.9534510003425346E-2</v>
      </c>
      <c r="J198" s="124">
        <v>0.23860353001027604</v>
      </c>
      <c r="K198" s="126"/>
      <c r="L198" s="124"/>
      <c r="M198" s="128"/>
    </row>
    <row r="199" spans="1:13" x14ac:dyDescent="0.2">
      <c r="A199" s="104">
        <v>10</v>
      </c>
      <c r="B199" s="124">
        <v>77.222578816526749</v>
      </c>
      <c r="C199" s="124">
        <v>40.536071147455935</v>
      </c>
      <c r="D199" s="124">
        <v>117.75864996398269</v>
      </c>
      <c r="E199" s="124">
        <v>-20.268035573727968</v>
      </c>
      <c r="F199" s="124">
        <v>20.268035573727968</v>
      </c>
      <c r="G199" s="124">
        <v>117.75864996398269</v>
      </c>
      <c r="H199" s="125">
        <v>0.3</v>
      </c>
      <c r="I199" s="124">
        <v>35.327594989194807</v>
      </c>
      <c r="J199" s="124">
        <v>82.431054974787884</v>
      </c>
      <c r="K199" s="126"/>
      <c r="L199" s="124"/>
      <c r="M199" s="127"/>
    </row>
    <row r="200" spans="1:13" s="129" customFormat="1" x14ac:dyDescent="0.2">
      <c r="A200" s="104">
        <v>12</v>
      </c>
      <c r="B200" s="124">
        <v>0</v>
      </c>
      <c r="C200" s="124">
        <v>63.119656732832475</v>
      </c>
      <c r="D200" s="124">
        <v>63.119656732832475</v>
      </c>
      <c r="E200" s="124">
        <v>-31.559828366416237</v>
      </c>
      <c r="F200" s="124">
        <v>31.559828366416237</v>
      </c>
      <c r="G200" s="124">
        <v>63.119656732832475</v>
      </c>
      <c r="H200" s="125">
        <v>1</v>
      </c>
      <c r="I200" s="124">
        <v>63.119656732832475</v>
      </c>
      <c r="J200" s="124">
        <v>0</v>
      </c>
      <c r="K200" s="126"/>
      <c r="L200" s="124"/>
      <c r="M200" s="128"/>
    </row>
    <row r="201" spans="1:13" x14ac:dyDescent="0.2">
      <c r="A201" s="104">
        <v>13</v>
      </c>
      <c r="B201" s="124">
        <v>42.971129968160689</v>
      </c>
      <c r="C201" s="124">
        <v>13.893183780359049</v>
      </c>
      <c r="D201" s="124">
        <v>56.864313748519734</v>
      </c>
      <c r="E201" s="124">
        <v>-6.9465918901795245</v>
      </c>
      <c r="F201" s="124">
        <v>0</v>
      </c>
      <c r="G201" s="124">
        <v>49.917721858340208</v>
      </c>
      <c r="H201" s="125" t="s">
        <v>18</v>
      </c>
      <c r="I201" s="124">
        <v>6.6395171277595448</v>
      </c>
      <c r="J201" s="124">
        <v>50.224796620760188</v>
      </c>
      <c r="K201" s="126"/>
      <c r="L201" s="124"/>
      <c r="M201" s="127"/>
    </row>
    <row r="202" spans="1:13" x14ac:dyDescent="0.2">
      <c r="A202" s="104">
        <v>14</v>
      </c>
      <c r="B202" s="124">
        <v>0.71704100000000004</v>
      </c>
      <c r="C202" s="124">
        <v>0</v>
      </c>
      <c r="D202" s="124">
        <v>0.71704100000000004</v>
      </c>
      <c r="E202" s="124">
        <v>0</v>
      </c>
      <c r="F202" s="124">
        <v>0</v>
      </c>
      <c r="G202" s="124">
        <v>0.71704100000000004</v>
      </c>
      <c r="H202" s="125" t="s">
        <v>18</v>
      </c>
      <c r="I202" s="124">
        <v>0.11834699999999998</v>
      </c>
      <c r="J202" s="124">
        <v>0.59869400000000006</v>
      </c>
      <c r="K202" s="126"/>
      <c r="L202" s="124"/>
      <c r="M202" s="127"/>
    </row>
    <row r="203" spans="1:13" s="129" customFormat="1" x14ac:dyDescent="0.2">
      <c r="A203" s="104" t="s">
        <v>19</v>
      </c>
      <c r="B203" s="124">
        <v>11.756454648164141</v>
      </c>
      <c r="C203" s="124">
        <v>8.8996268690221036E-2</v>
      </c>
      <c r="D203" s="124">
        <v>11.845450916854361</v>
      </c>
      <c r="E203" s="124">
        <v>-4.4498134345110518E-2</v>
      </c>
      <c r="F203" s="124">
        <v>4.4498134345110518E-2</v>
      </c>
      <c r="G203" s="124">
        <v>11.845450916854361</v>
      </c>
      <c r="H203" s="125">
        <v>0.05</v>
      </c>
      <c r="I203" s="124">
        <v>0.59227254584271805</v>
      </c>
      <c r="J203" s="124">
        <v>11.253178371011643</v>
      </c>
      <c r="K203" s="126"/>
      <c r="L203" s="124"/>
      <c r="M203" s="128"/>
    </row>
    <row r="204" spans="1:13" x14ac:dyDescent="0.2">
      <c r="A204" s="104" t="s">
        <v>20</v>
      </c>
      <c r="B204" s="124">
        <v>33.150042825279577</v>
      </c>
      <c r="C204" s="124">
        <v>9.3817188266571101</v>
      </c>
      <c r="D204" s="124">
        <v>42.531761651936691</v>
      </c>
      <c r="E204" s="124">
        <v>-4.690859413328555</v>
      </c>
      <c r="F204" s="124">
        <v>4.690859413328555</v>
      </c>
      <c r="G204" s="124">
        <v>42.531761651936691</v>
      </c>
      <c r="H204" s="125">
        <v>0.05</v>
      </c>
      <c r="I204" s="124">
        <v>2.1265880825968346</v>
      </c>
      <c r="J204" s="124">
        <v>40.405173569339858</v>
      </c>
      <c r="K204" s="126"/>
      <c r="L204" s="124"/>
      <c r="M204" s="127"/>
    </row>
    <row r="205" spans="1:13" x14ac:dyDescent="0.2">
      <c r="A205" s="104">
        <v>17</v>
      </c>
      <c r="B205" s="124">
        <v>19.407211838228619</v>
      </c>
      <c r="C205" s="124">
        <v>0</v>
      </c>
      <c r="D205" s="124">
        <v>19.407211838228619</v>
      </c>
      <c r="E205" s="124">
        <v>0</v>
      </c>
      <c r="F205" s="124">
        <v>0</v>
      </c>
      <c r="G205" s="124">
        <v>19.407211838228619</v>
      </c>
      <c r="H205" s="125">
        <v>0.08</v>
      </c>
      <c r="I205" s="124">
        <v>1.5525769470582895</v>
      </c>
      <c r="J205" s="124">
        <v>17.854634891170331</v>
      </c>
      <c r="K205" s="126"/>
      <c r="L205" s="124"/>
      <c r="M205" s="127"/>
    </row>
    <row r="206" spans="1:13" x14ac:dyDescent="0.2">
      <c r="A206" s="104">
        <v>35</v>
      </c>
      <c r="B206" s="124">
        <v>0</v>
      </c>
      <c r="C206" s="124">
        <v>0</v>
      </c>
      <c r="D206" s="124">
        <v>0</v>
      </c>
      <c r="E206" s="124">
        <v>0</v>
      </c>
      <c r="F206" s="124">
        <v>0</v>
      </c>
      <c r="G206" s="124">
        <v>0</v>
      </c>
      <c r="H206" s="125">
        <v>7.0000000000000007E-2</v>
      </c>
      <c r="I206" s="124">
        <v>0</v>
      </c>
      <c r="J206" s="124">
        <v>0</v>
      </c>
      <c r="K206" s="126"/>
      <c r="L206" s="124"/>
      <c r="M206" s="127"/>
    </row>
    <row r="207" spans="1:13" ht="11.45" customHeight="1" x14ac:dyDescent="0.2">
      <c r="A207" s="104">
        <v>42</v>
      </c>
      <c r="B207" s="124">
        <v>6.5894035807493173E-2</v>
      </c>
      <c r="C207" s="124">
        <v>0</v>
      </c>
      <c r="D207" s="124">
        <v>6.5894035807493173E-2</v>
      </c>
      <c r="E207" s="124">
        <v>0</v>
      </c>
      <c r="F207" s="124">
        <v>0</v>
      </c>
      <c r="G207" s="124">
        <v>6.5894035807493173E-2</v>
      </c>
      <c r="H207" s="125">
        <v>0.12</v>
      </c>
      <c r="I207" s="124">
        <v>7.9072842968991811E-3</v>
      </c>
      <c r="J207" s="124">
        <v>5.7986751510593994E-2</v>
      </c>
      <c r="K207" s="126"/>
      <c r="L207" s="124"/>
      <c r="M207" s="127"/>
    </row>
    <row r="208" spans="1:13" s="129" customFormat="1" x14ac:dyDescent="0.2">
      <c r="A208" s="104">
        <v>45</v>
      </c>
      <c r="B208" s="124">
        <v>9.6446272097656219E-5</v>
      </c>
      <c r="C208" s="124">
        <v>0</v>
      </c>
      <c r="D208" s="124">
        <v>9.6446272097656219E-5</v>
      </c>
      <c r="E208" s="124">
        <v>0</v>
      </c>
      <c r="F208" s="124">
        <v>0</v>
      </c>
      <c r="G208" s="124">
        <v>9.6446272097656219E-5</v>
      </c>
      <c r="H208" s="125">
        <v>0.45</v>
      </c>
      <c r="I208" s="124">
        <v>4.3400822443945302E-5</v>
      </c>
      <c r="J208" s="124">
        <v>5.3045449653710917E-5</v>
      </c>
      <c r="K208" s="126"/>
      <c r="L208" s="124"/>
      <c r="M208" s="128"/>
    </row>
    <row r="209" spans="1:18" x14ac:dyDescent="0.2">
      <c r="A209" s="104">
        <v>46</v>
      </c>
      <c r="B209" s="124">
        <v>0.82100234903115599</v>
      </c>
      <c r="C209" s="124">
        <v>0</v>
      </c>
      <c r="D209" s="124">
        <v>0.82100234903115599</v>
      </c>
      <c r="E209" s="124">
        <v>0</v>
      </c>
      <c r="F209" s="124">
        <v>0</v>
      </c>
      <c r="G209" s="124">
        <v>0.82100234903115599</v>
      </c>
      <c r="H209" s="125">
        <v>0.3</v>
      </c>
      <c r="I209" s="124">
        <v>0.24630070470934678</v>
      </c>
      <c r="J209" s="124">
        <v>0.57470164432180915</v>
      </c>
      <c r="K209" s="126"/>
      <c r="L209" s="124"/>
      <c r="M209" s="127"/>
    </row>
    <row r="210" spans="1:18" x14ac:dyDescent="0.2">
      <c r="A210" s="104">
        <v>47</v>
      </c>
      <c r="B210" s="124">
        <v>5254.0949207434114</v>
      </c>
      <c r="C210" s="124">
        <v>805.72978030714137</v>
      </c>
      <c r="D210" s="124">
        <v>6059.8247010505529</v>
      </c>
      <c r="E210" s="124">
        <v>-402.86489015357068</v>
      </c>
      <c r="F210" s="124">
        <v>402.86489015357068</v>
      </c>
      <c r="G210" s="124">
        <v>6059.8247010505529</v>
      </c>
      <c r="H210" s="125">
        <v>0.08</v>
      </c>
      <c r="I210" s="124">
        <v>484.78597608404425</v>
      </c>
      <c r="J210" s="124">
        <v>5575.0387249665091</v>
      </c>
      <c r="K210" s="126"/>
      <c r="L210" s="124"/>
      <c r="M210" s="127"/>
    </row>
    <row r="211" spans="1:18" x14ac:dyDescent="0.2">
      <c r="A211" s="104">
        <v>50</v>
      </c>
      <c r="B211" s="151">
        <v>2.6421737531075262</v>
      </c>
      <c r="C211" s="124">
        <v>3.1252729748121064</v>
      </c>
      <c r="D211" s="124">
        <v>5.7674467279196326</v>
      </c>
      <c r="E211" s="124">
        <v>-1.5626364874060532</v>
      </c>
      <c r="F211" s="151">
        <v>1.5626364874060532</v>
      </c>
      <c r="G211" s="124">
        <v>5.7674467279196318</v>
      </c>
      <c r="H211" s="152">
        <v>0.55000000000000004</v>
      </c>
      <c r="I211" s="124">
        <v>3.1720957003557979</v>
      </c>
      <c r="J211" s="124">
        <v>2.5953510275638347</v>
      </c>
      <c r="K211" s="126"/>
      <c r="L211" s="124"/>
      <c r="M211" s="127"/>
    </row>
    <row r="212" spans="1:18" x14ac:dyDescent="0.2">
      <c r="A212" s="111" t="s">
        <v>21</v>
      </c>
      <c r="B212" s="130">
        <v>7068.0436952527734</v>
      </c>
      <c r="C212" s="130">
        <v>1077.8909055244642</v>
      </c>
      <c r="D212" s="130">
        <v>8145.9346007772365</v>
      </c>
      <c r="E212" s="130">
        <v>-538.94545276223209</v>
      </c>
      <c r="F212" s="130">
        <v>531.99875800096231</v>
      </c>
      <c r="G212" s="130">
        <v>8138.9879060159674</v>
      </c>
      <c r="H212" s="125"/>
      <c r="I212" s="130">
        <v>725.03738253567428</v>
      </c>
      <c r="J212" s="130">
        <v>7420.8972182415628</v>
      </c>
      <c r="K212" s="126"/>
      <c r="L212" s="115"/>
      <c r="M212" s="131"/>
    </row>
    <row r="213" spans="1:18" ht="12.6" customHeight="1" x14ac:dyDescent="0.2">
      <c r="A213" s="111"/>
      <c r="B213" s="132"/>
      <c r="C213" s="132"/>
      <c r="D213" s="132"/>
      <c r="E213" s="132"/>
      <c r="F213" s="132"/>
      <c r="H213" s="162" t="s">
        <v>22</v>
      </c>
      <c r="I213" s="151">
        <v>-4.4853774119776171</v>
      </c>
      <c r="J213" s="132"/>
      <c r="K213" s="133"/>
      <c r="L213" s="133"/>
      <c r="M213" s="133"/>
    </row>
    <row r="214" spans="1:18" ht="14.45" customHeight="1" x14ac:dyDescent="0.2">
      <c r="A214" s="119"/>
      <c r="B214" s="132"/>
      <c r="C214" s="132"/>
      <c r="D214" s="132"/>
      <c r="E214" s="132"/>
      <c r="F214" s="132"/>
      <c r="H214" s="162" t="s">
        <v>23</v>
      </c>
      <c r="I214" s="161">
        <v>720.55200512369663</v>
      </c>
      <c r="J214" s="132"/>
      <c r="K214" s="131"/>
      <c r="L214" s="131"/>
      <c r="M214" s="131"/>
    </row>
    <row r="215" spans="1:18" x14ac:dyDescent="0.2">
      <c r="A215" s="134"/>
      <c r="B215" s="134"/>
      <c r="C215" s="134"/>
      <c r="D215" s="134"/>
      <c r="E215" s="134"/>
      <c r="F215" s="134"/>
      <c r="H215" s="162" t="s">
        <v>74</v>
      </c>
      <c r="I215" s="154">
        <v>695.83739321965243</v>
      </c>
      <c r="J215" s="134"/>
      <c r="K215" s="134"/>
      <c r="L215" s="140"/>
      <c r="M215" s="140"/>
      <c r="N215" s="140"/>
      <c r="O215" s="140"/>
      <c r="P215" s="140"/>
      <c r="Q215" s="140"/>
      <c r="R215" s="137"/>
    </row>
    <row r="216" spans="1:18" x14ac:dyDescent="0.2">
      <c r="A216" s="134"/>
      <c r="B216" s="134"/>
      <c r="C216" s="134"/>
      <c r="D216" s="134"/>
      <c r="E216" s="134"/>
      <c r="F216" s="134"/>
      <c r="H216" s="162" t="s">
        <v>75</v>
      </c>
      <c r="I216" s="161">
        <v>24.714611904044204</v>
      </c>
      <c r="J216" s="134"/>
      <c r="K216" s="134"/>
      <c r="L216" s="140"/>
      <c r="M216" s="140"/>
      <c r="N216" s="140"/>
      <c r="O216" s="140"/>
      <c r="P216" s="140"/>
      <c r="Q216" s="140"/>
      <c r="R216" s="137"/>
    </row>
    <row r="217" spans="1:18" x14ac:dyDescent="0.2">
      <c r="A217" s="134"/>
      <c r="B217" s="134"/>
      <c r="C217" s="134"/>
      <c r="D217" s="134"/>
      <c r="E217" s="134"/>
      <c r="F217" s="134"/>
      <c r="H217" s="163" t="s">
        <v>76</v>
      </c>
      <c r="I217" s="156">
        <v>6.6</v>
      </c>
      <c r="J217" s="134"/>
      <c r="K217" s="134"/>
      <c r="L217" s="144"/>
      <c r="M217" s="140"/>
      <c r="N217" s="140"/>
      <c r="O217" s="140"/>
      <c r="P217" s="140"/>
      <c r="Q217" s="140"/>
      <c r="R217" s="137"/>
    </row>
    <row r="218" spans="1:18" x14ac:dyDescent="0.2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40"/>
      <c r="M218" s="140"/>
      <c r="N218" s="140"/>
      <c r="O218" s="140"/>
      <c r="P218" s="140"/>
      <c r="Q218" s="140"/>
      <c r="R218" s="137"/>
    </row>
    <row r="219" spans="1:18" x14ac:dyDescent="0.2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40"/>
      <c r="M219" s="140"/>
      <c r="N219" s="140"/>
      <c r="O219" s="140"/>
      <c r="P219" s="140"/>
      <c r="Q219" s="140"/>
      <c r="R219" s="137"/>
    </row>
    <row r="220" spans="1:18" x14ac:dyDescent="0.2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40"/>
      <c r="M220" s="140"/>
      <c r="N220" s="140"/>
      <c r="O220" s="140"/>
      <c r="P220" s="140"/>
      <c r="Q220" s="140"/>
      <c r="R220" s="137"/>
    </row>
    <row r="221" spans="1:18" x14ac:dyDescent="0.2">
      <c r="A221" s="134"/>
      <c r="B221" s="141"/>
      <c r="C221" s="141"/>
      <c r="D221" s="141"/>
      <c r="E221" s="141"/>
      <c r="F221" s="141"/>
      <c r="G221" s="141"/>
      <c r="H221" s="142"/>
      <c r="I221" s="141"/>
      <c r="J221" s="141"/>
      <c r="K221" s="140"/>
      <c r="L221" s="140"/>
      <c r="M221" s="140"/>
      <c r="N221" s="140"/>
      <c r="O221" s="140"/>
      <c r="P221" s="140"/>
      <c r="Q221" s="140"/>
      <c r="R221" s="137"/>
    </row>
    <row r="222" spans="1:18" x14ac:dyDescent="0.2">
      <c r="A222" s="134"/>
      <c r="B222" s="141"/>
      <c r="C222" s="141"/>
      <c r="D222" s="141"/>
      <c r="E222" s="141"/>
      <c r="F222" s="141"/>
      <c r="G222" s="141"/>
      <c r="H222" s="143"/>
      <c r="I222" s="141"/>
      <c r="J222" s="141"/>
      <c r="K222" s="140"/>
      <c r="L222" s="140"/>
      <c r="M222" s="140"/>
      <c r="N222" s="140"/>
      <c r="O222" s="140"/>
      <c r="P222" s="140"/>
      <c r="Q222" s="140"/>
      <c r="R222" s="137"/>
    </row>
    <row r="223" spans="1:18" x14ac:dyDescent="0.2">
      <c r="A223" s="134"/>
      <c r="B223" s="141"/>
      <c r="C223" s="141"/>
      <c r="D223" s="141"/>
      <c r="E223" s="141"/>
      <c r="F223" s="141"/>
      <c r="G223" s="141"/>
      <c r="H223" s="143"/>
      <c r="I223" s="141"/>
      <c r="J223" s="141"/>
      <c r="K223" s="140"/>
      <c r="L223" s="140"/>
      <c r="M223" s="140"/>
      <c r="N223" s="140"/>
      <c r="O223" s="140"/>
      <c r="P223" s="140"/>
      <c r="Q223" s="140"/>
      <c r="R223" s="137"/>
    </row>
    <row r="224" spans="1:18" x14ac:dyDescent="0.2">
      <c r="A224" s="134"/>
      <c r="B224" s="141"/>
      <c r="C224" s="141"/>
      <c r="D224" s="141"/>
      <c r="E224" s="141"/>
      <c r="F224" s="141"/>
      <c r="G224" s="141"/>
      <c r="H224" s="143"/>
      <c r="I224" s="141"/>
      <c r="J224" s="141"/>
      <c r="K224" s="140"/>
      <c r="L224" s="140"/>
      <c r="M224" s="140"/>
      <c r="N224" s="140"/>
      <c r="O224" s="140"/>
      <c r="P224" s="140"/>
      <c r="Q224" s="140"/>
      <c r="R224" s="137"/>
    </row>
    <row r="225" spans="1:18" x14ac:dyDescent="0.2">
      <c r="A225" s="134"/>
      <c r="B225" s="141"/>
      <c r="C225" s="141"/>
      <c r="D225" s="141"/>
      <c r="E225" s="141"/>
      <c r="F225" s="141"/>
      <c r="G225" s="141"/>
      <c r="H225" s="143"/>
      <c r="I225" s="141"/>
      <c r="J225" s="141"/>
      <c r="K225" s="140"/>
      <c r="L225" s="140"/>
      <c r="M225" s="140"/>
      <c r="N225" s="140"/>
      <c r="O225" s="140"/>
      <c r="P225" s="140"/>
      <c r="Q225" s="140"/>
      <c r="R225" s="137"/>
    </row>
    <row r="226" spans="1:18" x14ac:dyDescent="0.2">
      <c r="A226" s="134"/>
      <c r="B226" s="141"/>
      <c r="C226" s="141"/>
      <c r="D226" s="141"/>
      <c r="E226" s="141"/>
      <c r="F226" s="141"/>
      <c r="G226" s="141"/>
      <c r="H226" s="143"/>
      <c r="I226" s="141"/>
      <c r="J226" s="141"/>
      <c r="K226" s="140"/>
      <c r="L226" s="140"/>
      <c r="M226" s="140"/>
      <c r="N226" s="140"/>
      <c r="O226" s="140"/>
      <c r="P226" s="140"/>
      <c r="Q226" s="140"/>
      <c r="R226" s="137"/>
    </row>
    <row r="227" spans="1:18" s="129" customFormat="1" x14ac:dyDescent="0.2">
      <c r="A227" s="134"/>
      <c r="B227" s="141"/>
      <c r="C227" s="141"/>
      <c r="D227" s="141"/>
      <c r="E227" s="141"/>
      <c r="F227" s="141"/>
      <c r="G227" s="141"/>
      <c r="H227" s="143"/>
      <c r="I227" s="141"/>
      <c r="J227" s="141"/>
      <c r="K227" s="144"/>
      <c r="L227" s="144"/>
      <c r="M227" s="140"/>
      <c r="N227" s="140"/>
      <c r="O227" s="140"/>
      <c r="P227" s="140"/>
      <c r="Q227" s="140"/>
    </row>
    <row r="228" spans="1:18" x14ac:dyDescent="0.2">
      <c r="A228" s="134"/>
      <c r="B228" s="141"/>
      <c r="C228" s="141"/>
      <c r="D228" s="141"/>
      <c r="E228" s="141"/>
      <c r="F228" s="141"/>
      <c r="G228" s="141"/>
      <c r="H228" s="143"/>
      <c r="I228" s="141"/>
      <c r="J228" s="141"/>
      <c r="K228" s="145"/>
      <c r="L228" s="145"/>
      <c r="M228" s="140"/>
      <c r="N228" s="140"/>
      <c r="O228" s="140"/>
      <c r="P228" s="140"/>
      <c r="Q228" s="140"/>
    </row>
    <row r="229" spans="1:18" x14ac:dyDescent="0.2">
      <c r="A229" s="135"/>
      <c r="B229" s="146"/>
      <c r="C229" s="146"/>
      <c r="D229" s="146"/>
      <c r="E229" s="146"/>
      <c r="F229" s="146"/>
      <c r="G229" s="146"/>
      <c r="H229" s="143"/>
      <c r="I229" s="146"/>
      <c r="J229" s="146"/>
      <c r="K229" s="145"/>
    </row>
    <row r="230" spans="1:18" x14ac:dyDescent="0.2">
      <c r="A230" s="135"/>
      <c r="B230" s="146"/>
      <c r="C230" s="146"/>
      <c r="D230" s="146"/>
      <c r="E230" s="146"/>
      <c r="F230" s="146"/>
      <c r="G230" s="146"/>
      <c r="H230" s="143"/>
      <c r="I230" s="146"/>
      <c r="J230" s="146"/>
    </row>
    <row r="231" spans="1:18" x14ac:dyDescent="0.2">
      <c r="B231" s="146"/>
      <c r="C231" s="146"/>
      <c r="D231" s="146"/>
      <c r="E231" s="146"/>
      <c r="F231" s="146"/>
      <c r="G231" s="146"/>
      <c r="H231" s="143"/>
      <c r="I231" s="146"/>
      <c r="J231" s="146"/>
    </row>
    <row r="232" spans="1:18" x14ac:dyDescent="0.2">
      <c r="A232" s="147"/>
      <c r="B232" s="146"/>
      <c r="C232" s="146"/>
      <c r="D232" s="146"/>
      <c r="E232" s="146"/>
      <c r="F232" s="146"/>
      <c r="G232" s="146"/>
      <c r="H232" s="143"/>
      <c r="I232" s="146"/>
      <c r="J232" s="146"/>
      <c r="K232" s="146"/>
      <c r="L232" s="146"/>
      <c r="M232" s="146"/>
      <c r="N232" s="146"/>
      <c r="O232" s="146"/>
      <c r="P232" s="146"/>
      <c r="Q232" s="146"/>
    </row>
    <row r="233" spans="1:18" x14ac:dyDescent="0.2">
      <c r="A233" s="135"/>
      <c r="B233" s="146"/>
      <c r="C233" s="146"/>
      <c r="D233" s="146"/>
      <c r="E233" s="146"/>
      <c r="F233" s="146"/>
      <c r="G233" s="143"/>
      <c r="H233" s="143"/>
      <c r="I233" s="146"/>
      <c r="J233" s="146"/>
    </row>
    <row r="234" spans="1:18" ht="15" x14ac:dyDescent="0.25">
      <c r="A234" s="136"/>
      <c r="B234" s="149"/>
      <c r="C234" s="150"/>
      <c r="D234" s="149"/>
    </row>
  </sheetData>
  <mergeCells count="15">
    <mergeCell ref="G66:H66"/>
    <mergeCell ref="G36:H36"/>
    <mergeCell ref="G37:H37"/>
    <mergeCell ref="G38:H38"/>
    <mergeCell ref="G64:H64"/>
    <mergeCell ref="G65:H65"/>
    <mergeCell ref="A9:J9"/>
    <mergeCell ref="A1:J1"/>
    <mergeCell ref="A4:J4"/>
    <mergeCell ref="A5:J5"/>
    <mergeCell ref="A6:J6"/>
    <mergeCell ref="A8:J8"/>
    <mergeCell ref="A2:J2"/>
    <mergeCell ref="A7:J7"/>
    <mergeCell ref="A3:J3"/>
  </mergeCells>
  <printOptions horizontalCentered="1"/>
  <pageMargins left="0.2" right="0.2" top="1.25" bottom="1.25" header="0.3" footer="0.3"/>
  <pageSetup scale="80" orientation="landscape" r:id="rId1"/>
  <rowBreaks count="6" manualBreakCount="6">
    <brk id="39" max="9" man="1"/>
    <brk id="67" max="9" man="1"/>
    <brk id="97" max="9" man="1"/>
    <brk id="127" max="9" man="1"/>
    <brk id="158" max="9" man="1"/>
    <brk id="188" max="9" man="1"/>
  </rowBreaks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8171B-34EA-46F3-B14E-41277DA35132}">
  <dimension ref="A1:U99"/>
  <sheetViews>
    <sheetView workbookViewId="0">
      <pane xSplit="2" ySplit="2" topLeftCell="C15" activePane="bottomRight" state="frozen"/>
      <selection pane="topRight" activeCell="B31" sqref="B31"/>
      <selection pane="bottomLeft" activeCell="B31" sqref="B31"/>
      <selection pane="bottomRight" activeCell="B31" sqref="B31"/>
    </sheetView>
  </sheetViews>
  <sheetFormatPr defaultColWidth="7.140625" defaultRowHeight="11.25" outlineLevelRow="1" outlineLevelCol="1" x14ac:dyDescent="0.2"/>
  <cols>
    <col min="1" max="1" width="7.140625" style="78"/>
    <col min="2" max="2" width="25.140625" style="78" bestFit="1" customWidth="1"/>
    <col min="3" max="7" width="5.42578125" style="78" bestFit="1" customWidth="1"/>
    <col min="8" max="8" width="7.140625" style="78"/>
    <col min="9" max="9" width="25.140625" style="78" hidden="1" customWidth="1" outlineLevel="1"/>
    <col min="10" max="10" width="6.140625" style="78" bestFit="1" customWidth="1" collapsed="1"/>
    <col min="11" max="11" width="6.140625" style="78" bestFit="1" customWidth="1"/>
    <col min="12" max="14" width="7.42578125" style="78" bestFit="1" customWidth="1"/>
    <col min="15" max="15" width="7.140625" style="78"/>
    <col min="16" max="16" width="25.140625" style="78" hidden="1" customWidth="1" outlineLevel="1"/>
    <col min="17" max="17" width="6.140625" style="78" bestFit="1" customWidth="1" collapsed="1"/>
    <col min="18" max="18" width="6.140625" style="78" bestFit="1" customWidth="1"/>
    <col min="19" max="19" width="7.42578125" style="78" bestFit="1" customWidth="1"/>
    <col min="20" max="20" width="6.140625" style="78" bestFit="1" customWidth="1"/>
    <col min="21" max="21" width="7.42578125" style="78" bestFit="1" customWidth="1"/>
    <col min="22" max="16384" width="7.140625" style="78"/>
  </cols>
  <sheetData>
    <row r="1" spans="2:21" x14ac:dyDescent="0.2">
      <c r="C1" s="79" t="s">
        <v>85</v>
      </c>
      <c r="D1" s="79"/>
      <c r="E1" s="79"/>
      <c r="F1" s="79"/>
      <c r="G1" s="79"/>
      <c r="H1" s="80"/>
      <c r="I1" s="80"/>
      <c r="J1" s="79" t="s">
        <v>86</v>
      </c>
      <c r="K1" s="79"/>
      <c r="L1" s="79"/>
      <c r="M1" s="79"/>
      <c r="N1" s="79"/>
      <c r="O1" s="80"/>
      <c r="P1" s="80"/>
      <c r="Q1" s="79" t="s">
        <v>87</v>
      </c>
      <c r="R1" s="79"/>
      <c r="S1" s="79"/>
      <c r="T1" s="79"/>
      <c r="U1" s="79"/>
    </row>
    <row r="2" spans="2:21" x14ac:dyDescent="0.2">
      <c r="C2" s="81">
        <v>2023</v>
      </c>
      <c r="D2" s="81">
        <v>2024</v>
      </c>
      <c r="E2" s="81">
        <v>2025</v>
      </c>
      <c r="F2" s="81">
        <v>2026</v>
      </c>
      <c r="G2" s="81">
        <v>2027</v>
      </c>
      <c r="H2" s="80"/>
      <c r="I2" s="80"/>
      <c r="J2" s="81">
        <v>2023</v>
      </c>
      <c r="K2" s="81">
        <v>2024</v>
      </c>
      <c r="L2" s="81">
        <v>2025</v>
      </c>
      <c r="M2" s="81">
        <v>2026</v>
      </c>
      <c r="N2" s="81">
        <v>2027</v>
      </c>
      <c r="O2" s="80"/>
      <c r="P2" s="80"/>
      <c r="Q2" s="81">
        <v>2023</v>
      </c>
      <c r="R2" s="81">
        <v>2024</v>
      </c>
      <c r="S2" s="81">
        <v>2025</v>
      </c>
      <c r="T2" s="81">
        <v>2026</v>
      </c>
      <c r="U2" s="81">
        <v>2027</v>
      </c>
    </row>
    <row r="3" spans="2:21" x14ac:dyDescent="0.2">
      <c r="C3" s="89"/>
      <c r="D3" s="89"/>
      <c r="E3" s="89"/>
      <c r="F3" s="89"/>
      <c r="G3" s="89"/>
      <c r="J3" s="89"/>
      <c r="K3" s="89"/>
      <c r="L3" s="89"/>
      <c r="M3" s="89"/>
      <c r="N3" s="89"/>
    </row>
    <row r="4" spans="2:21" x14ac:dyDescent="0.2">
      <c r="B4" s="78" t="s">
        <v>88</v>
      </c>
      <c r="I4" s="78" t="s">
        <v>88</v>
      </c>
      <c r="P4" s="78" t="s">
        <v>88</v>
      </c>
    </row>
    <row r="5" spans="2:21" x14ac:dyDescent="0.2">
      <c r="B5" s="82" t="s">
        <v>89</v>
      </c>
      <c r="C5" s="83">
        <f t="shared" ref="C5:G29" si="0">J5-Q5</f>
        <v>1.4281174711476794</v>
      </c>
      <c r="D5" s="83">
        <f t="shared" si="0"/>
        <v>3.9228703655264354</v>
      </c>
      <c r="E5" s="83">
        <f t="shared" si="0"/>
        <v>2.7406460346570682</v>
      </c>
      <c r="F5" s="83">
        <f t="shared" si="0"/>
        <v>1.7364632836306519</v>
      </c>
      <c r="G5" s="83">
        <f t="shared" si="0"/>
        <v>3.1371658729783647</v>
      </c>
      <c r="I5" s="82" t="s">
        <v>89</v>
      </c>
      <c r="J5" s="83">
        <v>28.991730814484693</v>
      </c>
      <c r="K5" s="83">
        <v>67.274100294935678</v>
      </c>
      <c r="L5" s="83">
        <v>47.809159332882274</v>
      </c>
      <c r="M5" s="83">
        <v>29.698772060265238</v>
      </c>
      <c r="N5" s="83">
        <v>53.925552836034591</v>
      </c>
      <c r="P5" s="82" t="s">
        <v>89</v>
      </c>
      <c r="Q5" s="83">
        <v>27.563613343337014</v>
      </c>
      <c r="R5" s="83">
        <v>63.351229929409243</v>
      </c>
      <c r="S5" s="83">
        <v>45.068513298225206</v>
      </c>
      <c r="T5" s="83">
        <v>27.962308776634586</v>
      </c>
      <c r="U5" s="83">
        <v>50.788386963056226</v>
      </c>
    </row>
    <row r="6" spans="2:21" x14ac:dyDescent="0.2">
      <c r="B6" s="82" t="s">
        <v>90</v>
      </c>
      <c r="C6" s="83">
        <f t="shared" si="0"/>
        <v>0</v>
      </c>
      <c r="D6" s="83">
        <f t="shared" si="0"/>
        <v>0</v>
      </c>
      <c r="E6" s="83">
        <f t="shared" si="0"/>
        <v>0</v>
      </c>
      <c r="F6" s="83">
        <f t="shared" si="0"/>
        <v>0</v>
      </c>
      <c r="G6" s="83">
        <f t="shared" si="0"/>
        <v>0</v>
      </c>
      <c r="I6" s="82" t="s">
        <v>90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P6" s="82" t="s">
        <v>90</v>
      </c>
      <c r="Q6" s="83">
        <v>0</v>
      </c>
      <c r="R6" s="83">
        <v>0</v>
      </c>
      <c r="S6" s="83">
        <v>0</v>
      </c>
      <c r="T6" s="83">
        <v>0</v>
      </c>
      <c r="U6" s="83">
        <v>0</v>
      </c>
    </row>
    <row r="7" spans="2:21" x14ac:dyDescent="0.2">
      <c r="B7" s="82" t="s">
        <v>91</v>
      </c>
      <c r="C7" s="83">
        <f t="shared" si="0"/>
        <v>0</v>
      </c>
      <c r="D7" s="83">
        <f t="shared" si="0"/>
        <v>0</v>
      </c>
      <c r="E7" s="83">
        <f t="shared" si="0"/>
        <v>0</v>
      </c>
      <c r="F7" s="83">
        <f t="shared" si="0"/>
        <v>0</v>
      </c>
      <c r="G7" s="83">
        <f t="shared" si="0"/>
        <v>0</v>
      </c>
      <c r="I7" s="82" t="s">
        <v>91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P7" s="82" t="s">
        <v>91</v>
      </c>
      <c r="Q7" s="83">
        <v>0</v>
      </c>
      <c r="R7" s="83">
        <v>0</v>
      </c>
      <c r="S7" s="83">
        <v>0</v>
      </c>
      <c r="T7" s="83">
        <v>0</v>
      </c>
      <c r="U7" s="83">
        <v>0</v>
      </c>
    </row>
    <row r="8" spans="2:21" x14ac:dyDescent="0.2">
      <c r="B8" s="82" t="s">
        <v>92</v>
      </c>
      <c r="C8" s="83">
        <f t="shared" si="0"/>
        <v>0</v>
      </c>
      <c r="D8" s="83">
        <f t="shared" si="0"/>
        <v>0</v>
      </c>
      <c r="E8" s="83">
        <f t="shared" si="0"/>
        <v>0</v>
      </c>
      <c r="F8" s="83">
        <f t="shared" si="0"/>
        <v>0</v>
      </c>
      <c r="G8" s="83">
        <f t="shared" si="0"/>
        <v>0</v>
      </c>
      <c r="I8" s="82" t="s">
        <v>92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P8" s="82" t="s">
        <v>92</v>
      </c>
      <c r="Q8" s="83">
        <v>0</v>
      </c>
      <c r="R8" s="83">
        <v>0</v>
      </c>
      <c r="S8" s="83">
        <v>0</v>
      </c>
      <c r="T8" s="83">
        <v>0</v>
      </c>
      <c r="U8" s="83">
        <v>0</v>
      </c>
    </row>
    <row r="9" spans="2:21" x14ac:dyDescent="0.2">
      <c r="B9" s="82" t="s">
        <v>93</v>
      </c>
      <c r="C9" s="83">
        <f t="shared" si="0"/>
        <v>0</v>
      </c>
      <c r="D9" s="83">
        <f t="shared" si="0"/>
        <v>0</v>
      </c>
      <c r="E9" s="83">
        <f t="shared" si="0"/>
        <v>0</v>
      </c>
      <c r="F9" s="83">
        <f t="shared" si="0"/>
        <v>0</v>
      </c>
      <c r="G9" s="83">
        <f t="shared" si="0"/>
        <v>0</v>
      </c>
      <c r="I9" s="82" t="s">
        <v>93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P9" s="82" t="s">
        <v>93</v>
      </c>
      <c r="Q9" s="83">
        <v>0</v>
      </c>
      <c r="R9" s="83">
        <v>0</v>
      </c>
      <c r="S9" s="83">
        <v>0</v>
      </c>
      <c r="T9" s="83">
        <v>0</v>
      </c>
      <c r="U9" s="83">
        <v>0</v>
      </c>
    </row>
    <row r="10" spans="2:21" x14ac:dyDescent="0.2">
      <c r="B10" s="82" t="s">
        <v>94</v>
      </c>
      <c r="C10" s="83">
        <f t="shared" si="0"/>
        <v>0</v>
      </c>
      <c r="D10" s="83">
        <f t="shared" si="0"/>
        <v>0</v>
      </c>
      <c r="E10" s="83">
        <f t="shared" si="0"/>
        <v>0</v>
      </c>
      <c r="F10" s="83">
        <f t="shared" si="0"/>
        <v>0</v>
      </c>
      <c r="G10" s="83">
        <f t="shared" si="0"/>
        <v>0</v>
      </c>
      <c r="I10" s="82" t="s">
        <v>94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P10" s="82" t="s">
        <v>94</v>
      </c>
      <c r="Q10" s="83">
        <v>0</v>
      </c>
      <c r="R10" s="83">
        <v>0</v>
      </c>
      <c r="S10" s="83">
        <v>0</v>
      </c>
      <c r="T10" s="83">
        <v>0</v>
      </c>
      <c r="U10" s="83">
        <v>0</v>
      </c>
    </row>
    <row r="11" spans="2:21" x14ac:dyDescent="0.2">
      <c r="B11" s="82" t="s">
        <v>95</v>
      </c>
      <c r="C11" s="83">
        <f t="shared" si="0"/>
        <v>2.9318250077201711</v>
      </c>
      <c r="D11" s="83">
        <f t="shared" si="0"/>
        <v>4.6802762787455094</v>
      </c>
      <c r="E11" s="83">
        <f t="shared" si="0"/>
        <v>5.8160931393994986</v>
      </c>
      <c r="F11" s="83">
        <f t="shared" si="0"/>
        <v>5.3578672803856904</v>
      </c>
      <c r="G11" s="83">
        <f t="shared" si="0"/>
        <v>5.1218830095921533</v>
      </c>
      <c r="I11" s="82" t="s">
        <v>95</v>
      </c>
      <c r="J11" s="83">
        <v>59.513979617364065</v>
      </c>
      <c r="K11" s="83">
        <v>80.309408088969974</v>
      </c>
      <c r="L11" s="83">
        <v>101.50019162456786</v>
      </c>
      <c r="M11" s="83">
        <v>91.68525413549466</v>
      </c>
      <c r="N11" s="83">
        <v>88.090672650481324</v>
      </c>
      <c r="P11" s="82" t="s">
        <v>95</v>
      </c>
      <c r="Q11" s="83">
        <v>56.582154609643894</v>
      </c>
      <c r="R11" s="83">
        <v>75.629131810224465</v>
      </c>
      <c r="S11" s="83">
        <v>95.684098485168363</v>
      </c>
      <c r="T11" s="83">
        <v>86.327386855108969</v>
      </c>
      <c r="U11" s="83">
        <v>82.96878964088917</v>
      </c>
    </row>
    <row r="12" spans="2:21" x14ac:dyDescent="0.2">
      <c r="B12" s="82" t="s">
        <v>96</v>
      </c>
      <c r="C12" s="83">
        <f t="shared" si="0"/>
        <v>0</v>
      </c>
      <c r="D12" s="83">
        <f t="shared" si="0"/>
        <v>0</v>
      </c>
      <c r="E12" s="83">
        <f t="shared" si="0"/>
        <v>0</v>
      </c>
      <c r="F12" s="83">
        <f t="shared" si="0"/>
        <v>0</v>
      </c>
      <c r="G12" s="83">
        <f t="shared" si="0"/>
        <v>0</v>
      </c>
      <c r="I12" s="82" t="s">
        <v>96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P12" s="82" t="s">
        <v>96</v>
      </c>
      <c r="Q12" s="83">
        <v>0</v>
      </c>
      <c r="R12" s="83">
        <v>0</v>
      </c>
      <c r="S12" s="83">
        <v>0</v>
      </c>
      <c r="T12" s="83">
        <v>0</v>
      </c>
      <c r="U12" s="83">
        <v>0</v>
      </c>
    </row>
    <row r="13" spans="2:21" x14ac:dyDescent="0.2">
      <c r="B13" s="82" t="s">
        <v>97</v>
      </c>
      <c r="C13" s="83">
        <f t="shared" si="0"/>
        <v>1.8072767410480495</v>
      </c>
      <c r="D13" s="83">
        <f t="shared" si="0"/>
        <v>2.2074235170318204</v>
      </c>
      <c r="E13" s="83">
        <f t="shared" si="0"/>
        <v>2.2271192983402841</v>
      </c>
      <c r="F13" s="83">
        <f t="shared" si="0"/>
        <v>2.2794824038858224</v>
      </c>
      <c r="G13" s="83">
        <f t="shared" si="0"/>
        <v>2.3582291999713405</v>
      </c>
      <c r="I13" s="82" t="s">
        <v>97</v>
      </c>
      <c r="J13" s="83">
        <v>36.688941263031943</v>
      </c>
      <c r="K13" s="83">
        <v>37.855075699266486</v>
      </c>
      <c r="L13" s="83">
        <v>38.85018627403668</v>
      </c>
      <c r="M13" s="83">
        <v>38.985796592288523</v>
      </c>
      <c r="N13" s="83">
        <v>40.536071147455935</v>
      </c>
      <c r="P13" s="82" t="s">
        <v>97</v>
      </c>
      <c r="Q13" s="83">
        <v>34.881664521983893</v>
      </c>
      <c r="R13" s="83">
        <v>35.647652182234665</v>
      </c>
      <c r="S13" s="83">
        <v>36.623066975696396</v>
      </c>
      <c r="T13" s="83">
        <v>36.7063141884027</v>
      </c>
      <c r="U13" s="83">
        <v>38.177841947484595</v>
      </c>
    </row>
    <row r="14" spans="2:21" x14ac:dyDescent="0.2">
      <c r="B14" s="82" t="s">
        <v>98</v>
      </c>
      <c r="C14" s="83">
        <f t="shared" si="0"/>
        <v>2.1780863686591303</v>
      </c>
      <c r="D14" s="83">
        <f t="shared" si="0"/>
        <v>2.3925122523136224</v>
      </c>
      <c r="E14" s="83">
        <f t="shared" si="0"/>
        <v>5.2490377060181004</v>
      </c>
      <c r="F14" s="83">
        <f t="shared" si="0"/>
        <v>4.0868713586133367</v>
      </c>
      <c r="G14" s="83">
        <f t="shared" si="0"/>
        <v>3.6720533930894987</v>
      </c>
      <c r="I14" s="82" t="s">
        <v>98</v>
      </c>
      <c r="J14" s="83">
        <v>44.216627719783595</v>
      </c>
      <c r="K14" s="83">
        <v>41.029159888872051</v>
      </c>
      <c r="L14" s="83">
        <v>91.564961423583043</v>
      </c>
      <c r="M14" s="83">
        <v>69.897418472781482</v>
      </c>
      <c r="N14" s="83">
        <v>63.119656732832475</v>
      </c>
      <c r="P14" s="82" t="s">
        <v>98</v>
      </c>
      <c r="Q14" s="83">
        <v>42.038541351124465</v>
      </c>
      <c r="R14" s="83">
        <v>38.636647636558429</v>
      </c>
      <c r="S14" s="83">
        <v>86.315923717564942</v>
      </c>
      <c r="T14" s="83">
        <v>65.810547114168145</v>
      </c>
      <c r="U14" s="83">
        <v>59.447603339742976</v>
      </c>
    </row>
    <row r="15" spans="2:21" x14ac:dyDescent="0.2">
      <c r="B15" s="82" t="s">
        <v>99</v>
      </c>
      <c r="C15" s="83">
        <f t="shared" si="0"/>
        <v>0.32128779905160254</v>
      </c>
      <c r="D15" s="83">
        <f t="shared" si="0"/>
        <v>1.0318122551563071</v>
      </c>
      <c r="E15" s="83">
        <f t="shared" si="0"/>
        <v>0.73296004324559405</v>
      </c>
      <c r="F15" s="83">
        <f t="shared" si="0"/>
        <v>0.37001375668169789</v>
      </c>
      <c r="G15" s="83">
        <f t="shared" si="0"/>
        <v>0.80825079352731422</v>
      </c>
      <c r="I15" s="82" t="s">
        <v>99</v>
      </c>
      <c r="J15" s="83">
        <v>6.5223598136372338</v>
      </c>
      <c r="K15" s="83">
        <v>17.694534249998998</v>
      </c>
      <c r="L15" s="83">
        <v>12.785859398164359</v>
      </c>
      <c r="M15" s="83">
        <v>6.3283142829926931</v>
      </c>
      <c r="N15" s="83">
        <v>13.893183780359049</v>
      </c>
      <c r="P15" s="82" t="s">
        <v>99</v>
      </c>
      <c r="Q15" s="83">
        <v>6.2010720145856313</v>
      </c>
      <c r="R15" s="83">
        <v>16.662721994842691</v>
      </c>
      <c r="S15" s="83">
        <v>12.052899354918765</v>
      </c>
      <c r="T15" s="83">
        <v>5.9583005263109952</v>
      </c>
      <c r="U15" s="83">
        <v>13.084932986831735</v>
      </c>
    </row>
    <row r="16" spans="2:21" x14ac:dyDescent="0.2">
      <c r="B16" s="82" t="s">
        <v>100</v>
      </c>
      <c r="C16" s="83">
        <f t="shared" si="0"/>
        <v>0</v>
      </c>
      <c r="D16" s="83">
        <f t="shared" si="0"/>
        <v>0</v>
      </c>
      <c r="E16" s="83">
        <f t="shared" si="0"/>
        <v>0</v>
      </c>
      <c r="F16" s="83">
        <f t="shared" si="0"/>
        <v>0</v>
      </c>
      <c r="G16" s="83">
        <f t="shared" si="0"/>
        <v>0</v>
      </c>
      <c r="I16" s="82" t="s">
        <v>100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P16" s="82" t="s">
        <v>100</v>
      </c>
      <c r="Q16" s="83">
        <v>0</v>
      </c>
      <c r="R16" s="83">
        <v>0</v>
      </c>
      <c r="S16" s="83">
        <v>0</v>
      </c>
      <c r="T16" s="83">
        <v>0</v>
      </c>
      <c r="U16" s="83">
        <v>0</v>
      </c>
    </row>
    <row r="17" spans="1:21" x14ac:dyDescent="0.2">
      <c r="B17" s="82" t="s">
        <v>101</v>
      </c>
      <c r="C17" s="83">
        <f t="shared" si="0"/>
        <v>0.29592476942627588</v>
      </c>
      <c r="D17" s="83">
        <f t="shared" si="0"/>
        <v>0.60438075530510105</v>
      </c>
      <c r="E17" s="83">
        <f t="shared" si="0"/>
        <v>0.50739227003214715</v>
      </c>
      <c r="F17" s="83">
        <f t="shared" si="0"/>
        <v>0.35280780874533679</v>
      </c>
      <c r="G17" s="83">
        <f t="shared" si="0"/>
        <v>0.54579150511314722</v>
      </c>
      <c r="I17" s="82" t="s">
        <v>101</v>
      </c>
      <c r="J17" s="83">
        <v>6.0074731429680197</v>
      </c>
      <c r="K17" s="83">
        <v>10.364517305685984</v>
      </c>
      <c r="L17" s="83">
        <v>8.8510230320600378</v>
      </c>
      <c r="M17" s="83">
        <v>6.0340423968482888</v>
      </c>
      <c r="N17" s="83">
        <v>9.3817188266571101</v>
      </c>
      <c r="P17" s="82" t="s">
        <v>101</v>
      </c>
      <c r="Q17" s="83">
        <v>5.7115483735417438</v>
      </c>
      <c r="R17" s="83">
        <v>9.7601365503808832</v>
      </c>
      <c r="S17" s="83">
        <v>8.3436307620278907</v>
      </c>
      <c r="T17" s="83">
        <v>5.681234588102952</v>
      </c>
      <c r="U17" s="83">
        <v>8.8359273215439629</v>
      </c>
    </row>
    <row r="18" spans="1:21" x14ac:dyDescent="0.2">
      <c r="B18" s="82" t="s">
        <v>102</v>
      </c>
      <c r="C18" s="83">
        <f t="shared" si="0"/>
        <v>0</v>
      </c>
      <c r="D18" s="83">
        <f t="shared" si="0"/>
        <v>0</v>
      </c>
      <c r="E18" s="83">
        <f t="shared" si="0"/>
        <v>0</v>
      </c>
      <c r="F18" s="83">
        <f t="shared" si="0"/>
        <v>0</v>
      </c>
      <c r="G18" s="83">
        <f t="shared" si="0"/>
        <v>0</v>
      </c>
      <c r="I18" s="82" t="s">
        <v>102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P18" s="82" t="s">
        <v>102</v>
      </c>
      <c r="Q18" s="83">
        <v>0</v>
      </c>
      <c r="R18" s="83">
        <v>0</v>
      </c>
      <c r="S18" s="83">
        <v>0</v>
      </c>
      <c r="T18" s="83">
        <v>0</v>
      </c>
      <c r="U18" s="83">
        <v>0</v>
      </c>
    </row>
    <row r="19" spans="1:21" x14ac:dyDescent="0.2">
      <c r="B19" s="82" t="s">
        <v>103</v>
      </c>
      <c r="C19" s="83">
        <f t="shared" si="0"/>
        <v>0</v>
      </c>
      <c r="D19" s="83">
        <f t="shared" si="0"/>
        <v>0</v>
      </c>
      <c r="E19" s="83">
        <f t="shared" si="0"/>
        <v>0</v>
      </c>
      <c r="F19" s="83">
        <f t="shared" si="0"/>
        <v>0</v>
      </c>
      <c r="G19" s="83">
        <f t="shared" si="0"/>
        <v>0</v>
      </c>
      <c r="I19" s="82" t="s">
        <v>103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P19" s="82" t="s">
        <v>103</v>
      </c>
      <c r="Q19" s="83">
        <v>0</v>
      </c>
      <c r="R19" s="83">
        <v>0</v>
      </c>
      <c r="S19" s="83">
        <v>0</v>
      </c>
      <c r="T19" s="83">
        <v>0</v>
      </c>
      <c r="U19" s="83">
        <v>0</v>
      </c>
    </row>
    <row r="20" spans="1:21" x14ac:dyDescent="0.2">
      <c r="B20" s="82" t="s">
        <v>104</v>
      </c>
      <c r="C20" s="83">
        <f t="shared" si="0"/>
        <v>0</v>
      </c>
      <c r="D20" s="83">
        <f t="shared" si="0"/>
        <v>0</v>
      </c>
      <c r="E20" s="83">
        <f t="shared" si="0"/>
        <v>0</v>
      </c>
      <c r="F20" s="83">
        <f t="shared" si="0"/>
        <v>0</v>
      </c>
      <c r="G20" s="83">
        <f t="shared" si="0"/>
        <v>0</v>
      </c>
      <c r="I20" s="82" t="s">
        <v>104</v>
      </c>
      <c r="J20" s="83">
        <v>0</v>
      </c>
      <c r="K20" s="83">
        <v>0</v>
      </c>
      <c r="L20" s="83">
        <v>0</v>
      </c>
      <c r="M20" s="83">
        <v>0</v>
      </c>
      <c r="N20" s="83">
        <v>0</v>
      </c>
      <c r="P20" s="82" t="s">
        <v>104</v>
      </c>
      <c r="Q20" s="83">
        <v>0</v>
      </c>
      <c r="R20" s="83">
        <v>0</v>
      </c>
      <c r="S20" s="83">
        <v>0</v>
      </c>
      <c r="T20" s="83">
        <v>0</v>
      </c>
      <c r="U20" s="83">
        <v>0</v>
      </c>
    </row>
    <row r="21" spans="1:21" x14ac:dyDescent="0.2">
      <c r="B21" s="82" t="s">
        <v>105</v>
      </c>
      <c r="C21" s="83">
        <f t="shared" si="0"/>
        <v>0</v>
      </c>
      <c r="D21" s="83">
        <f t="shared" si="0"/>
        <v>0</v>
      </c>
      <c r="E21" s="83">
        <f t="shared" si="0"/>
        <v>0</v>
      </c>
      <c r="F21" s="83">
        <f t="shared" si="0"/>
        <v>0</v>
      </c>
      <c r="G21" s="83">
        <f t="shared" si="0"/>
        <v>0</v>
      </c>
      <c r="I21" s="82" t="s">
        <v>105</v>
      </c>
      <c r="J21" s="83">
        <v>0</v>
      </c>
      <c r="K21" s="83">
        <v>0</v>
      </c>
      <c r="L21" s="83">
        <v>0</v>
      </c>
      <c r="M21" s="83">
        <v>0</v>
      </c>
      <c r="N21" s="83">
        <v>0</v>
      </c>
      <c r="P21" s="82" t="s">
        <v>105</v>
      </c>
      <c r="Q21" s="83">
        <v>0</v>
      </c>
      <c r="R21" s="83">
        <v>0</v>
      </c>
      <c r="S21" s="83">
        <v>0</v>
      </c>
      <c r="T21" s="83">
        <v>0</v>
      </c>
      <c r="U21" s="83">
        <v>0</v>
      </c>
    </row>
    <row r="22" spans="1:21" x14ac:dyDescent="0.2">
      <c r="B22" s="82" t="s">
        <v>106</v>
      </c>
      <c r="C22" s="83">
        <f t="shared" si="0"/>
        <v>0</v>
      </c>
      <c r="D22" s="83">
        <f t="shared" si="0"/>
        <v>0</v>
      </c>
      <c r="E22" s="83">
        <f t="shared" si="0"/>
        <v>0</v>
      </c>
      <c r="F22" s="83">
        <f t="shared" si="0"/>
        <v>0</v>
      </c>
      <c r="G22" s="83">
        <f t="shared" si="0"/>
        <v>0</v>
      </c>
      <c r="I22" s="82" t="s">
        <v>106</v>
      </c>
      <c r="J22" s="83">
        <v>0</v>
      </c>
      <c r="K22" s="83">
        <v>0</v>
      </c>
      <c r="L22" s="83">
        <v>0</v>
      </c>
      <c r="M22" s="83">
        <v>0</v>
      </c>
      <c r="N22" s="83">
        <v>0</v>
      </c>
      <c r="P22" s="82" t="s">
        <v>106</v>
      </c>
      <c r="Q22" s="83">
        <v>0</v>
      </c>
      <c r="R22" s="83">
        <v>0</v>
      </c>
      <c r="S22" s="83">
        <v>0</v>
      </c>
      <c r="T22" s="83">
        <v>0</v>
      </c>
      <c r="U22" s="83">
        <v>0</v>
      </c>
    </row>
    <row r="23" spans="1:21" x14ac:dyDescent="0.2">
      <c r="B23" s="82" t="s">
        <v>107</v>
      </c>
      <c r="C23" s="83">
        <f t="shared" si="0"/>
        <v>0</v>
      </c>
      <c r="D23" s="83">
        <f t="shared" si="0"/>
        <v>0</v>
      </c>
      <c r="E23" s="83">
        <f t="shared" si="0"/>
        <v>0</v>
      </c>
      <c r="F23" s="83">
        <f t="shared" si="0"/>
        <v>0</v>
      </c>
      <c r="G23" s="83">
        <f t="shared" si="0"/>
        <v>0</v>
      </c>
      <c r="I23" s="82" t="s">
        <v>107</v>
      </c>
      <c r="J23" s="83">
        <v>0</v>
      </c>
      <c r="K23" s="83">
        <v>0</v>
      </c>
      <c r="L23" s="83">
        <v>0</v>
      </c>
      <c r="M23" s="83">
        <v>0</v>
      </c>
      <c r="N23" s="83">
        <v>0</v>
      </c>
      <c r="P23" s="82" t="s">
        <v>107</v>
      </c>
      <c r="Q23" s="83">
        <v>0</v>
      </c>
      <c r="R23" s="83">
        <v>0</v>
      </c>
      <c r="S23" s="83">
        <v>0</v>
      </c>
      <c r="T23" s="83">
        <v>0</v>
      </c>
      <c r="U23" s="83">
        <v>0</v>
      </c>
    </row>
    <row r="24" spans="1:21" x14ac:dyDescent="0.2">
      <c r="B24" s="82" t="s">
        <v>108</v>
      </c>
      <c r="C24" s="83">
        <f t="shared" si="0"/>
        <v>36.591836959413399</v>
      </c>
      <c r="D24" s="83">
        <f t="shared" si="0"/>
        <v>42.657342039575269</v>
      </c>
      <c r="E24" s="83">
        <f t="shared" si="0"/>
        <v>49.904409892840476</v>
      </c>
      <c r="F24" s="83">
        <f t="shared" si="0"/>
        <v>45.568117701625624</v>
      </c>
      <c r="G24" s="83">
        <f t="shared" si="0"/>
        <v>46.742025820391177</v>
      </c>
      <c r="I24" s="82" t="s">
        <v>108</v>
      </c>
      <c r="J24" s="83">
        <v>742.66995790984265</v>
      </c>
      <c r="K24" s="83">
        <v>733.84930390327258</v>
      </c>
      <c r="L24" s="83">
        <v>872.83169215764883</v>
      </c>
      <c r="M24" s="83">
        <v>781.6904931232757</v>
      </c>
      <c r="N24" s="83">
        <v>805.72978030714137</v>
      </c>
      <c r="P24" s="82" t="s">
        <v>108</v>
      </c>
      <c r="Q24" s="83">
        <v>706.07812095042925</v>
      </c>
      <c r="R24" s="83">
        <v>691.19196186369732</v>
      </c>
      <c r="S24" s="83">
        <v>822.92728226480835</v>
      </c>
      <c r="T24" s="83">
        <v>736.12237542165008</v>
      </c>
      <c r="U24" s="83">
        <v>758.98775448675019</v>
      </c>
    </row>
    <row r="25" spans="1:21" x14ac:dyDescent="0.2">
      <c r="B25" s="82" t="s">
        <v>109</v>
      </c>
      <c r="C25" s="83">
        <f t="shared" si="0"/>
        <v>8.8565052745584572E-2</v>
      </c>
      <c r="D25" s="83">
        <f t="shared" si="0"/>
        <v>9.4988262778451515E-2</v>
      </c>
      <c r="E25" s="83">
        <f t="shared" si="0"/>
        <v>0.25486981547798138</v>
      </c>
      <c r="F25" s="83">
        <f t="shared" si="0"/>
        <v>0.19774672570382679</v>
      </c>
      <c r="G25" s="83">
        <f t="shared" si="0"/>
        <v>0.18181609066831683</v>
      </c>
      <c r="I25" s="82" t="s">
        <v>109</v>
      </c>
      <c r="J25" s="83">
        <v>1.7979305240523118</v>
      </c>
      <c r="K25" s="83">
        <v>1.6289524190877194</v>
      </c>
      <c r="L25" s="83">
        <v>4.4459853651881369</v>
      </c>
      <c r="M25" s="83">
        <v>3.382045683677315</v>
      </c>
      <c r="N25" s="83">
        <v>3.1252729748121064</v>
      </c>
      <c r="P25" s="82" t="s">
        <v>109</v>
      </c>
      <c r="Q25" s="83">
        <v>1.7093654713067272</v>
      </c>
      <c r="R25" s="83">
        <v>1.5339641563092679</v>
      </c>
      <c r="S25" s="83">
        <v>4.1911155497101555</v>
      </c>
      <c r="T25" s="83">
        <v>3.1842989579734882</v>
      </c>
      <c r="U25" s="83">
        <v>2.9434568841437896</v>
      </c>
    </row>
    <row r="26" spans="1:21" x14ac:dyDescent="0.2">
      <c r="B26" s="82" t="s">
        <v>110</v>
      </c>
      <c r="C26" s="83">
        <f t="shared" si="0"/>
        <v>0</v>
      </c>
      <c r="D26" s="83">
        <f t="shared" si="0"/>
        <v>0</v>
      </c>
      <c r="E26" s="83">
        <f t="shared" si="0"/>
        <v>0</v>
      </c>
      <c r="F26" s="83">
        <f t="shared" si="0"/>
        <v>0</v>
      </c>
      <c r="G26" s="83">
        <f t="shared" si="0"/>
        <v>0</v>
      </c>
      <c r="I26" s="82" t="s">
        <v>110</v>
      </c>
      <c r="J26" s="83">
        <v>0</v>
      </c>
      <c r="K26" s="83">
        <v>0</v>
      </c>
      <c r="L26" s="83">
        <v>0</v>
      </c>
      <c r="M26" s="83">
        <v>0</v>
      </c>
      <c r="N26" s="83">
        <v>0</v>
      </c>
      <c r="P26" s="82" t="s">
        <v>110</v>
      </c>
      <c r="Q26" s="83">
        <v>0</v>
      </c>
      <c r="R26" s="83">
        <v>0</v>
      </c>
      <c r="S26" s="83">
        <v>0</v>
      </c>
      <c r="T26" s="83">
        <v>0</v>
      </c>
      <c r="U26" s="83">
        <v>0</v>
      </c>
    </row>
    <row r="27" spans="1:21" x14ac:dyDescent="0.2">
      <c r="C27" s="84">
        <f t="shared" si="0"/>
        <v>45.642920169211948</v>
      </c>
      <c r="D27" s="84">
        <f t="shared" si="0"/>
        <v>57.591605726432476</v>
      </c>
      <c r="E27" s="84">
        <f t="shared" si="0"/>
        <v>67.43252820001112</v>
      </c>
      <c r="F27" s="84">
        <f t="shared" si="0"/>
        <v>59.949370319271793</v>
      </c>
      <c r="G27" s="84">
        <f t="shared" si="0"/>
        <v>62.567215685331121</v>
      </c>
      <c r="J27" s="84">
        <v>926.40900080516462</v>
      </c>
      <c r="K27" s="84">
        <v>990.00505185008944</v>
      </c>
      <c r="L27" s="84">
        <v>1178.6390586081313</v>
      </c>
      <c r="M27" s="84">
        <v>1027.7021367476236</v>
      </c>
      <c r="N27" s="84">
        <v>1077.801909255774</v>
      </c>
      <c r="Q27" s="84">
        <v>880.76608063595268</v>
      </c>
      <c r="R27" s="84">
        <v>932.41344612365697</v>
      </c>
      <c r="S27" s="84">
        <v>1111.2065304081202</v>
      </c>
      <c r="T27" s="84">
        <v>967.75276642835183</v>
      </c>
      <c r="U27" s="84">
        <v>1015.2346935704429</v>
      </c>
    </row>
    <row r="28" spans="1:21" x14ac:dyDescent="0.2">
      <c r="B28" s="82" t="s">
        <v>111</v>
      </c>
      <c r="C28" s="83">
        <f t="shared" si="0"/>
        <v>4.200284322814149E-3</v>
      </c>
      <c r="D28" s="83">
        <f t="shared" si="0"/>
        <v>4.3381785114476462E-3</v>
      </c>
      <c r="E28" s="83">
        <f t="shared" si="0"/>
        <v>4.4596467608678803E-3</v>
      </c>
      <c r="F28" s="83">
        <f t="shared" si="0"/>
        <v>4.3548453482740723E-3</v>
      </c>
      <c r="G28" s="83">
        <f t="shared" si="0"/>
        <v>4.438163223645375E-3</v>
      </c>
      <c r="I28" s="82" t="s">
        <v>111</v>
      </c>
      <c r="J28" s="84">
        <v>8.4226201996567329E-2</v>
      </c>
      <c r="K28" s="84">
        <v>8.6991325234275885E-2</v>
      </c>
      <c r="L28" s="84">
        <v>8.9427067323512716E-2</v>
      </c>
      <c r="M28" s="84">
        <v>8.7325536982171797E-2</v>
      </c>
      <c r="N28" s="84">
        <v>8.8996268690221036E-2</v>
      </c>
      <c r="P28" s="82" t="s">
        <v>111</v>
      </c>
      <c r="Q28" s="84">
        <v>8.002591767375318E-2</v>
      </c>
      <c r="R28" s="84">
        <v>8.2653146722828238E-2</v>
      </c>
      <c r="S28" s="84">
        <v>8.4967420562644835E-2</v>
      </c>
      <c r="T28" s="84">
        <v>8.2970691633897725E-2</v>
      </c>
      <c r="U28" s="84">
        <v>8.4558105466575662E-2</v>
      </c>
    </row>
    <row r="29" spans="1:21" s="80" customFormat="1" x14ac:dyDescent="0.2">
      <c r="A29" s="85" t="s">
        <v>112</v>
      </c>
      <c r="B29" s="80" t="str">
        <f>B4</f>
        <v>Net Additions</v>
      </c>
      <c r="C29" s="86">
        <f t="shared" si="0"/>
        <v>45.64712045353474</v>
      </c>
      <c r="D29" s="86">
        <f t="shared" si="0"/>
        <v>57.595943904943852</v>
      </c>
      <c r="E29" s="86">
        <f t="shared" si="0"/>
        <v>67.436987846771899</v>
      </c>
      <c r="F29" s="86">
        <f t="shared" si="0"/>
        <v>59.953725164620096</v>
      </c>
      <c r="G29" s="86">
        <f t="shared" si="0"/>
        <v>62.571653848554774</v>
      </c>
      <c r="I29" s="80" t="s">
        <v>88</v>
      </c>
      <c r="J29" s="87">
        <v>926.49322700716118</v>
      </c>
      <c r="K29" s="87">
        <v>990.09204317532374</v>
      </c>
      <c r="L29" s="87">
        <v>1178.7284856754547</v>
      </c>
      <c r="M29" s="87">
        <v>1027.7894622846059</v>
      </c>
      <c r="N29" s="87">
        <v>1077.8909055244642</v>
      </c>
      <c r="P29" s="80" t="s">
        <v>88</v>
      </c>
      <c r="Q29" s="87">
        <v>880.84610655362644</v>
      </c>
      <c r="R29" s="87">
        <v>932.49609927037989</v>
      </c>
      <c r="S29" s="87">
        <v>1111.2914978286829</v>
      </c>
      <c r="T29" s="87">
        <v>967.83573711998577</v>
      </c>
      <c r="U29" s="87">
        <v>1015.3192516759094</v>
      </c>
    </row>
    <row r="30" spans="1:21" x14ac:dyDescent="0.2">
      <c r="C30" s="90"/>
      <c r="D30" s="90"/>
      <c r="E30" s="90"/>
      <c r="F30" s="90"/>
      <c r="G30" s="90"/>
    </row>
    <row r="31" spans="1:21" x14ac:dyDescent="0.2">
      <c r="C31" s="89"/>
      <c r="D31" s="89"/>
      <c r="E31" s="89"/>
      <c r="F31" s="89"/>
      <c r="G31" s="89"/>
      <c r="J31" s="89"/>
      <c r="K31" s="89"/>
      <c r="L31" s="89"/>
      <c r="M31" s="89"/>
      <c r="N31" s="89"/>
    </row>
    <row r="32" spans="1:21" x14ac:dyDescent="0.2">
      <c r="B32" s="78" t="s">
        <v>113</v>
      </c>
      <c r="I32" s="78" t="s">
        <v>113</v>
      </c>
      <c r="P32" s="78" t="s">
        <v>113</v>
      </c>
    </row>
    <row r="33" spans="2:21" x14ac:dyDescent="0.2">
      <c r="B33" s="82" t="s">
        <v>114</v>
      </c>
      <c r="C33" s="83">
        <f>J33-Q33</f>
        <v>0.70216254913398402</v>
      </c>
      <c r="D33" s="83">
        <f t="shared" ref="D33:G36" si="1">K33-R33</f>
        <v>0.8202873079917854</v>
      </c>
      <c r="E33" s="83">
        <f t="shared" si="1"/>
        <v>0.90093936870383473</v>
      </c>
      <c r="F33" s="83">
        <f t="shared" si="1"/>
        <v>0.81581036238623383</v>
      </c>
      <c r="G33" s="83">
        <f t="shared" si="1"/>
        <v>0.81537567636015673</v>
      </c>
      <c r="I33" s="82" t="s">
        <v>114</v>
      </c>
      <c r="J33" s="83">
        <v>14.080114619040874</v>
      </c>
      <c r="K33" s="83">
        <v>16.44881136328576</v>
      </c>
      <c r="L33" s="83">
        <v>18.066086822491183</v>
      </c>
      <c r="M33" s="83">
        <v>16.359037410876713</v>
      </c>
      <c r="N33" s="83">
        <v>16.350320869275301</v>
      </c>
      <c r="P33" s="82" t="s">
        <v>107</v>
      </c>
      <c r="Q33" s="83">
        <v>13.37795206990689</v>
      </c>
      <c r="R33" s="83">
        <v>15.628524055293974</v>
      </c>
      <c r="S33" s="83">
        <v>17.165147453787348</v>
      </c>
      <c r="T33" s="83">
        <v>15.543227048490479</v>
      </c>
      <c r="U33" s="83">
        <v>15.534945192915144</v>
      </c>
    </row>
    <row r="34" spans="2:21" x14ac:dyDescent="0.2">
      <c r="B34" s="82" t="s">
        <v>52</v>
      </c>
      <c r="C34" s="83">
        <f t="shared" ref="C34:C35" si="2">J34-Q34</f>
        <v>7.2864265844993614E-2</v>
      </c>
      <c r="D34" s="83">
        <f t="shared" si="1"/>
        <v>0.10619896901593773</v>
      </c>
      <c r="E34" s="83">
        <f t="shared" si="1"/>
        <v>7.5837608131040124E-2</v>
      </c>
      <c r="F34" s="83">
        <f t="shared" si="1"/>
        <v>8.1955392827379514E-2</v>
      </c>
      <c r="G34" s="83">
        <f t="shared" si="1"/>
        <v>7.4057045023311563E-2</v>
      </c>
      <c r="I34" s="82" t="s">
        <v>52</v>
      </c>
      <c r="J34" s="83">
        <v>1.7971258576657525</v>
      </c>
      <c r="K34" s="83">
        <v>2.1834203320673109</v>
      </c>
      <c r="L34" s="83">
        <v>1.5756491755695408</v>
      </c>
      <c r="M34" s="83">
        <v>1.7673970919079049</v>
      </c>
      <c r="N34" s="83">
        <v>2.1621079299916057</v>
      </c>
      <c r="P34" s="82" t="s">
        <v>107</v>
      </c>
      <c r="Q34" s="83">
        <v>1.7242615918207589</v>
      </c>
      <c r="R34" s="83">
        <v>2.0772213630513732</v>
      </c>
      <c r="S34" s="83">
        <v>1.4998115674385006</v>
      </c>
      <c r="T34" s="83">
        <v>1.6854416990805254</v>
      </c>
      <c r="U34" s="83">
        <v>2.0880508849682942</v>
      </c>
    </row>
    <row r="35" spans="2:21" x14ac:dyDescent="0.2">
      <c r="B35" s="82" t="s">
        <v>115</v>
      </c>
      <c r="C35" s="83">
        <f t="shared" si="2"/>
        <v>0</v>
      </c>
      <c r="D35" s="83">
        <f t="shared" si="1"/>
        <v>0</v>
      </c>
      <c r="E35" s="83">
        <f t="shared" si="1"/>
        <v>0</v>
      </c>
      <c r="F35" s="83">
        <f t="shared" si="1"/>
        <v>0</v>
      </c>
      <c r="G35" s="83">
        <f t="shared" si="1"/>
        <v>0</v>
      </c>
      <c r="I35" s="82" t="s">
        <v>115</v>
      </c>
      <c r="J35" s="83">
        <v>0</v>
      </c>
      <c r="K35" s="83">
        <v>0</v>
      </c>
      <c r="L35" s="83">
        <v>0</v>
      </c>
      <c r="M35" s="83">
        <v>0</v>
      </c>
      <c r="N35" s="83">
        <v>0</v>
      </c>
      <c r="P35" s="82" t="s">
        <v>107</v>
      </c>
      <c r="Q35" s="83">
        <v>0</v>
      </c>
      <c r="R35" s="83">
        <v>0</v>
      </c>
      <c r="S35" s="83">
        <v>0</v>
      </c>
      <c r="T35" s="83">
        <v>0</v>
      </c>
      <c r="U35" s="83">
        <v>0</v>
      </c>
    </row>
    <row r="36" spans="2:21" x14ac:dyDescent="0.2">
      <c r="B36" s="82" t="s">
        <v>116</v>
      </c>
      <c r="C36" s="83">
        <f>J36-Q36</f>
        <v>0</v>
      </c>
      <c r="D36" s="83">
        <f t="shared" si="1"/>
        <v>0</v>
      </c>
      <c r="E36" s="83">
        <f t="shared" si="1"/>
        <v>0</v>
      </c>
      <c r="F36" s="83">
        <f t="shared" si="1"/>
        <v>0</v>
      </c>
      <c r="G36" s="83">
        <f t="shared" si="1"/>
        <v>0</v>
      </c>
      <c r="I36" s="82" t="s">
        <v>116</v>
      </c>
      <c r="J36" s="83">
        <v>0</v>
      </c>
      <c r="K36" s="83">
        <v>0</v>
      </c>
      <c r="L36" s="83">
        <v>0</v>
      </c>
      <c r="M36" s="83">
        <v>0</v>
      </c>
      <c r="N36" s="83">
        <v>0</v>
      </c>
      <c r="P36" s="82" t="s">
        <v>107</v>
      </c>
      <c r="Q36" s="83">
        <v>0</v>
      </c>
      <c r="R36" s="83">
        <v>0</v>
      </c>
      <c r="S36" s="83">
        <v>0</v>
      </c>
      <c r="T36" s="83">
        <v>0</v>
      </c>
      <c r="U36" s="83">
        <v>0</v>
      </c>
    </row>
    <row r="37" spans="2:21" ht="14.25" x14ac:dyDescent="0.2">
      <c r="B37" s="82" t="s">
        <v>117</v>
      </c>
      <c r="C37" s="88">
        <v>0</v>
      </c>
      <c r="D37" s="88">
        <v>0</v>
      </c>
      <c r="E37" s="88">
        <v>0</v>
      </c>
      <c r="F37" s="88">
        <v>0</v>
      </c>
      <c r="G37" s="88">
        <v>0</v>
      </c>
      <c r="I37" s="82" t="s">
        <v>117</v>
      </c>
      <c r="J37" s="88">
        <v>0</v>
      </c>
      <c r="K37" s="88">
        <v>0</v>
      </c>
      <c r="L37" s="88">
        <v>0</v>
      </c>
      <c r="M37" s="88">
        <v>0</v>
      </c>
      <c r="N37" s="88">
        <v>0</v>
      </c>
      <c r="P37" s="82" t="s">
        <v>107</v>
      </c>
      <c r="Q37" s="88">
        <v>0</v>
      </c>
      <c r="R37" s="88">
        <v>0</v>
      </c>
      <c r="S37" s="88">
        <v>0</v>
      </c>
      <c r="T37" s="88">
        <v>0</v>
      </c>
      <c r="U37" s="88">
        <v>0</v>
      </c>
    </row>
    <row r="38" spans="2:21" x14ac:dyDescent="0.2">
      <c r="C38" s="84">
        <f>SUM(C33:C37)</f>
        <v>0.77502681497897763</v>
      </c>
      <c r="D38" s="84">
        <f>SUM(D33:D37)</f>
        <v>0.92648627700772312</v>
      </c>
      <c r="E38" s="84">
        <f>SUM(E33:E37)</f>
        <v>0.97677697683487485</v>
      </c>
      <c r="F38" s="84">
        <f>SUM(F33:F37)</f>
        <v>0.89776575521361335</v>
      </c>
      <c r="G38" s="84">
        <f>SUM(G33:G37)</f>
        <v>0.88943272138346829</v>
      </c>
      <c r="J38" s="84">
        <f>SUM(J33:J37)</f>
        <v>15.877240476706627</v>
      </c>
      <c r="K38" s="84">
        <f>SUM(K33:K37)</f>
        <v>18.63223169535307</v>
      </c>
      <c r="L38" s="84">
        <f>SUM(L33:L37)</f>
        <v>19.641735998060724</v>
      </c>
      <c r="M38" s="84">
        <f>SUM(M33:M37)</f>
        <v>18.126434502784619</v>
      </c>
      <c r="N38" s="84">
        <f>SUM(N33:N37)</f>
        <v>18.512428799266907</v>
      </c>
      <c r="Q38" s="84">
        <f>SUM(Q33:Q37)</f>
        <v>15.102213661727649</v>
      </c>
      <c r="R38" s="84">
        <f>SUM(R33:R37)</f>
        <v>17.705745418345348</v>
      </c>
      <c r="S38" s="84">
        <f>SUM(S33:S37)</f>
        <v>18.664959021225847</v>
      </c>
      <c r="T38" s="84">
        <f>SUM(T33:T37)</f>
        <v>17.228668747571003</v>
      </c>
      <c r="U38" s="84">
        <f>SUM(U33:U37)</f>
        <v>17.622996077883439</v>
      </c>
    </row>
    <row r="40" spans="2:21" x14ac:dyDescent="0.2">
      <c r="B40" s="78" t="s">
        <v>113</v>
      </c>
      <c r="I40" s="78" t="s">
        <v>113</v>
      </c>
      <c r="P40" s="78" t="s">
        <v>113</v>
      </c>
    </row>
    <row r="41" spans="2:21" x14ac:dyDescent="0.2">
      <c r="B41" s="82" t="s">
        <v>89</v>
      </c>
      <c r="C41" s="83">
        <f t="shared" ref="C41:G65" si="3">J41-Q41</f>
        <v>8.3009806580694803E-5</v>
      </c>
      <c r="D41" s="83">
        <f t="shared" si="3"/>
        <v>2.9276789446263003E-4</v>
      </c>
      <c r="E41" s="83">
        <f t="shared" si="3"/>
        <v>3.6019718960866344E-4</v>
      </c>
      <c r="F41" s="83">
        <f t="shared" si="3"/>
        <v>6.3056627453647769E-5</v>
      </c>
      <c r="G41" s="83">
        <f t="shared" si="3"/>
        <v>6.4317760002720629E-5</v>
      </c>
      <c r="I41" s="82" t="s">
        <v>89</v>
      </c>
      <c r="J41" s="83">
        <v>1.6645541585806945E-3</v>
      </c>
      <c r="K41" s="83">
        <v>5.8707282464626311E-3</v>
      </c>
      <c r="L41" s="83">
        <v>7.2228541972246627E-3</v>
      </c>
      <c r="M41" s="83">
        <v>1.2644430312219678E-3</v>
      </c>
      <c r="N41" s="83">
        <v>1.289731891846407E-3</v>
      </c>
      <c r="P41" s="82" t="s">
        <v>107</v>
      </c>
      <c r="Q41" s="83">
        <v>1.5815443519999997E-3</v>
      </c>
      <c r="R41" s="83">
        <v>5.5779603520000011E-3</v>
      </c>
      <c r="S41" s="83">
        <v>6.8626570076159993E-3</v>
      </c>
      <c r="T41" s="83">
        <v>1.20138640376832E-3</v>
      </c>
      <c r="U41" s="83">
        <v>1.2254141318436863E-3</v>
      </c>
    </row>
    <row r="42" spans="2:21" x14ac:dyDescent="0.2">
      <c r="B42" s="82" t="s">
        <v>90</v>
      </c>
      <c r="C42" s="83">
        <f t="shared" si="3"/>
        <v>0</v>
      </c>
      <c r="D42" s="83">
        <f t="shared" si="3"/>
        <v>0</v>
      </c>
      <c r="E42" s="83">
        <f t="shared" si="3"/>
        <v>0</v>
      </c>
      <c r="F42" s="83">
        <f t="shared" si="3"/>
        <v>0</v>
      </c>
      <c r="G42" s="83">
        <f t="shared" si="3"/>
        <v>0</v>
      </c>
      <c r="I42" s="82" t="s">
        <v>90</v>
      </c>
      <c r="J42" s="83">
        <v>0</v>
      </c>
      <c r="K42" s="83">
        <v>0</v>
      </c>
      <c r="L42" s="83">
        <v>0</v>
      </c>
      <c r="M42" s="83">
        <v>0</v>
      </c>
      <c r="N42" s="83">
        <v>0</v>
      </c>
      <c r="P42" s="82" t="s">
        <v>107</v>
      </c>
      <c r="Q42" s="83">
        <v>0</v>
      </c>
      <c r="R42" s="83">
        <v>0</v>
      </c>
      <c r="S42" s="83">
        <v>0</v>
      </c>
      <c r="T42" s="83">
        <v>0</v>
      </c>
      <c r="U42" s="83">
        <v>0</v>
      </c>
    </row>
    <row r="43" spans="2:21" x14ac:dyDescent="0.2">
      <c r="B43" s="82" t="s">
        <v>91</v>
      </c>
      <c r="C43" s="83">
        <f t="shared" si="3"/>
        <v>0</v>
      </c>
      <c r="D43" s="83">
        <f t="shared" si="3"/>
        <v>0</v>
      </c>
      <c r="E43" s="83">
        <f t="shared" si="3"/>
        <v>0</v>
      </c>
      <c r="F43" s="83">
        <f t="shared" si="3"/>
        <v>0</v>
      </c>
      <c r="G43" s="83">
        <f t="shared" si="3"/>
        <v>0</v>
      </c>
      <c r="I43" s="82" t="s">
        <v>91</v>
      </c>
      <c r="J43" s="83">
        <v>0</v>
      </c>
      <c r="K43" s="83">
        <v>0</v>
      </c>
      <c r="L43" s="83">
        <v>0</v>
      </c>
      <c r="M43" s="83">
        <v>0</v>
      </c>
      <c r="N43" s="83">
        <v>0</v>
      </c>
      <c r="P43" s="82" t="s">
        <v>107</v>
      </c>
      <c r="Q43" s="83">
        <v>0</v>
      </c>
      <c r="R43" s="83">
        <v>0</v>
      </c>
      <c r="S43" s="83">
        <v>0</v>
      </c>
      <c r="T43" s="83">
        <v>0</v>
      </c>
      <c r="U43" s="83">
        <v>0</v>
      </c>
    </row>
    <row r="44" spans="2:21" x14ac:dyDescent="0.2">
      <c r="B44" s="82" t="s">
        <v>92</v>
      </c>
      <c r="C44" s="83">
        <f t="shared" si="3"/>
        <v>0</v>
      </c>
      <c r="D44" s="83">
        <f t="shared" si="3"/>
        <v>0</v>
      </c>
      <c r="E44" s="83">
        <f t="shared" si="3"/>
        <v>0</v>
      </c>
      <c r="F44" s="83">
        <f t="shared" si="3"/>
        <v>0</v>
      </c>
      <c r="G44" s="83">
        <f t="shared" si="3"/>
        <v>0</v>
      </c>
      <c r="I44" s="82" t="s">
        <v>92</v>
      </c>
      <c r="J44" s="83">
        <v>0</v>
      </c>
      <c r="K44" s="83">
        <v>0</v>
      </c>
      <c r="L44" s="83">
        <v>0</v>
      </c>
      <c r="M44" s="83">
        <v>0</v>
      </c>
      <c r="N44" s="83">
        <v>0</v>
      </c>
      <c r="P44" s="82" t="s">
        <v>107</v>
      </c>
      <c r="Q44" s="83">
        <v>0</v>
      </c>
      <c r="R44" s="83">
        <v>0</v>
      </c>
      <c r="S44" s="83">
        <v>0</v>
      </c>
      <c r="T44" s="83">
        <v>0</v>
      </c>
      <c r="U44" s="83">
        <v>0</v>
      </c>
    </row>
    <row r="45" spans="2:21" x14ac:dyDescent="0.2">
      <c r="B45" s="82" t="s">
        <v>93</v>
      </c>
      <c r="C45" s="83">
        <f t="shared" si="3"/>
        <v>0</v>
      </c>
      <c r="D45" s="83">
        <f t="shared" si="3"/>
        <v>0</v>
      </c>
      <c r="E45" s="83">
        <f t="shared" si="3"/>
        <v>0</v>
      </c>
      <c r="F45" s="83">
        <f t="shared" si="3"/>
        <v>0</v>
      </c>
      <c r="G45" s="83">
        <f t="shared" si="3"/>
        <v>0</v>
      </c>
      <c r="I45" s="82" t="s">
        <v>93</v>
      </c>
      <c r="J45" s="83">
        <v>0</v>
      </c>
      <c r="K45" s="83">
        <v>0</v>
      </c>
      <c r="L45" s="83">
        <v>0</v>
      </c>
      <c r="M45" s="83">
        <v>0</v>
      </c>
      <c r="N45" s="83">
        <v>0</v>
      </c>
      <c r="P45" s="82" t="s">
        <v>107</v>
      </c>
      <c r="Q45" s="83">
        <v>0</v>
      </c>
      <c r="R45" s="83">
        <v>0</v>
      </c>
      <c r="S45" s="83">
        <v>0</v>
      </c>
      <c r="T45" s="83">
        <v>0</v>
      </c>
      <c r="U45" s="83">
        <v>0</v>
      </c>
    </row>
    <row r="46" spans="2:21" x14ac:dyDescent="0.2">
      <c r="B46" s="82" t="s">
        <v>94</v>
      </c>
      <c r="C46" s="83">
        <f t="shared" si="3"/>
        <v>0</v>
      </c>
      <c r="D46" s="83">
        <f t="shared" si="3"/>
        <v>0</v>
      </c>
      <c r="E46" s="83">
        <f t="shared" si="3"/>
        <v>0</v>
      </c>
      <c r="F46" s="83">
        <f t="shared" si="3"/>
        <v>0</v>
      </c>
      <c r="G46" s="83">
        <f t="shared" si="3"/>
        <v>0</v>
      </c>
      <c r="I46" s="82" t="s">
        <v>94</v>
      </c>
      <c r="J46" s="83">
        <v>0</v>
      </c>
      <c r="K46" s="83">
        <v>0</v>
      </c>
      <c r="L46" s="83">
        <v>0</v>
      </c>
      <c r="M46" s="83">
        <v>0</v>
      </c>
      <c r="N46" s="83">
        <v>0</v>
      </c>
      <c r="P46" s="82" t="s">
        <v>107</v>
      </c>
      <c r="Q46" s="83">
        <v>0</v>
      </c>
      <c r="R46" s="83">
        <v>0</v>
      </c>
      <c r="S46" s="83">
        <v>0</v>
      </c>
      <c r="T46" s="83">
        <v>0</v>
      </c>
      <c r="U46" s="83">
        <v>0</v>
      </c>
    </row>
    <row r="47" spans="2:21" x14ac:dyDescent="0.2">
      <c r="B47" s="82" t="s">
        <v>95</v>
      </c>
      <c r="C47" s="83">
        <f t="shared" si="3"/>
        <v>1.6329939147905037E-2</v>
      </c>
      <c r="D47" s="83">
        <f t="shared" si="3"/>
        <v>1.6329939147905037E-2</v>
      </c>
      <c r="E47" s="83">
        <f t="shared" si="3"/>
        <v>1.6652029314390582E-2</v>
      </c>
      <c r="F47" s="83">
        <f t="shared" si="3"/>
        <v>1.698506990067844E-2</v>
      </c>
      <c r="G47" s="83">
        <f t="shared" si="3"/>
        <v>1.7324771298691977E-2</v>
      </c>
      <c r="I47" s="82" t="s">
        <v>95</v>
      </c>
      <c r="J47" s="83">
        <v>0.32745610714790496</v>
      </c>
      <c r="K47" s="83">
        <v>0.32745610714790496</v>
      </c>
      <c r="L47" s="83">
        <v>0.33391482025839064</v>
      </c>
      <c r="M47" s="83">
        <v>0.34059311666355846</v>
      </c>
      <c r="N47" s="83">
        <v>0.34740497899682954</v>
      </c>
      <c r="P47" s="82" t="s">
        <v>107</v>
      </c>
      <c r="Q47" s="83">
        <v>0.31112616799999993</v>
      </c>
      <c r="R47" s="83">
        <v>0.31112616799999993</v>
      </c>
      <c r="S47" s="83">
        <v>0.31726279094400006</v>
      </c>
      <c r="T47" s="83">
        <v>0.32360804676288002</v>
      </c>
      <c r="U47" s="83">
        <v>0.33008020769813756</v>
      </c>
    </row>
    <row r="48" spans="2:21" x14ac:dyDescent="0.2">
      <c r="B48" s="82" t="s">
        <v>96</v>
      </c>
      <c r="C48" s="83">
        <f t="shared" si="3"/>
        <v>0</v>
      </c>
      <c r="D48" s="83">
        <f t="shared" si="3"/>
        <v>0</v>
      </c>
      <c r="E48" s="83">
        <f t="shared" si="3"/>
        <v>0</v>
      </c>
      <c r="F48" s="83">
        <f t="shared" si="3"/>
        <v>0</v>
      </c>
      <c r="G48" s="83">
        <f t="shared" si="3"/>
        <v>0</v>
      </c>
      <c r="I48" s="82" t="s">
        <v>96</v>
      </c>
      <c r="J48" s="83">
        <v>0</v>
      </c>
      <c r="K48" s="83">
        <v>0</v>
      </c>
      <c r="L48" s="83">
        <v>0</v>
      </c>
      <c r="M48" s="83">
        <v>0</v>
      </c>
      <c r="N48" s="83">
        <v>0</v>
      </c>
      <c r="P48" s="82" t="s">
        <v>107</v>
      </c>
      <c r="Q48" s="83">
        <v>0</v>
      </c>
      <c r="R48" s="83">
        <v>0</v>
      </c>
      <c r="S48" s="83">
        <v>0</v>
      </c>
      <c r="T48" s="83">
        <v>0</v>
      </c>
      <c r="U48" s="83">
        <v>0</v>
      </c>
    </row>
    <row r="49" spans="2:21" x14ac:dyDescent="0.2">
      <c r="B49" s="82" t="s">
        <v>97</v>
      </c>
      <c r="C49" s="83">
        <f t="shared" si="3"/>
        <v>0</v>
      </c>
      <c r="D49" s="83">
        <f t="shared" si="3"/>
        <v>0</v>
      </c>
      <c r="E49" s="83">
        <f t="shared" si="3"/>
        <v>0</v>
      </c>
      <c r="F49" s="83">
        <f t="shared" si="3"/>
        <v>0</v>
      </c>
      <c r="G49" s="83">
        <f t="shared" si="3"/>
        <v>0</v>
      </c>
      <c r="I49" s="82" t="s">
        <v>97</v>
      </c>
      <c r="J49" s="83">
        <v>0</v>
      </c>
      <c r="K49" s="83">
        <v>0</v>
      </c>
      <c r="L49" s="83">
        <v>0</v>
      </c>
      <c r="M49" s="83">
        <v>0</v>
      </c>
      <c r="N49" s="83">
        <v>0</v>
      </c>
      <c r="P49" s="82" t="s">
        <v>107</v>
      </c>
      <c r="Q49" s="83">
        <v>0</v>
      </c>
      <c r="R49" s="83">
        <v>0</v>
      </c>
      <c r="S49" s="83">
        <v>0</v>
      </c>
      <c r="T49" s="83">
        <v>0</v>
      </c>
      <c r="U49" s="83">
        <v>0</v>
      </c>
    </row>
    <row r="50" spans="2:21" x14ac:dyDescent="0.2">
      <c r="B50" s="82" t="s">
        <v>98</v>
      </c>
      <c r="C50" s="83">
        <f t="shared" si="3"/>
        <v>0</v>
      </c>
      <c r="D50" s="83">
        <f t="shared" si="3"/>
        <v>0</v>
      </c>
      <c r="E50" s="83">
        <f t="shared" si="3"/>
        <v>0</v>
      </c>
      <c r="F50" s="83">
        <f t="shared" si="3"/>
        <v>0</v>
      </c>
      <c r="G50" s="83">
        <f t="shared" si="3"/>
        <v>0</v>
      </c>
      <c r="I50" s="82" t="s">
        <v>98</v>
      </c>
      <c r="J50" s="83">
        <v>0</v>
      </c>
      <c r="K50" s="83">
        <v>0</v>
      </c>
      <c r="L50" s="83">
        <v>0</v>
      </c>
      <c r="M50" s="83">
        <v>0</v>
      </c>
      <c r="N50" s="83">
        <v>0</v>
      </c>
      <c r="P50" s="82" t="s">
        <v>107</v>
      </c>
      <c r="Q50" s="83">
        <v>0</v>
      </c>
      <c r="R50" s="83">
        <v>0</v>
      </c>
      <c r="S50" s="83">
        <v>0</v>
      </c>
      <c r="T50" s="83">
        <v>0</v>
      </c>
      <c r="U50" s="83">
        <v>0</v>
      </c>
    </row>
    <row r="51" spans="2:21" x14ac:dyDescent="0.2">
      <c r="B51" s="82" t="s">
        <v>99</v>
      </c>
      <c r="C51" s="83">
        <f t="shared" si="3"/>
        <v>0</v>
      </c>
      <c r="D51" s="83">
        <f t="shared" si="3"/>
        <v>0</v>
      </c>
      <c r="E51" s="83">
        <f t="shared" si="3"/>
        <v>0</v>
      </c>
      <c r="F51" s="83">
        <f t="shared" si="3"/>
        <v>0</v>
      </c>
      <c r="G51" s="83">
        <f t="shared" si="3"/>
        <v>0</v>
      </c>
      <c r="I51" s="82" t="s">
        <v>99</v>
      </c>
      <c r="J51" s="83">
        <v>0</v>
      </c>
      <c r="K51" s="83">
        <v>0</v>
      </c>
      <c r="L51" s="83">
        <v>0</v>
      </c>
      <c r="M51" s="83">
        <v>0</v>
      </c>
      <c r="N51" s="83">
        <v>0</v>
      </c>
      <c r="P51" s="82" t="s">
        <v>107</v>
      </c>
      <c r="Q51" s="83">
        <v>0</v>
      </c>
      <c r="R51" s="83">
        <v>0</v>
      </c>
      <c r="S51" s="83">
        <v>0</v>
      </c>
      <c r="T51" s="83">
        <v>0</v>
      </c>
      <c r="U51" s="83">
        <v>0</v>
      </c>
    </row>
    <row r="52" spans="2:21" x14ac:dyDescent="0.2">
      <c r="B52" s="82" t="s">
        <v>100</v>
      </c>
      <c r="C52" s="83">
        <f t="shared" si="3"/>
        <v>0</v>
      </c>
      <c r="D52" s="83">
        <f t="shared" si="3"/>
        <v>0</v>
      </c>
      <c r="E52" s="83">
        <f t="shared" si="3"/>
        <v>0</v>
      </c>
      <c r="F52" s="83">
        <f t="shared" si="3"/>
        <v>0</v>
      </c>
      <c r="G52" s="83">
        <f t="shared" si="3"/>
        <v>0</v>
      </c>
      <c r="I52" s="82" t="s">
        <v>100</v>
      </c>
      <c r="J52" s="83">
        <v>0</v>
      </c>
      <c r="K52" s="83">
        <v>0</v>
      </c>
      <c r="L52" s="83">
        <v>0</v>
      </c>
      <c r="M52" s="83">
        <v>0</v>
      </c>
      <c r="N52" s="83">
        <v>0</v>
      </c>
      <c r="P52" s="82" t="s">
        <v>107</v>
      </c>
      <c r="Q52" s="83">
        <v>0</v>
      </c>
      <c r="R52" s="83">
        <v>0</v>
      </c>
      <c r="S52" s="83">
        <v>0</v>
      </c>
      <c r="T52" s="83">
        <v>0</v>
      </c>
      <c r="U52" s="83">
        <v>0</v>
      </c>
    </row>
    <row r="53" spans="2:21" x14ac:dyDescent="0.2">
      <c r="B53" s="82" t="s">
        <v>101</v>
      </c>
      <c r="C53" s="83">
        <f t="shared" si="3"/>
        <v>0</v>
      </c>
      <c r="D53" s="83">
        <f t="shared" si="3"/>
        <v>0</v>
      </c>
      <c r="E53" s="83">
        <f t="shared" si="3"/>
        <v>0</v>
      </c>
      <c r="F53" s="83">
        <f t="shared" si="3"/>
        <v>0</v>
      </c>
      <c r="G53" s="83">
        <f t="shared" si="3"/>
        <v>0</v>
      </c>
      <c r="I53" s="82" t="s">
        <v>101</v>
      </c>
      <c r="J53" s="83">
        <v>0</v>
      </c>
      <c r="K53" s="83">
        <v>0</v>
      </c>
      <c r="L53" s="83">
        <v>0</v>
      </c>
      <c r="M53" s="83">
        <v>0</v>
      </c>
      <c r="N53" s="83">
        <v>0</v>
      </c>
      <c r="P53" s="82" t="s">
        <v>107</v>
      </c>
      <c r="Q53" s="83">
        <v>0</v>
      </c>
      <c r="R53" s="83">
        <v>0</v>
      </c>
      <c r="S53" s="83">
        <v>0</v>
      </c>
      <c r="T53" s="83">
        <v>0</v>
      </c>
      <c r="U53" s="83">
        <v>0</v>
      </c>
    </row>
    <row r="54" spans="2:21" x14ac:dyDescent="0.2">
      <c r="B54" s="82" t="s">
        <v>102</v>
      </c>
      <c r="C54" s="83">
        <f t="shared" si="3"/>
        <v>0</v>
      </c>
      <c r="D54" s="83">
        <f t="shared" si="3"/>
        <v>0</v>
      </c>
      <c r="E54" s="83">
        <f t="shared" si="3"/>
        <v>0</v>
      </c>
      <c r="F54" s="83">
        <f t="shared" si="3"/>
        <v>0</v>
      </c>
      <c r="G54" s="83">
        <f t="shared" si="3"/>
        <v>0</v>
      </c>
      <c r="I54" s="82" t="s">
        <v>102</v>
      </c>
      <c r="J54" s="83">
        <v>0</v>
      </c>
      <c r="K54" s="83">
        <v>0</v>
      </c>
      <c r="L54" s="83">
        <v>0</v>
      </c>
      <c r="M54" s="83">
        <v>0</v>
      </c>
      <c r="N54" s="83">
        <v>0</v>
      </c>
      <c r="P54" s="82" t="s">
        <v>107</v>
      </c>
      <c r="Q54" s="83">
        <v>0</v>
      </c>
      <c r="R54" s="83">
        <v>0</v>
      </c>
      <c r="S54" s="83">
        <v>0</v>
      </c>
      <c r="T54" s="83">
        <v>0</v>
      </c>
      <c r="U54" s="83">
        <v>0</v>
      </c>
    </row>
    <row r="55" spans="2:21" x14ac:dyDescent="0.2">
      <c r="B55" s="82" t="s">
        <v>103</v>
      </c>
      <c r="C55" s="83">
        <f t="shared" si="3"/>
        <v>0</v>
      </c>
      <c r="D55" s="83">
        <f t="shared" si="3"/>
        <v>0</v>
      </c>
      <c r="E55" s="83">
        <f t="shared" si="3"/>
        <v>0</v>
      </c>
      <c r="F55" s="83">
        <f t="shared" si="3"/>
        <v>0</v>
      </c>
      <c r="G55" s="83">
        <f t="shared" si="3"/>
        <v>0</v>
      </c>
      <c r="I55" s="82" t="s">
        <v>103</v>
      </c>
      <c r="J55" s="83">
        <v>0</v>
      </c>
      <c r="K55" s="83">
        <v>0</v>
      </c>
      <c r="L55" s="83">
        <v>0</v>
      </c>
      <c r="M55" s="83">
        <v>0</v>
      </c>
      <c r="N55" s="83">
        <v>0</v>
      </c>
      <c r="P55" s="82" t="s">
        <v>107</v>
      </c>
      <c r="Q55" s="83">
        <v>0</v>
      </c>
      <c r="R55" s="83">
        <v>0</v>
      </c>
      <c r="S55" s="83">
        <v>0</v>
      </c>
      <c r="T55" s="83">
        <v>0</v>
      </c>
      <c r="U55" s="83">
        <v>0</v>
      </c>
    </row>
    <row r="56" spans="2:21" x14ac:dyDescent="0.2">
      <c r="B56" s="82" t="s">
        <v>104</v>
      </c>
      <c r="C56" s="83">
        <f t="shared" si="3"/>
        <v>0</v>
      </c>
      <c r="D56" s="83">
        <f t="shared" si="3"/>
        <v>0</v>
      </c>
      <c r="E56" s="83">
        <f t="shared" si="3"/>
        <v>0</v>
      </c>
      <c r="F56" s="83">
        <f t="shared" si="3"/>
        <v>0</v>
      </c>
      <c r="G56" s="83">
        <f t="shared" si="3"/>
        <v>0</v>
      </c>
      <c r="I56" s="82" t="s">
        <v>104</v>
      </c>
      <c r="J56" s="83">
        <v>0</v>
      </c>
      <c r="K56" s="83">
        <v>0</v>
      </c>
      <c r="L56" s="83">
        <v>0</v>
      </c>
      <c r="M56" s="83">
        <v>0</v>
      </c>
      <c r="N56" s="83">
        <v>0</v>
      </c>
      <c r="P56" s="82" t="s">
        <v>107</v>
      </c>
      <c r="Q56" s="83">
        <v>0</v>
      </c>
      <c r="R56" s="83">
        <v>0</v>
      </c>
      <c r="S56" s="83">
        <v>0</v>
      </c>
      <c r="T56" s="83">
        <v>0</v>
      </c>
      <c r="U56" s="83">
        <v>0</v>
      </c>
    </row>
    <row r="57" spans="2:21" x14ac:dyDescent="0.2">
      <c r="B57" s="82" t="s">
        <v>105</v>
      </c>
      <c r="C57" s="83">
        <f t="shared" si="3"/>
        <v>0</v>
      </c>
      <c r="D57" s="83">
        <f t="shared" si="3"/>
        <v>0</v>
      </c>
      <c r="E57" s="83">
        <f t="shared" si="3"/>
        <v>0</v>
      </c>
      <c r="F57" s="83">
        <f t="shared" si="3"/>
        <v>0</v>
      </c>
      <c r="G57" s="83">
        <f t="shared" si="3"/>
        <v>0</v>
      </c>
      <c r="I57" s="82" t="s">
        <v>105</v>
      </c>
      <c r="J57" s="83">
        <v>0</v>
      </c>
      <c r="K57" s="83">
        <v>0</v>
      </c>
      <c r="L57" s="83">
        <v>0</v>
      </c>
      <c r="M57" s="83">
        <v>0</v>
      </c>
      <c r="N57" s="83">
        <v>0</v>
      </c>
      <c r="P57" s="82" t="s">
        <v>107</v>
      </c>
      <c r="Q57" s="83">
        <v>0</v>
      </c>
      <c r="R57" s="83">
        <v>0</v>
      </c>
      <c r="S57" s="83">
        <v>0</v>
      </c>
      <c r="T57" s="83">
        <v>0</v>
      </c>
      <c r="U57" s="83">
        <v>0</v>
      </c>
    </row>
    <row r="58" spans="2:21" x14ac:dyDescent="0.2">
      <c r="B58" s="82" t="s">
        <v>106</v>
      </c>
      <c r="C58" s="83">
        <f t="shared" si="3"/>
        <v>0</v>
      </c>
      <c r="D58" s="83">
        <f t="shared" si="3"/>
        <v>0</v>
      </c>
      <c r="E58" s="83">
        <f t="shared" si="3"/>
        <v>0</v>
      </c>
      <c r="F58" s="83">
        <f t="shared" si="3"/>
        <v>0</v>
      </c>
      <c r="G58" s="83">
        <f t="shared" si="3"/>
        <v>0</v>
      </c>
      <c r="I58" s="82" t="s">
        <v>106</v>
      </c>
      <c r="J58" s="83">
        <v>0</v>
      </c>
      <c r="K58" s="83">
        <v>0</v>
      </c>
      <c r="L58" s="83">
        <v>0</v>
      </c>
      <c r="M58" s="83">
        <v>0</v>
      </c>
      <c r="N58" s="83">
        <v>0</v>
      </c>
      <c r="P58" s="82" t="s">
        <v>107</v>
      </c>
      <c r="Q58" s="83">
        <v>0</v>
      </c>
      <c r="R58" s="83">
        <v>0</v>
      </c>
      <c r="S58" s="83">
        <v>0</v>
      </c>
      <c r="T58" s="83">
        <v>0</v>
      </c>
      <c r="U58" s="83">
        <v>0</v>
      </c>
    </row>
    <row r="59" spans="2:21" x14ac:dyDescent="0.2">
      <c r="B59" s="82" t="s">
        <v>107</v>
      </c>
      <c r="C59" s="83">
        <f t="shared" si="3"/>
        <v>0</v>
      </c>
      <c r="D59" s="83">
        <f t="shared" si="3"/>
        <v>0</v>
      </c>
      <c r="E59" s="83">
        <f t="shared" si="3"/>
        <v>0</v>
      </c>
      <c r="F59" s="83">
        <f t="shared" si="3"/>
        <v>0</v>
      </c>
      <c r="G59" s="83">
        <f t="shared" si="3"/>
        <v>0</v>
      </c>
      <c r="I59" s="82" t="s">
        <v>107</v>
      </c>
      <c r="J59" s="83">
        <v>0</v>
      </c>
      <c r="K59" s="83">
        <v>0</v>
      </c>
      <c r="L59" s="83">
        <v>0</v>
      </c>
      <c r="M59" s="83">
        <v>0</v>
      </c>
      <c r="N59" s="83">
        <v>0</v>
      </c>
      <c r="P59" s="82" t="s">
        <v>107</v>
      </c>
      <c r="Q59" s="83">
        <v>0</v>
      </c>
      <c r="R59" s="83">
        <v>0</v>
      </c>
      <c r="S59" s="83">
        <v>0</v>
      </c>
      <c r="T59" s="83">
        <v>0</v>
      </c>
      <c r="U59" s="83">
        <v>0</v>
      </c>
    </row>
    <row r="60" spans="2:21" x14ac:dyDescent="0.2">
      <c r="B60" s="82" t="s">
        <v>108</v>
      </c>
      <c r="C60" s="83">
        <f t="shared" si="3"/>
        <v>0.68138071332036176</v>
      </c>
      <c r="D60" s="83">
        <f t="shared" si="3"/>
        <v>0.79873177691841946</v>
      </c>
      <c r="E60" s="83">
        <f t="shared" si="3"/>
        <v>0.87873589320728129</v>
      </c>
      <c r="F60" s="83">
        <f t="shared" si="3"/>
        <v>0.79427931519247963</v>
      </c>
      <c r="G60" s="83">
        <f t="shared" si="3"/>
        <v>0.79341778725411594</v>
      </c>
      <c r="I60" s="82" t="s">
        <v>108</v>
      </c>
      <c r="J60" s="83">
        <v>13.663386853353494</v>
      </c>
      <c r="K60" s="83">
        <v>16.016569073289563</v>
      </c>
      <c r="L60" s="83">
        <v>17.620851626854389</v>
      </c>
      <c r="M60" s="83">
        <v>15.92728608387991</v>
      </c>
      <c r="N60" s="83">
        <v>15.910010294770151</v>
      </c>
      <c r="P60" s="82" t="s">
        <v>107</v>
      </c>
      <c r="Q60" s="83">
        <v>12.982006140033132</v>
      </c>
      <c r="R60" s="83">
        <v>15.217837296371144</v>
      </c>
      <c r="S60" s="83">
        <v>16.742115733647108</v>
      </c>
      <c r="T60" s="83">
        <v>15.13300676868743</v>
      </c>
      <c r="U60" s="83">
        <v>15.116592507516035</v>
      </c>
    </row>
    <row r="61" spans="2:21" x14ac:dyDescent="0.2">
      <c r="B61" s="82" t="s">
        <v>109</v>
      </c>
      <c r="C61" s="83">
        <f t="shared" si="3"/>
        <v>0</v>
      </c>
      <c r="D61" s="83">
        <f t="shared" si="3"/>
        <v>0</v>
      </c>
      <c r="E61" s="83">
        <f t="shared" si="3"/>
        <v>0</v>
      </c>
      <c r="F61" s="83">
        <f t="shared" si="3"/>
        <v>0</v>
      </c>
      <c r="G61" s="83">
        <f t="shared" si="3"/>
        <v>0</v>
      </c>
      <c r="I61" s="82" t="s">
        <v>109</v>
      </c>
      <c r="J61" s="83">
        <v>0</v>
      </c>
      <c r="K61" s="83">
        <v>0</v>
      </c>
      <c r="L61" s="83">
        <v>0</v>
      </c>
      <c r="M61" s="83">
        <v>0</v>
      </c>
      <c r="N61" s="83">
        <v>0</v>
      </c>
      <c r="P61" s="82" t="s">
        <v>107</v>
      </c>
      <c r="Q61" s="83">
        <v>0</v>
      </c>
      <c r="R61" s="83">
        <v>0</v>
      </c>
      <c r="S61" s="83">
        <v>0</v>
      </c>
      <c r="T61" s="83">
        <v>0</v>
      </c>
      <c r="U61" s="83">
        <v>0</v>
      </c>
    </row>
    <row r="62" spans="2:21" x14ac:dyDescent="0.2">
      <c r="B62" s="82" t="s">
        <v>110</v>
      </c>
      <c r="C62" s="83">
        <f t="shared" si="3"/>
        <v>0</v>
      </c>
      <c r="D62" s="83">
        <f t="shared" si="3"/>
        <v>0</v>
      </c>
      <c r="E62" s="83">
        <f t="shared" si="3"/>
        <v>0</v>
      </c>
      <c r="F62" s="83">
        <f t="shared" si="3"/>
        <v>0</v>
      </c>
      <c r="G62" s="83">
        <f t="shared" si="3"/>
        <v>0</v>
      </c>
      <c r="I62" s="82" t="s">
        <v>110</v>
      </c>
      <c r="J62" s="83">
        <v>0</v>
      </c>
      <c r="K62" s="83">
        <v>0</v>
      </c>
      <c r="L62" s="83">
        <v>0</v>
      </c>
      <c r="M62" s="83">
        <v>0</v>
      </c>
      <c r="N62" s="83">
        <v>0</v>
      </c>
      <c r="P62" s="82" t="s">
        <v>107</v>
      </c>
      <c r="Q62" s="83">
        <v>0</v>
      </c>
      <c r="R62" s="83">
        <v>0</v>
      </c>
      <c r="S62" s="83">
        <v>0</v>
      </c>
      <c r="T62" s="83">
        <v>0</v>
      </c>
      <c r="U62" s="83">
        <v>0</v>
      </c>
    </row>
    <row r="63" spans="2:21" x14ac:dyDescent="0.2">
      <c r="C63" s="84">
        <f t="shared" si="3"/>
        <v>0.69779366227484552</v>
      </c>
      <c r="D63" s="84">
        <f t="shared" si="3"/>
        <v>0.81535448396078536</v>
      </c>
      <c r="E63" s="84">
        <f t="shared" si="3"/>
        <v>0.89574811971128554</v>
      </c>
      <c r="F63" s="84">
        <f t="shared" si="3"/>
        <v>0.81132744172061244</v>
      </c>
      <c r="G63" s="84">
        <f t="shared" si="3"/>
        <v>0.81080687631281023</v>
      </c>
      <c r="J63" s="84">
        <v>13.992507514659978</v>
      </c>
      <c r="K63" s="84">
        <v>16.34989590868393</v>
      </c>
      <c r="L63" s="84">
        <v>17.961989301310005</v>
      </c>
      <c r="M63" s="84">
        <v>16.26914364357469</v>
      </c>
      <c r="N63" s="84">
        <v>16.258705005658825</v>
      </c>
      <c r="P63" s="78" t="s">
        <v>107</v>
      </c>
      <c r="Q63" s="84">
        <v>13.294713852385133</v>
      </c>
      <c r="R63" s="84">
        <v>15.534541424723145</v>
      </c>
      <c r="S63" s="84">
        <v>17.06624118159872</v>
      </c>
      <c r="T63" s="84">
        <v>15.457816201854078</v>
      </c>
      <c r="U63" s="84">
        <v>15.447898129346015</v>
      </c>
    </row>
    <row r="64" spans="2:21" x14ac:dyDescent="0.2">
      <c r="B64" s="82" t="s">
        <v>111</v>
      </c>
      <c r="C64" s="83">
        <f t="shared" si="3"/>
        <v>4.200284322814149E-3</v>
      </c>
      <c r="D64" s="83">
        <f t="shared" si="3"/>
        <v>4.3381785114476462E-3</v>
      </c>
      <c r="E64" s="83">
        <f t="shared" si="3"/>
        <v>4.4596467608678803E-3</v>
      </c>
      <c r="F64" s="83">
        <f t="shared" si="3"/>
        <v>4.3548453482740723E-3</v>
      </c>
      <c r="G64" s="83">
        <f t="shared" si="3"/>
        <v>4.438163223645375E-3</v>
      </c>
      <c r="I64" s="82" t="s">
        <v>111</v>
      </c>
      <c r="J64" s="83">
        <v>8.4226201996567329E-2</v>
      </c>
      <c r="K64" s="83">
        <v>8.6991325234275885E-2</v>
      </c>
      <c r="L64" s="83">
        <v>8.9427067323512716E-2</v>
      </c>
      <c r="M64" s="83">
        <v>8.7325536982171797E-2</v>
      </c>
      <c r="N64" s="83">
        <v>8.8996268690221036E-2</v>
      </c>
      <c r="P64" s="82" t="s">
        <v>107</v>
      </c>
      <c r="Q64" s="83">
        <v>8.002591767375318E-2</v>
      </c>
      <c r="R64" s="83">
        <v>8.2653146722828238E-2</v>
      </c>
      <c r="S64" s="83">
        <v>8.4967420562644835E-2</v>
      </c>
      <c r="T64" s="83">
        <v>8.2970691633897725E-2</v>
      </c>
      <c r="U64" s="83">
        <v>8.4558105466575662E-2</v>
      </c>
    </row>
    <row r="65" spans="1:21" s="80" customFormat="1" x14ac:dyDescent="0.2">
      <c r="A65" s="85" t="s">
        <v>118</v>
      </c>
      <c r="B65" s="80" t="s">
        <v>113</v>
      </c>
      <c r="C65" s="87">
        <f t="shared" si="3"/>
        <v>0.70199394659766057</v>
      </c>
      <c r="D65" s="87">
        <f t="shared" si="3"/>
        <v>0.81969266247223338</v>
      </c>
      <c r="E65" s="87">
        <f t="shared" si="3"/>
        <v>0.90020776647214973</v>
      </c>
      <c r="F65" s="87">
        <f t="shared" si="3"/>
        <v>0.8156822870688849</v>
      </c>
      <c r="G65" s="87">
        <f t="shared" si="3"/>
        <v>0.81524503953645855</v>
      </c>
      <c r="I65" s="80" t="s">
        <v>113</v>
      </c>
      <c r="J65" s="87">
        <v>14.076733716656546</v>
      </c>
      <c r="K65" s="87">
        <v>16.436887233918206</v>
      </c>
      <c r="L65" s="87">
        <v>18.051416368633518</v>
      </c>
      <c r="M65" s="87">
        <v>16.356469180556861</v>
      </c>
      <c r="N65" s="87">
        <v>16.347701274349049</v>
      </c>
      <c r="P65" s="80" t="s">
        <v>107</v>
      </c>
      <c r="Q65" s="87">
        <v>13.374739770058886</v>
      </c>
      <c r="R65" s="87">
        <v>15.617194571445973</v>
      </c>
      <c r="S65" s="87">
        <v>17.151208602161368</v>
      </c>
      <c r="T65" s="87">
        <v>15.540786893487976</v>
      </c>
      <c r="U65" s="87">
        <v>15.532456234812591</v>
      </c>
    </row>
    <row r="66" spans="1:21" x14ac:dyDescent="0.2">
      <c r="C66" s="89"/>
      <c r="D66" s="89"/>
      <c r="E66" s="89"/>
      <c r="F66" s="89"/>
      <c r="G66" s="89"/>
      <c r="J66" s="89"/>
      <c r="K66" s="89"/>
      <c r="L66" s="89"/>
      <c r="M66" s="89"/>
      <c r="N66" s="89"/>
    </row>
    <row r="67" spans="1:21" x14ac:dyDescent="0.2">
      <c r="C67" s="89"/>
      <c r="D67" s="89"/>
      <c r="E67" s="89"/>
      <c r="F67" s="89"/>
      <c r="G67" s="89"/>
      <c r="J67" s="89"/>
      <c r="K67" s="89"/>
      <c r="L67" s="89"/>
      <c r="M67" s="89"/>
      <c r="N67" s="89"/>
    </row>
    <row r="68" spans="1:21" x14ac:dyDescent="0.2">
      <c r="B68" s="78" t="s">
        <v>119</v>
      </c>
      <c r="I68" s="78" t="s">
        <v>119</v>
      </c>
      <c r="P68" s="78" t="s">
        <v>119</v>
      </c>
    </row>
    <row r="69" spans="1:21" hidden="1" outlineLevel="1" x14ac:dyDescent="0.2">
      <c r="B69" s="82" t="s">
        <v>120</v>
      </c>
      <c r="C69" s="83">
        <f>J69-Q69</f>
        <v>0</v>
      </c>
      <c r="D69" s="83">
        <f t="shared" ref="D69:G71" si="4">K69-R69</f>
        <v>0</v>
      </c>
      <c r="E69" s="83">
        <f t="shared" si="4"/>
        <v>0</v>
      </c>
      <c r="F69" s="83">
        <f t="shared" si="4"/>
        <v>0</v>
      </c>
      <c r="G69" s="83">
        <f t="shared" si="4"/>
        <v>0</v>
      </c>
      <c r="I69" s="82" t="s">
        <v>120</v>
      </c>
      <c r="J69" s="83"/>
      <c r="K69" s="83"/>
      <c r="L69" s="83"/>
      <c r="M69" s="83"/>
      <c r="N69" s="83"/>
      <c r="P69" s="82" t="s">
        <v>120</v>
      </c>
      <c r="Q69" s="83"/>
      <c r="R69" s="83"/>
      <c r="S69" s="83"/>
      <c r="T69" s="83"/>
      <c r="U69" s="83"/>
    </row>
    <row r="70" spans="1:21" hidden="1" outlineLevel="1" x14ac:dyDescent="0.2">
      <c r="B70" s="82" t="s">
        <v>121</v>
      </c>
      <c r="C70" s="83">
        <f t="shared" ref="C70:C71" si="5">J70-Q70</f>
        <v>0</v>
      </c>
      <c r="D70" s="83">
        <f t="shared" si="4"/>
        <v>0</v>
      </c>
      <c r="E70" s="83">
        <f t="shared" si="4"/>
        <v>0</v>
      </c>
      <c r="F70" s="83">
        <f t="shared" si="4"/>
        <v>0</v>
      </c>
      <c r="G70" s="83">
        <f t="shared" si="4"/>
        <v>0</v>
      </c>
      <c r="I70" s="82" t="s">
        <v>121</v>
      </c>
      <c r="J70" s="83"/>
      <c r="K70" s="83"/>
      <c r="L70" s="83"/>
      <c r="M70" s="83"/>
      <c r="N70" s="83"/>
      <c r="P70" s="82" t="s">
        <v>121</v>
      </c>
      <c r="Q70" s="83"/>
      <c r="R70" s="83"/>
      <c r="S70" s="83"/>
      <c r="T70" s="83"/>
      <c r="U70" s="83"/>
    </row>
    <row r="71" spans="1:21" hidden="1" outlineLevel="1" x14ac:dyDescent="0.2">
      <c r="B71" s="82" t="s">
        <v>122</v>
      </c>
      <c r="C71" s="83">
        <f t="shared" si="5"/>
        <v>0</v>
      </c>
      <c r="D71" s="83">
        <f t="shared" si="4"/>
        <v>0</v>
      </c>
      <c r="E71" s="83">
        <f t="shared" si="4"/>
        <v>0</v>
      </c>
      <c r="F71" s="83">
        <f t="shared" si="4"/>
        <v>0</v>
      </c>
      <c r="G71" s="83">
        <f t="shared" si="4"/>
        <v>0</v>
      </c>
      <c r="I71" s="82" t="s">
        <v>122</v>
      </c>
      <c r="J71" s="83"/>
      <c r="K71" s="83"/>
      <c r="L71" s="83"/>
      <c r="M71" s="83"/>
      <c r="N71" s="83"/>
      <c r="P71" s="82" t="s">
        <v>122</v>
      </c>
      <c r="Q71" s="83"/>
      <c r="R71" s="83"/>
      <c r="S71" s="83"/>
      <c r="T71" s="83"/>
      <c r="U71" s="83"/>
    </row>
    <row r="72" spans="1:21" collapsed="1" x14ac:dyDescent="0.2">
      <c r="B72" s="78" t="str">
        <f>B68</f>
        <v>UCC adjustments</v>
      </c>
      <c r="C72" s="84">
        <f>SUM(C69:C71)</f>
        <v>0</v>
      </c>
      <c r="D72" s="84">
        <f>SUM(D69:D71)</f>
        <v>0</v>
      </c>
      <c r="E72" s="84">
        <f>SUM(E69:E71)</f>
        <v>0</v>
      </c>
      <c r="F72" s="84">
        <f>SUM(F69:F71)</f>
        <v>0</v>
      </c>
      <c r="G72" s="84">
        <f>SUM(G69:G71)</f>
        <v>0</v>
      </c>
      <c r="I72" s="83" t="s">
        <v>119</v>
      </c>
      <c r="J72" s="84">
        <f>SUM(J69:J71)</f>
        <v>0</v>
      </c>
      <c r="K72" s="84">
        <f>SUM(K69:K71)</f>
        <v>0</v>
      </c>
      <c r="L72" s="84">
        <f>SUM(L69:L71)</f>
        <v>0</v>
      </c>
      <c r="M72" s="84">
        <f>SUM(M69:M71)</f>
        <v>0</v>
      </c>
      <c r="N72" s="84">
        <f>SUM(N69:N71)</f>
        <v>0</v>
      </c>
      <c r="P72" s="83" t="s">
        <v>119</v>
      </c>
      <c r="Q72" s="84">
        <f>SUM(Q69:Q71)</f>
        <v>0</v>
      </c>
      <c r="R72" s="84">
        <f>SUM(R69:R71)</f>
        <v>0</v>
      </c>
      <c r="S72" s="84">
        <f>SUM(S69:S71)</f>
        <v>0</v>
      </c>
      <c r="T72" s="84">
        <f>SUM(T69:T71)</f>
        <v>0</v>
      </c>
      <c r="U72" s="84">
        <f>SUM(U69:U71)</f>
        <v>0</v>
      </c>
    </row>
    <row r="74" spans="1:21" x14ac:dyDescent="0.2">
      <c r="B74" s="78" t="s">
        <v>119</v>
      </c>
      <c r="I74" s="78" t="s">
        <v>119</v>
      </c>
      <c r="P74" s="78" t="s">
        <v>119</v>
      </c>
    </row>
    <row r="75" spans="1:21" outlineLevel="1" x14ac:dyDescent="0.2">
      <c r="B75" s="82" t="s">
        <v>89</v>
      </c>
      <c r="C75" s="83">
        <f t="shared" ref="C75:G96" si="6">J75-Q75</f>
        <v>0</v>
      </c>
      <c r="D75" s="83">
        <f t="shared" si="6"/>
        <v>0</v>
      </c>
      <c r="E75" s="83">
        <f t="shared" si="6"/>
        <v>0</v>
      </c>
      <c r="F75" s="83">
        <f t="shared" si="6"/>
        <v>0</v>
      </c>
      <c r="G75" s="83">
        <f t="shared" si="6"/>
        <v>0</v>
      </c>
      <c r="I75" s="82" t="s">
        <v>89</v>
      </c>
      <c r="J75" s="83">
        <v>0</v>
      </c>
      <c r="K75" s="83">
        <v>0</v>
      </c>
      <c r="L75" s="83">
        <v>0</v>
      </c>
      <c r="M75" s="83">
        <v>0</v>
      </c>
      <c r="N75" s="83">
        <v>0</v>
      </c>
      <c r="P75" s="82" t="s">
        <v>107</v>
      </c>
      <c r="Q75" s="83">
        <v>0</v>
      </c>
      <c r="R75" s="83">
        <v>0</v>
      </c>
      <c r="S75" s="83">
        <v>0</v>
      </c>
      <c r="T75" s="83">
        <v>0</v>
      </c>
      <c r="U75" s="83">
        <v>0</v>
      </c>
    </row>
    <row r="76" spans="1:21" outlineLevel="1" x14ac:dyDescent="0.2">
      <c r="B76" s="82" t="s">
        <v>90</v>
      </c>
      <c r="C76" s="83">
        <f t="shared" si="6"/>
        <v>0</v>
      </c>
      <c r="D76" s="83">
        <f t="shared" si="6"/>
        <v>0</v>
      </c>
      <c r="E76" s="83">
        <f t="shared" si="6"/>
        <v>0</v>
      </c>
      <c r="F76" s="83">
        <f t="shared" si="6"/>
        <v>0</v>
      </c>
      <c r="G76" s="83">
        <f t="shared" si="6"/>
        <v>0</v>
      </c>
      <c r="I76" s="82" t="s">
        <v>90</v>
      </c>
      <c r="J76" s="83">
        <v>0</v>
      </c>
      <c r="K76" s="83">
        <v>0</v>
      </c>
      <c r="L76" s="83">
        <v>0</v>
      </c>
      <c r="M76" s="83">
        <v>0</v>
      </c>
      <c r="N76" s="83">
        <v>0</v>
      </c>
      <c r="P76" s="82" t="s">
        <v>107</v>
      </c>
      <c r="Q76" s="83">
        <v>0</v>
      </c>
      <c r="R76" s="83">
        <v>0</v>
      </c>
      <c r="S76" s="83">
        <v>0</v>
      </c>
      <c r="T76" s="83">
        <v>0</v>
      </c>
      <c r="U76" s="83">
        <v>0</v>
      </c>
    </row>
    <row r="77" spans="1:21" outlineLevel="1" x14ac:dyDescent="0.2">
      <c r="B77" s="82" t="s">
        <v>91</v>
      </c>
      <c r="C77" s="83">
        <f t="shared" si="6"/>
        <v>0</v>
      </c>
      <c r="D77" s="83">
        <f t="shared" si="6"/>
        <v>0</v>
      </c>
      <c r="E77" s="83">
        <f t="shared" si="6"/>
        <v>0</v>
      </c>
      <c r="F77" s="83">
        <f t="shared" si="6"/>
        <v>0</v>
      </c>
      <c r="G77" s="83">
        <f t="shared" si="6"/>
        <v>0</v>
      </c>
      <c r="I77" s="82" t="s">
        <v>91</v>
      </c>
      <c r="J77" s="83">
        <v>0</v>
      </c>
      <c r="K77" s="83">
        <v>0</v>
      </c>
      <c r="L77" s="83">
        <v>0</v>
      </c>
      <c r="M77" s="83">
        <v>0</v>
      </c>
      <c r="N77" s="83">
        <v>0</v>
      </c>
      <c r="P77" s="82" t="s">
        <v>107</v>
      </c>
      <c r="Q77" s="83">
        <v>0</v>
      </c>
      <c r="R77" s="83">
        <v>0</v>
      </c>
      <c r="S77" s="83">
        <v>0</v>
      </c>
      <c r="T77" s="83">
        <v>0</v>
      </c>
      <c r="U77" s="83">
        <v>0</v>
      </c>
    </row>
    <row r="78" spans="1:21" outlineLevel="1" x14ac:dyDescent="0.2">
      <c r="B78" s="82" t="s">
        <v>92</v>
      </c>
      <c r="C78" s="83">
        <f t="shared" si="6"/>
        <v>0</v>
      </c>
      <c r="D78" s="83">
        <f t="shared" si="6"/>
        <v>0</v>
      </c>
      <c r="E78" s="83">
        <f t="shared" si="6"/>
        <v>0</v>
      </c>
      <c r="F78" s="83">
        <f t="shared" si="6"/>
        <v>0</v>
      </c>
      <c r="G78" s="83">
        <f t="shared" si="6"/>
        <v>0</v>
      </c>
      <c r="I78" s="82" t="s">
        <v>92</v>
      </c>
      <c r="J78" s="83">
        <v>0</v>
      </c>
      <c r="K78" s="83">
        <v>0</v>
      </c>
      <c r="L78" s="83">
        <v>0</v>
      </c>
      <c r="M78" s="83">
        <v>0</v>
      </c>
      <c r="N78" s="83">
        <v>0</v>
      </c>
      <c r="P78" s="82" t="s">
        <v>107</v>
      </c>
      <c r="Q78" s="83">
        <v>0</v>
      </c>
      <c r="R78" s="83">
        <v>0</v>
      </c>
      <c r="S78" s="83">
        <v>0</v>
      </c>
      <c r="T78" s="83">
        <v>0</v>
      </c>
      <c r="U78" s="83">
        <v>0</v>
      </c>
    </row>
    <row r="79" spans="1:21" outlineLevel="1" x14ac:dyDescent="0.2">
      <c r="B79" s="82" t="s">
        <v>93</v>
      </c>
      <c r="C79" s="83">
        <f t="shared" si="6"/>
        <v>0</v>
      </c>
      <c r="D79" s="83">
        <f t="shared" si="6"/>
        <v>0</v>
      </c>
      <c r="E79" s="83">
        <f t="shared" si="6"/>
        <v>0</v>
      </c>
      <c r="F79" s="83">
        <f t="shared" si="6"/>
        <v>0</v>
      </c>
      <c r="G79" s="83">
        <f t="shared" si="6"/>
        <v>0</v>
      </c>
      <c r="I79" s="82" t="s">
        <v>93</v>
      </c>
      <c r="J79" s="83">
        <v>0</v>
      </c>
      <c r="K79" s="83">
        <v>0</v>
      </c>
      <c r="L79" s="83">
        <v>0</v>
      </c>
      <c r="M79" s="83">
        <v>0</v>
      </c>
      <c r="N79" s="83">
        <v>0</v>
      </c>
      <c r="P79" s="82" t="s">
        <v>107</v>
      </c>
      <c r="Q79" s="83">
        <v>0</v>
      </c>
      <c r="R79" s="83">
        <v>0</v>
      </c>
      <c r="S79" s="83">
        <v>0</v>
      </c>
      <c r="T79" s="83">
        <v>0</v>
      </c>
      <c r="U79" s="83">
        <v>0</v>
      </c>
    </row>
    <row r="80" spans="1:21" outlineLevel="1" x14ac:dyDescent="0.2">
      <c r="B80" s="82" t="s">
        <v>94</v>
      </c>
      <c r="C80" s="83">
        <f t="shared" si="6"/>
        <v>0</v>
      </c>
      <c r="D80" s="83">
        <f t="shared" si="6"/>
        <v>0</v>
      </c>
      <c r="E80" s="83">
        <f t="shared" si="6"/>
        <v>0</v>
      </c>
      <c r="F80" s="83">
        <f t="shared" si="6"/>
        <v>0</v>
      </c>
      <c r="G80" s="83">
        <f t="shared" si="6"/>
        <v>0</v>
      </c>
      <c r="I80" s="82" t="s">
        <v>94</v>
      </c>
      <c r="J80" s="83">
        <v>0</v>
      </c>
      <c r="K80" s="83">
        <v>0</v>
      </c>
      <c r="L80" s="83">
        <v>0</v>
      </c>
      <c r="M80" s="83">
        <v>0</v>
      </c>
      <c r="N80" s="83">
        <v>0</v>
      </c>
      <c r="P80" s="82" t="s">
        <v>107</v>
      </c>
      <c r="Q80" s="83">
        <v>0</v>
      </c>
      <c r="R80" s="83">
        <v>0</v>
      </c>
      <c r="S80" s="83">
        <v>0</v>
      </c>
      <c r="T80" s="83">
        <v>0</v>
      </c>
      <c r="U80" s="83">
        <v>0</v>
      </c>
    </row>
    <row r="81" spans="2:21" outlineLevel="1" x14ac:dyDescent="0.2">
      <c r="B81" s="82" t="s">
        <v>95</v>
      </c>
      <c r="C81" s="83">
        <f t="shared" si="6"/>
        <v>0</v>
      </c>
      <c r="D81" s="83">
        <f t="shared" si="6"/>
        <v>0</v>
      </c>
      <c r="E81" s="83">
        <f t="shared" si="6"/>
        <v>0</v>
      </c>
      <c r="F81" s="83">
        <f t="shared" si="6"/>
        <v>0</v>
      </c>
      <c r="G81" s="83">
        <f t="shared" si="6"/>
        <v>0</v>
      </c>
      <c r="I81" s="82" t="s">
        <v>95</v>
      </c>
      <c r="J81" s="83">
        <v>0</v>
      </c>
      <c r="K81" s="83">
        <v>0</v>
      </c>
      <c r="L81" s="83">
        <v>0</v>
      </c>
      <c r="M81" s="83">
        <v>0</v>
      </c>
      <c r="N81" s="83">
        <v>0</v>
      </c>
      <c r="P81" s="82" t="s">
        <v>107</v>
      </c>
      <c r="Q81" s="83">
        <v>0</v>
      </c>
      <c r="R81" s="83">
        <v>0</v>
      </c>
      <c r="S81" s="83">
        <v>0</v>
      </c>
      <c r="T81" s="83">
        <v>0</v>
      </c>
      <c r="U81" s="83">
        <v>0</v>
      </c>
    </row>
    <row r="82" spans="2:21" outlineLevel="1" x14ac:dyDescent="0.2">
      <c r="B82" s="82" t="s">
        <v>96</v>
      </c>
      <c r="C82" s="83">
        <f t="shared" si="6"/>
        <v>0</v>
      </c>
      <c r="D82" s="83">
        <f t="shared" si="6"/>
        <v>0</v>
      </c>
      <c r="E82" s="83">
        <f t="shared" si="6"/>
        <v>0</v>
      </c>
      <c r="F82" s="83">
        <f t="shared" si="6"/>
        <v>0</v>
      </c>
      <c r="G82" s="83">
        <f t="shared" si="6"/>
        <v>0</v>
      </c>
      <c r="I82" s="82" t="s">
        <v>96</v>
      </c>
      <c r="J82" s="83">
        <v>0</v>
      </c>
      <c r="K82" s="83">
        <v>0</v>
      </c>
      <c r="L82" s="83">
        <v>0</v>
      </c>
      <c r="M82" s="83">
        <v>0</v>
      </c>
      <c r="N82" s="83">
        <v>0</v>
      </c>
      <c r="P82" s="82" t="s">
        <v>107</v>
      </c>
      <c r="Q82" s="83">
        <v>0</v>
      </c>
      <c r="R82" s="83">
        <v>0</v>
      </c>
      <c r="S82" s="83">
        <v>0</v>
      </c>
      <c r="T82" s="83">
        <v>0</v>
      </c>
      <c r="U82" s="83">
        <v>0</v>
      </c>
    </row>
    <row r="83" spans="2:21" outlineLevel="1" x14ac:dyDescent="0.2">
      <c r="B83" s="82" t="s">
        <v>97</v>
      </c>
      <c r="C83" s="83">
        <f t="shared" si="6"/>
        <v>0</v>
      </c>
      <c r="D83" s="83">
        <f t="shared" si="6"/>
        <v>0</v>
      </c>
      <c r="E83" s="83">
        <f t="shared" si="6"/>
        <v>0</v>
      </c>
      <c r="F83" s="83">
        <f t="shared" si="6"/>
        <v>0</v>
      </c>
      <c r="G83" s="83">
        <f t="shared" si="6"/>
        <v>0</v>
      </c>
      <c r="I83" s="82" t="s">
        <v>97</v>
      </c>
      <c r="J83" s="83">
        <v>0</v>
      </c>
      <c r="K83" s="83">
        <v>0</v>
      </c>
      <c r="L83" s="83">
        <v>0</v>
      </c>
      <c r="M83" s="83">
        <v>0</v>
      </c>
      <c r="N83" s="83">
        <v>0</v>
      </c>
      <c r="P83" s="82" t="s">
        <v>107</v>
      </c>
      <c r="Q83" s="83">
        <v>0</v>
      </c>
      <c r="R83" s="83">
        <v>0</v>
      </c>
      <c r="S83" s="83">
        <v>0</v>
      </c>
      <c r="T83" s="83">
        <v>0</v>
      </c>
      <c r="U83" s="83">
        <v>0</v>
      </c>
    </row>
    <row r="84" spans="2:21" outlineLevel="1" x14ac:dyDescent="0.2">
      <c r="B84" s="82" t="s">
        <v>98</v>
      </c>
      <c r="C84" s="83">
        <f t="shared" si="6"/>
        <v>0</v>
      </c>
      <c r="D84" s="83">
        <f t="shared" si="6"/>
        <v>0</v>
      </c>
      <c r="E84" s="83">
        <f t="shared" si="6"/>
        <v>0</v>
      </c>
      <c r="F84" s="83">
        <f t="shared" si="6"/>
        <v>0</v>
      </c>
      <c r="G84" s="83">
        <f t="shared" si="6"/>
        <v>0</v>
      </c>
      <c r="I84" s="82" t="s">
        <v>98</v>
      </c>
      <c r="J84" s="83">
        <v>0</v>
      </c>
      <c r="K84" s="83">
        <v>0</v>
      </c>
      <c r="L84" s="83">
        <v>0</v>
      </c>
      <c r="M84" s="83">
        <v>0</v>
      </c>
      <c r="N84" s="83">
        <v>0</v>
      </c>
      <c r="P84" s="82" t="s">
        <v>107</v>
      </c>
      <c r="Q84" s="83">
        <v>0</v>
      </c>
      <c r="R84" s="83">
        <v>0</v>
      </c>
      <c r="S84" s="83">
        <v>0</v>
      </c>
      <c r="T84" s="83">
        <v>0</v>
      </c>
      <c r="U84" s="83">
        <v>0</v>
      </c>
    </row>
    <row r="85" spans="2:21" outlineLevel="1" x14ac:dyDescent="0.2">
      <c r="B85" s="82" t="s">
        <v>99</v>
      </c>
      <c r="C85" s="83">
        <f t="shared" si="6"/>
        <v>0</v>
      </c>
      <c r="D85" s="83">
        <f t="shared" si="6"/>
        <v>0</v>
      </c>
      <c r="E85" s="83">
        <f t="shared" si="6"/>
        <v>0</v>
      </c>
      <c r="F85" s="83">
        <f t="shared" si="6"/>
        <v>0</v>
      </c>
      <c r="G85" s="83">
        <f t="shared" si="6"/>
        <v>0</v>
      </c>
      <c r="I85" s="82" t="s">
        <v>99</v>
      </c>
      <c r="J85" s="83">
        <v>0</v>
      </c>
      <c r="K85" s="83">
        <v>0</v>
      </c>
      <c r="L85" s="83">
        <v>0</v>
      </c>
      <c r="M85" s="83">
        <v>0</v>
      </c>
      <c r="N85" s="83">
        <v>0</v>
      </c>
      <c r="P85" s="82" t="s">
        <v>107</v>
      </c>
      <c r="Q85" s="83">
        <v>0</v>
      </c>
      <c r="R85" s="83">
        <v>0</v>
      </c>
      <c r="S85" s="83">
        <v>0</v>
      </c>
      <c r="T85" s="83">
        <v>0</v>
      </c>
      <c r="U85" s="83">
        <v>0</v>
      </c>
    </row>
    <row r="86" spans="2:21" outlineLevel="1" x14ac:dyDescent="0.2">
      <c r="B86" s="82" t="s">
        <v>100</v>
      </c>
      <c r="C86" s="83">
        <f t="shared" si="6"/>
        <v>0</v>
      </c>
      <c r="D86" s="83">
        <f t="shared" si="6"/>
        <v>0</v>
      </c>
      <c r="E86" s="83">
        <f t="shared" si="6"/>
        <v>0</v>
      </c>
      <c r="F86" s="83">
        <f t="shared" si="6"/>
        <v>0</v>
      </c>
      <c r="G86" s="83">
        <f t="shared" si="6"/>
        <v>0</v>
      </c>
      <c r="I86" s="82" t="s">
        <v>100</v>
      </c>
      <c r="J86" s="83">
        <v>0</v>
      </c>
      <c r="K86" s="83">
        <v>0</v>
      </c>
      <c r="L86" s="83">
        <v>0</v>
      </c>
      <c r="M86" s="83">
        <v>0</v>
      </c>
      <c r="N86" s="83">
        <v>0</v>
      </c>
      <c r="P86" s="82" t="s">
        <v>107</v>
      </c>
      <c r="Q86" s="83">
        <v>0</v>
      </c>
      <c r="R86" s="83">
        <v>0</v>
      </c>
      <c r="S86" s="83">
        <v>0</v>
      </c>
      <c r="T86" s="83">
        <v>0</v>
      </c>
      <c r="U86" s="83">
        <v>0</v>
      </c>
    </row>
    <row r="87" spans="2:21" outlineLevel="1" x14ac:dyDescent="0.2">
      <c r="B87" s="82" t="s">
        <v>101</v>
      </c>
      <c r="C87" s="83">
        <f t="shared" si="6"/>
        <v>0</v>
      </c>
      <c r="D87" s="83">
        <f t="shared" si="6"/>
        <v>0</v>
      </c>
      <c r="E87" s="83">
        <f t="shared" si="6"/>
        <v>0</v>
      </c>
      <c r="F87" s="83">
        <f t="shared" si="6"/>
        <v>0</v>
      </c>
      <c r="G87" s="83">
        <f t="shared" si="6"/>
        <v>0</v>
      </c>
      <c r="I87" s="82" t="s">
        <v>101</v>
      </c>
      <c r="J87" s="83">
        <v>0</v>
      </c>
      <c r="K87" s="83">
        <v>0</v>
      </c>
      <c r="L87" s="83">
        <v>0</v>
      </c>
      <c r="M87" s="83">
        <v>0</v>
      </c>
      <c r="N87" s="83">
        <v>0</v>
      </c>
      <c r="P87" s="82" t="s">
        <v>107</v>
      </c>
      <c r="Q87" s="83">
        <v>0</v>
      </c>
      <c r="R87" s="83">
        <v>0</v>
      </c>
      <c r="S87" s="83">
        <v>0</v>
      </c>
      <c r="T87" s="83">
        <v>0</v>
      </c>
      <c r="U87" s="83">
        <v>0</v>
      </c>
    </row>
    <row r="88" spans="2:21" outlineLevel="1" x14ac:dyDescent="0.2">
      <c r="B88" s="82" t="s">
        <v>102</v>
      </c>
      <c r="C88" s="83">
        <f t="shared" si="6"/>
        <v>0</v>
      </c>
      <c r="D88" s="83">
        <f t="shared" si="6"/>
        <v>0</v>
      </c>
      <c r="E88" s="83">
        <f t="shared" si="6"/>
        <v>0</v>
      </c>
      <c r="F88" s="83">
        <f t="shared" si="6"/>
        <v>0</v>
      </c>
      <c r="G88" s="83">
        <f t="shared" si="6"/>
        <v>0</v>
      </c>
      <c r="I88" s="82" t="s">
        <v>102</v>
      </c>
      <c r="J88" s="83">
        <v>0</v>
      </c>
      <c r="K88" s="83">
        <v>0</v>
      </c>
      <c r="L88" s="83">
        <v>0</v>
      </c>
      <c r="M88" s="83">
        <v>0</v>
      </c>
      <c r="N88" s="83">
        <v>0</v>
      </c>
      <c r="P88" s="82" t="s">
        <v>107</v>
      </c>
      <c r="Q88" s="83">
        <v>0</v>
      </c>
      <c r="R88" s="83">
        <v>0</v>
      </c>
      <c r="S88" s="83">
        <v>0</v>
      </c>
      <c r="T88" s="83">
        <v>0</v>
      </c>
      <c r="U88" s="83">
        <v>0</v>
      </c>
    </row>
    <row r="89" spans="2:21" outlineLevel="1" x14ac:dyDescent="0.2">
      <c r="B89" s="82" t="s">
        <v>103</v>
      </c>
      <c r="C89" s="83">
        <f t="shared" si="6"/>
        <v>0</v>
      </c>
      <c r="D89" s="83">
        <f t="shared" si="6"/>
        <v>0</v>
      </c>
      <c r="E89" s="83">
        <f t="shared" si="6"/>
        <v>0</v>
      </c>
      <c r="F89" s="83">
        <f t="shared" si="6"/>
        <v>0</v>
      </c>
      <c r="G89" s="83">
        <f t="shared" si="6"/>
        <v>0</v>
      </c>
      <c r="I89" s="82" t="s">
        <v>103</v>
      </c>
      <c r="J89" s="83">
        <v>0</v>
      </c>
      <c r="K89" s="83">
        <v>0</v>
      </c>
      <c r="L89" s="83">
        <v>0</v>
      </c>
      <c r="M89" s="83">
        <v>0</v>
      </c>
      <c r="N89" s="83">
        <v>0</v>
      </c>
      <c r="P89" s="82" t="s">
        <v>107</v>
      </c>
      <c r="Q89" s="83">
        <v>0</v>
      </c>
      <c r="R89" s="83">
        <v>0</v>
      </c>
      <c r="S89" s="83">
        <v>0</v>
      </c>
      <c r="T89" s="83">
        <v>0</v>
      </c>
      <c r="U89" s="83">
        <v>0</v>
      </c>
    </row>
    <row r="90" spans="2:21" outlineLevel="1" x14ac:dyDescent="0.2">
      <c r="B90" s="82" t="s">
        <v>104</v>
      </c>
      <c r="C90" s="83">
        <f t="shared" si="6"/>
        <v>0</v>
      </c>
      <c r="D90" s="83">
        <f t="shared" si="6"/>
        <v>0</v>
      </c>
      <c r="E90" s="83">
        <f t="shared" si="6"/>
        <v>0</v>
      </c>
      <c r="F90" s="83">
        <f t="shared" si="6"/>
        <v>0</v>
      </c>
      <c r="G90" s="83">
        <f t="shared" si="6"/>
        <v>0</v>
      </c>
      <c r="I90" s="82" t="s">
        <v>104</v>
      </c>
      <c r="J90" s="83">
        <v>0</v>
      </c>
      <c r="K90" s="83">
        <v>0</v>
      </c>
      <c r="L90" s="83">
        <v>0</v>
      </c>
      <c r="M90" s="83">
        <v>0</v>
      </c>
      <c r="N90" s="83">
        <v>0</v>
      </c>
      <c r="P90" s="82" t="s">
        <v>107</v>
      </c>
      <c r="Q90" s="83">
        <v>0</v>
      </c>
      <c r="R90" s="83">
        <v>0</v>
      </c>
      <c r="S90" s="83">
        <v>0</v>
      </c>
      <c r="T90" s="83">
        <v>0</v>
      </c>
      <c r="U90" s="83">
        <v>0</v>
      </c>
    </row>
    <row r="91" spans="2:21" outlineLevel="1" x14ac:dyDescent="0.2">
      <c r="B91" s="82" t="s">
        <v>105</v>
      </c>
      <c r="C91" s="83">
        <f t="shared" si="6"/>
        <v>0</v>
      </c>
      <c r="D91" s="83">
        <f t="shared" si="6"/>
        <v>0</v>
      </c>
      <c r="E91" s="83">
        <f t="shared" si="6"/>
        <v>0</v>
      </c>
      <c r="F91" s="83">
        <f t="shared" si="6"/>
        <v>0</v>
      </c>
      <c r="G91" s="83">
        <f t="shared" si="6"/>
        <v>0</v>
      </c>
      <c r="I91" s="82" t="s">
        <v>105</v>
      </c>
      <c r="J91" s="83">
        <v>0</v>
      </c>
      <c r="K91" s="83">
        <v>0</v>
      </c>
      <c r="L91" s="83">
        <v>0</v>
      </c>
      <c r="M91" s="83">
        <v>0</v>
      </c>
      <c r="N91" s="83">
        <v>0</v>
      </c>
      <c r="P91" s="82" t="s">
        <v>107</v>
      </c>
      <c r="Q91" s="83">
        <v>0</v>
      </c>
      <c r="R91" s="83">
        <v>0</v>
      </c>
      <c r="S91" s="83">
        <v>0</v>
      </c>
      <c r="T91" s="83">
        <v>0</v>
      </c>
      <c r="U91" s="83">
        <v>0</v>
      </c>
    </row>
    <row r="92" spans="2:21" outlineLevel="1" x14ac:dyDescent="0.2">
      <c r="B92" s="82" t="s">
        <v>106</v>
      </c>
      <c r="C92" s="83">
        <f t="shared" si="6"/>
        <v>0</v>
      </c>
      <c r="D92" s="83">
        <f t="shared" si="6"/>
        <v>0</v>
      </c>
      <c r="E92" s="83">
        <f t="shared" si="6"/>
        <v>0</v>
      </c>
      <c r="F92" s="83">
        <f t="shared" si="6"/>
        <v>0</v>
      </c>
      <c r="G92" s="83">
        <f t="shared" si="6"/>
        <v>0</v>
      </c>
      <c r="I92" s="82" t="s">
        <v>106</v>
      </c>
      <c r="J92" s="83">
        <v>0</v>
      </c>
      <c r="K92" s="83">
        <v>0</v>
      </c>
      <c r="L92" s="83">
        <v>0</v>
      </c>
      <c r="M92" s="83">
        <v>0</v>
      </c>
      <c r="N92" s="83">
        <v>0</v>
      </c>
      <c r="P92" s="82" t="s">
        <v>107</v>
      </c>
      <c r="Q92" s="83">
        <v>0</v>
      </c>
      <c r="R92" s="83">
        <v>0</v>
      </c>
      <c r="S92" s="83">
        <v>0</v>
      </c>
      <c r="T92" s="83">
        <v>0</v>
      </c>
      <c r="U92" s="83">
        <v>0</v>
      </c>
    </row>
    <row r="93" spans="2:21" outlineLevel="1" x14ac:dyDescent="0.2">
      <c r="B93" s="82" t="s">
        <v>107</v>
      </c>
      <c r="C93" s="83">
        <f t="shared" si="6"/>
        <v>0</v>
      </c>
      <c r="D93" s="83">
        <f t="shared" si="6"/>
        <v>0</v>
      </c>
      <c r="E93" s="83">
        <f t="shared" si="6"/>
        <v>0</v>
      </c>
      <c r="F93" s="83">
        <f t="shared" si="6"/>
        <v>0</v>
      </c>
      <c r="G93" s="83">
        <f t="shared" si="6"/>
        <v>0</v>
      </c>
      <c r="I93" s="82" t="s">
        <v>107</v>
      </c>
      <c r="J93" s="83">
        <v>0</v>
      </c>
      <c r="K93" s="83">
        <v>0</v>
      </c>
      <c r="L93" s="83">
        <v>0</v>
      </c>
      <c r="M93" s="83">
        <v>0</v>
      </c>
      <c r="N93" s="83">
        <v>0</v>
      </c>
      <c r="P93" s="82" t="s">
        <v>107</v>
      </c>
      <c r="Q93" s="83">
        <v>0</v>
      </c>
      <c r="R93" s="83">
        <v>0</v>
      </c>
      <c r="S93" s="83">
        <v>0</v>
      </c>
      <c r="T93" s="83">
        <v>0</v>
      </c>
      <c r="U93" s="83">
        <v>0</v>
      </c>
    </row>
    <row r="94" spans="2:21" outlineLevel="1" x14ac:dyDescent="0.2">
      <c r="B94" s="82" t="s">
        <v>108</v>
      </c>
      <c r="C94" s="83">
        <f t="shared" si="6"/>
        <v>0</v>
      </c>
      <c r="D94" s="83">
        <f t="shared" si="6"/>
        <v>0</v>
      </c>
      <c r="E94" s="83">
        <f t="shared" si="6"/>
        <v>0</v>
      </c>
      <c r="F94" s="83">
        <f t="shared" si="6"/>
        <v>0</v>
      </c>
      <c r="G94" s="83">
        <f t="shared" si="6"/>
        <v>0</v>
      </c>
      <c r="I94" s="82" t="s">
        <v>108</v>
      </c>
      <c r="J94" s="83">
        <v>0</v>
      </c>
      <c r="K94" s="83">
        <v>0</v>
      </c>
      <c r="L94" s="83">
        <v>0</v>
      </c>
      <c r="M94" s="83">
        <v>0</v>
      </c>
      <c r="N94" s="83">
        <v>0</v>
      </c>
      <c r="P94" s="82" t="s">
        <v>107</v>
      </c>
      <c r="Q94" s="83">
        <v>0</v>
      </c>
      <c r="R94" s="83">
        <v>0</v>
      </c>
      <c r="S94" s="83">
        <v>0</v>
      </c>
      <c r="T94" s="83">
        <v>0</v>
      </c>
      <c r="U94" s="83">
        <v>0</v>
      </c>
    </row>
    <row r="95" spans="2:21" outlineLevel="1" x14ac:dyDescent="0.2">
      <c r="B95" s="82" t="s">
        <v>109</v>
      </c>
      <c r="C95" s="83">
        <f t="shared" si="6"/>
        <v>0</v>
      </c>
      <c r="D95" s="83">
        <f t="shared" si="6"/>
        <v>0</v>
      </c>
      <c r="E95" s="83">
        <f t="shared" si="6"/>
        <v>0</v>
      </c>
      <c r="F95" s="83">
        <f t="shared" si="6"/>
        <v>0</v>
      </c>
      <c r="G95" s="83">
        <f t="shared" si="6"/>
        <v>0</v>
      </c>
      <c r="I95" s="82" t="s">
        <v>109</v>
      </c>
      <c r="J95" s="83">
        <v>0</v>
      </c>
      <c r="K95" s="83">
        <v>0</v>
      </c>
      <c r="L95" s="83">
        <v>0</v>
      </c>
      <c r="M95" s="83">
        <v>0</v>
      </c>
      <c r="N95" s="83">
        <v>0</v>
      </c>
      <c r="P95" s="82" t="s">
        <v>107</v>
      </c>
      <c r="Q95" s="83">
        <v>0</v>
      </c>
      <c r="R95" s="83">
        <v>0</v>
      </c>
      <c r="S95" s="83">
        <v>0</v>
      </c>
      <c r="T95" s="83">
        <v>0</v>
      </c>
      <c r="U95" s="83">
        <v>0</v>
      </c>
    </row>
    <row r="96" spans="2:21" outlineLevel="1" x14ac:dyDescent="0.2">
      <c r="B96" s="82" t="s">
        <v>110</v>
      </c>
      <c r="C96" s="83">
        <f t="shared" si="6"/>
        <v>0</v>
      </c>
      <c r="D96" s="83">
        <f t="shared" si="6"/>
        <v>0</v>
      </c>
      <c r="E96" s="83">
        <f t="shared" si="6"/>
        <v>0</v>
      </c>
      <c r="F96" s="83">
        <f t="shared" si="6"/>
        <v>0</v>
      </c>
      <c r="G96" s="83">
        <f t="shared" si="6"/>
        <v>0</v>
      </c>
      <c r="I96" s="82" t="s">
        <v>110</v>
      </c>
      <c r="J96" s="83">
        <v>0</v>
      </c>
      <c r="K96" s="83">
        <v>0</v>
      </c>
      <c r="L96" s="83">
        <v>0</v>
      </c>
      <c r="M96" s="83">
        <v>0</v>
      </c>
      <c r="N96" s="83">
        <v>0</v>
      </c>
      <c r="P96" s="82" t="s">
        <v>107</v>
      </c>
      <c r="Q96" s="83">
        <v>0</v>
      </c>
      <c r="R96" s="83">
        <v>0</v>
      </c>
      <c r="S96" s="83">
        <v>0</v>
      </c>
      <c r="T96" s="83">
        <v>0</v>
      </c>
      <c r="U96" s="83">
        <v>0</v>
      </c>
    </row>
    <row r="97" spans="1:21" outlineLevel="1" x14ac:dyDescent="0.2">
      <c r="C97" s="84">
        <f t="shared" ref="C97:G99" si="7">J97-Q97</f>
        <v>0</v>
      </c>
      <c r="D97" s="84">
        <f t="shared" si="7"/>
        <v>0</v>
      </c>
      <c r="E97" s="84">
        <f t="shared" si="7"/>
        <v>0</v>
      </c>
      <c r="F97" s="84">
        <f t="shared" si="7"/>
        <v>0</v>
      </c>
      <c r="G97" s="84">
        <f t="shared" si="7"/>
        <v>0</v>
      </c>
      <c r="J97" s="84">
        <v>0</v>
      </c>
      <c r="K97" s="84">
        <v>0</v>
      </c>
      <c r="L97" s="84">
        <v>0</v>
      </c>
      <c r="M97" s="84">
        <v>0</v>
      </c>
      <c r="N97" s="84">
        <v>0</v>
      </c>
      <c r="P97" s="78" t="s">
        <v>107</v>
      </c>
      <c r="Q97" s="84">
        <v>0</v>
      </c>
      <c r="R97" s="84">
        <v>0</v>
      </c>
      <c r="S97" s="84">
        <v>0</v>
      </c>
      <c r="T97" s="84">
        <v>0</v>
      </c>
      <c r="U97" s="84">
        <v>0</v>
      </c>
    </row>
    <row r="98" spans="1:21" outlineLevel="1" x14ac:dyDescent="0.2">
      <c r="B98" s="82" t="s">
        <v>111</v>
      </c>
      <c r="C98" s="83">
        <f t="shared" si="7"/>
        <v>0</v>
      </c>
      <c r="D98" s="83">
        <f t="shared" si="7"/>
        <v>0</v>
      </c>
      <c r="E98" s="83">
        <f t="shared" si="7"/>
        <v>0</v>
      </c>
      <c r="F98" s="83">
        <f t="shared" si="7"/>
        <v>0</v>
      </c>
      <c r="G98" s="83">
        <f t="shared" si="7"/>
        <v>0</v>
      </c>
      <c r="I98" s="82" t="s">
        <v>111</v>
      </c>
      <c r="J98" s="83">
        <v>0</v>
      </c>
      <c r="K98" s="83">
        <v>0</v>
      </c>
      <c r="L98" s="83">
        <v>0</v>
      </c>
      <c r="M98" s="83">
        <v>0</v>
      </c>
      <c r="N98" s="83">
        <v>0</v>
      </c>
      <c r="P98" s="82" t="s">
        <v>107</v>
      </c>
      <c r="Q98" s="83">
        <v>0</v>
      </c>
      <c r="R98" s="83">
        <v>0</v>
      </c>
      <c r="S98" s="83">
        <v>0</v>
      </c>
      <c r="T98" s="83">
        <v>0</v>
      </c>
      <c r="U98" s="83">
        <v>0</v>
      </c>
    </row>
    <row r="99" spans="1:21" s="80" customFormat="1" x14ac:dyDescent="0.2">
      <c r="A99" s="85" t="s">
        <v>123</v>
      </c>
      <c r="B99" s="80" t="str">
        <f>B74</f>
        <v>UCC adjustments</v>
      </c>
      <c r="C99" s="87">
        <f t="shared" si="7"/>
        <v>0</v>
      </c>
      <c r="D99" s="87">
        <f t="shared" si="7"/>
        <v>0</v>
      </c>
      <c r="E99" s="87">
        <f t="shared" si="7"/>
        <v>0</v>
      </c>
      <c r="F99" s="87">
        <f t="shared" si="7"/>
        <v>0</v>
      </c>
      <c r="G99" s="87">
        <f t="shared" si="7"/>
        <v>0</v>
      </c>
      <c r="I99" s="80" t="s">
        <v>119</v>
      </c>
      <c r="J99" s="87">
        <v>0</v>
      </c>
      <c r="K99" s="87">
        <v>0</v>
      </c>
      <c r="L99" s="87">
        <v>0</v>
      </c>
      <c r="M99" s="87">
        <v>0</v>
      </c>
      <c r="N99" s="87">
        <v>0</v>
      </c>
      <c r="P99" s="80" t="s">
        <v>107</v>
      </c>
      <c r="Q99" s="87">
        <v>0</v>
      </c>
      <c r="R99" s="87">
        <v>0</v>
      </c>
      <c r="S99" s="87">
        <v>0</v>
      </c>
      <c r="T99" s="87">
        <v>0</v>
      </c>
      <c r="U99" s="87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true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Props1.xml><?xml version="1.0" encoding="utf-8"?>
<ds:datastoreItem xmlns:ds="http://schemas.openxmlformats.org/officeDocument/2006/customXml" ds:itemID="{AE7EE66C-2A0F-4DFA-B25A-77A94205D4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899FC2-6F86-46AB-8634-D08F8F363925}"/>
</file>

<file path=customXml/itemProps3.xml><?xml version="1.0" encoding="utf-8"?>
<ds:datastoreItem xmlns:ds="http://schemas.openxmlformats.org/officeDocument/2006/customXml" ds:itemID="{A66DD389-846C-4A5D-81FC-26380DC6046F}">
  <ds:schemaRefs>
    <ds:schemaRef ds:uri="http://purl.org/dc/terms/"/>
    <ds:schemaRef ds:uri="http://www.w3.org/XML/1998/namespace"/>
    <ds:schemaRef ds:uri="http://purl.org/dc/dcmitype/"/>
    <ds:schemaRef ds:uri="00b55595-d4eb-41d0-b489-5e4082844449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39e0340-f85b-4752-a7a0-4d92884a7dd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E-09-02.1 (Tx)</vt:lpstr>
      <vt:lpstr>2  Incremental CCA (TX)</vt:lpstr>
      <vt:lpstr>2.1 Incremental CCA (DX)</vt:lpstr>
      <vt:lpstr>Transmission</vt:lpstr>
      <vt:lpstr>Distribution</vt:lpstr>
      <vt:lpstr>Consolidated Dx (2)</vt:lpstr>
      <vt:lpstr>'2  Incremental CCA (TX)'!Print_Area</vt:lpstr>
      <vt:lpstr>'2.1 Incremental CCA (DX)'!Print_Area</vt:lpstr>
      <vt:lpstr>Distribution!Print_Area</vt:lpstr>
      <vt:lpstr>'E-09-02.1 (Tx)'!Print_Area</vt:lpstr>
      <vt:lpstr>Transmission!Print_Area</vt:lpstr>
    </vt:vector>
  </TitlesOfParts>
  <Manager/>
  <Company>Hydro One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 of Capital Cost Allowance – Bridge and Test Years</dc:title>
  <dc:subject/>
  <dc:creator>LI Gracie</dc:creator>
  <cp:keywords/>
  <dc:description/>
  <cp:lastModifiedBy>LEE Julie(Qiu Ling)</cp:lastModifiedBy>
  <cp:revision/>
  <cp:lastPrinted>2022-03-31T18:17:59Z</cp:lastPrinted>
  <dcterms:created xsi:type="dcterms:W3CDTF">2021-05-12T20:25:53Z</dcterms:created>
  <dcterms:modified xsi:type="dcterms:W3CDTF">2022-03-31T18:21:48Z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_dlc_DocIdItemGuid">
    <vt:lpwstr>75ed90c2-c022-47fd-b34f-0a9ef3b8312b</vt:lpwstr>
  </property>
  <property fmtid="{D5CDD505-2E9C-101B-9397-08002B2CF9AE}" pid="4" name="TestforCalcColumn">
    <vt:bool>false</vt:bool>
  </property>
  <property fmtid="{D5CDD505-2E9C-101B-9397-08002B2CF9AE}" pid="5" name="Primary Author">
    <vt:lpwstr>141;#Selma.Yam@HydroOne.com;#127;#Alvin.Tam@HydroOne.com</vt:lpwstr>
  </property>
  <property fmtid="{D5CDD505-2E9C-101B-9397-08002B2CF9AE}" pid="7" name="Dir Ok">
    <vt:bool>true</vt:bool>
  </property>
  <property fmtid="{D5CDD505-2E9C-101B-9397-08002B2CF9AE}" pid="8" name="Draft Ready">
    <vt:lpwstr>Ready</vt:lpwstr>
  </property>
  <property fmtid="{D5CDD505-2E9C-101B-9397-08002B2CF9AE}" pid="9" name="Witness">
    <vt:lpwstr>132;#i:0#.f|membership|nancy.tran@hydroone.com</vt:lpwstr>
  </property>
  <property fmtid="{D5CDD505-2E9C-101B-9397-08002B2CF9AE}" pid="10" name="Witness Ok">
    <vt:bool>true</vt:bool>
  </property>
  <property fmtid="{D5CDD505-2E9C-101B-9397-08002B2CF9AE}" pid="11" name="RA Ok">
    <vt:bool>true</vt:bool>
  </property>
  <property fmtid="{D5CDD505-2E9C-101B-9397-08002B2CF9AE}" pid="12" name="Formatted">
    <vt:bool>true</vt:bool>
  </property>
  <property fmtid="{D5CDD505-2E9C-101B-9397-08002B2CF9AE}" pid="17" name="RA Contact">
    <vt:lpwstr>28;#Uri.Akselrud@HydroOne.com;#44;#Judy.BUT@HydroOne.com</vt:lpwstr>
  </property>
  <property fmtid="{D5CDD505-2E9C-101B-9397-08002B2CF9AE}" pid="18" name="Exhibit Status">
    <vt:lpwstr>Green</vt:lpwstr>
  </property>
  <property fmtid="{D5CDD505-2E9C-101B-9397-08002B2CF9AE}" pid="19" name="Intervenor">
    <vt:lpwstr>Staff</vt:lpwstr>
  </property>
</Properties>
</file>