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JRAP/Evidence Update  Inflation/"/>
    </mc:Choice>
  </mc:AlternateContent>
  <xr:revisionPtr revIDLastSave="29" documentId="11_5912E78D164E874BD0786C545570475937B84AF9" xr6:coauthVersionLast="47" xr6:coauthVersionMax="47" xr10:uidLastSave="{156786AA-8317-446A-B224-5194E1703662}"/>
  <bookViews>
    <workbookView xWindow="-120" yWindow="-120" windowWidth="29040" windowHeight="15840" tabRatio="936" xr2:uid="{00000000-000D-0000-FFFF-FFFF00000000}"/>
  </bookViews>
  <sheets>
    <sheet name="Summary" sheetId="14" r:id="rId1"/>
    <sheet name="2023" sheetId="7" r:id="rId2"/>
    <sheet name="2024" sheetId="15" r:id="rId3"/>
    <sheet name="2025" sheetId="16" r:id="rId4"/>
    <sheet name="2026" sheetId="17" r:id="rId5"/>
    <sheet name="2027" sheetId="18" r:id="rId6"/>
  </sheets>
  <definedNames>
    <definedName name="_xlnm.Print_Area" localSheetId="1">'2023'!$A$9:$M$36</definedName>
    <definedName name="_xlnm.Print_Area" localSheetId="2">'2024'!$A$9:$M$36</definedName>
    <definedName name="_xlnm.Print_Area" localSheetId="3">'2025'!$A$9:$M$36</definedName>
    <definedName name="_xlnm.Print_Area" localSheetId="4">'2026'!$A$9:$M$36</definedName>
    <definedName name="_xlnm.Print_Area" localSheetId="5">'2027'!$A$9:$M$36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8" l="1"/>
  <c r="L32" i="18"/>
  <c r="L29" i="17"/>
  <c r="L27" i="17"/>
  <c r="L16" i="17"/>
  <c r="H30" i="17"/>
  <c r="L24" i="17"/>
  <c r="L22" i="17"/>
  <c r="L30" i="17"/>
  <c r="L20" i="16"/>
  <c r="H20" i="16"/>
  <c r="H28" i="16"/>
  <c r="L24" i="15"/>
  <c r="H28" i="15"/>
  <c r="H20" i="15"/>
  <c r="L16" i="18" l="1"/>
  <c r="L18" i="18"/>
  <c r="K35" i="18"/>
  <c r="I35" i="17"/>
  <c r="K35" i="17"/>
  <c r="L23" i="17"/>
  <c r="L26" i="17"/>
  <c r="H24" i="16"/>
  <c r="L19" i="17"/>
  <c r="F35" i="17"/>
  <c r="L21" i="17"/>
  <c r="L32" i="15"/>
  <c r="L18" i="17"/>
  <c r="L20" i="17"/>
  <c r="L25" i="17"/>
  <c r="L31" i="17"/>
  <c r="F35" i="18"/>
  <c r="J35" i="17"/>
  <c r="J35" i="15"/>
  <c r="H16" i="16"/>
  <c r="I35" i="16"/>
  <c r="L32" i="16"/>
  <c r="E35" i="17"/>
  <c r="L22" i="18"/>
  <c r="L23" i="18"/>
  <c r="L25" i="18"/>
  <c r="L26" i="18"/>
  <c r="L30" i="18"/>
  <c r="L31" i="18"/>
  <c r="H30" i="15"/>
  <c r="L25" i="15"/>
  <c r="I35" i="15"/>
  <c r="K35" i="15"/>
  <c r="H21" i="16"/>
  <c r="L17" i="17"/>
  <c r="I35" i="18"/>
  <c r="J35" i="18"/>
  <c r="L20" i="18"/>
  <c r="L24" i="18"/>
  <c r="L28" i="18"/>
  <c r="L29" i="15"/>
  <c r="L21" i="15"/>
  <c r="L17" i="15"/>
  <c r="H19" i="18"/>
  <c r="H22" i="15"/>
  <c r="F35" i="16"/>
  <c r="K35" i="16"/>
  <c r="J35" i="16"/>
  <c r="L32" i="17"/>
  <c r="L28" i="17"/>
  <c r="L17" i="18"/>
  <c r="L29" i="18"/>
  <c r="L21" i="18"/>
  <c r="G35" i="18"/>
  <c r="E35" i="18"/>
  <c r="H30" i="18"/>
  <c r="M30" i="18" s="1"/>
  <c r="L19" i="18"/>
  <c r="H15" i="18"/>
  <c r="L15" i="18"/>
  <c r="H18" i="18"/>
  <c r="M18" i="18" s="1"/>
  <c r="H21" i="18"/>
  <c r="M21" i="18" s="1"/>
  <c r="H23" i="18"/>
  <c r="H26" i="18"/>
  <c r="M26" i="18" s="1"/>
  <c r="H32" i="18"/>
  <c r="M32" i="18" s="1"/>
  <c r="H28" i="18"/>
  <c r="H16" i="18"/>
  <c r="M16" i="18" s="1"/>
  <c r="H20" i="18"/>
  <c r="H25" i="18"/>
  <c r="H27" i="18"/>
  <c r="M27" i="18" s="1"/>
  <c r="H31" i="18"/>
  <c r="H17" i="18"/>
  <c r="M17" i="18" s="1"/>
  <c r="H22" i="18"/>
  <c r="M22" i="18" s="1"/>
  <c r="H24" i="18"/>
  <c r="H29" i="18"/>
  <c r="M30" i="17"/>
  <c r="G35" i="17"/>
  <c r="H28" i="17"/>
  <c r="M28" i="17" s="1"/>
  <c r="H15" i="17"/>
  <c r="L15" i="17"/>
  <c r="H18" i="17"/>
  <c r="M18" i="17" s="1"/>
  <c r="H21" i="17"/>
  <c r="H23" i="17"/>
  <c r="M23" i="17" s="1"/>
  <c r="H26" i="17"/>
  <c r="M26" i="17" s="1"/>
  <c r="H32" i="17"/>
  <c r="H16" i="17"/>
  <c r="M16" i="17" s="1"/>
  <c r="H20" i="17"/>
  <c r="M20" i="17" s="1"/>
  <c r="H25" i="17"/>
  <c r="M25" i="17" s="1"/>
  <c r="H27" i="17"/>
  <c r="M27" i="17" s="1"/>
  <c r="H31" i="17"/>
  <c r="H19" i="17"/>
  <c r="M19" i="17" s="1"/>
  <c r="H17" i="17"/>
  <c r="M17" i="17" s="1"/>
  <c r="H22" i="17"/>
  <c r="M22" i="17" s="1"/>
  <c r="H24" i="17"/>
  <c r="M24" i="17" s="1"/>
  <c r="H29" i="17"/>
  <c r="M29" i="17" s="1"/>
  <c r="M20" i="16"/>
  <c r="L21" i="16"/>
  <c r="M21" i="16" s="1"/>
  <c r="L15" i="16"/>
  <c r="L17" i="16"/>
  <c r="L23" i="16"/>
  <c r="L27" i="16"/>
  <c r="L26" i="16"/>
  <c r="L30" i="16"/>
  <c r="L19" i="16"/>
  <c r="L25" i="16"/>
  <c r="L29" i="16"/>
  <c r="G35" i="16"/>
  <c r="E35" i="16"/>
  <c r="H15" i="16"/>
  <c r="H17" i="16"/>
  <c r="H18" i="16"/>
  <c r="H22" i="16"/>
  <c r="H27" i="16"/>
  <c r="H30" i="16"/>
  <c r="H31" i="16"/>
  <c r="H23" i="16"/>
  <c r="M23" i="16" s="1"/>
  <c r="L16" i="16"/>
  <c r="M16" i="16" s="1"/>
  <c r="L18" i="16"/>
  <c r="H19" i="16"/>
  <c r="L22" i="16"/>
  <c r="L24" i="16"/>
  <c r="M24" i="16" s="1"/>
  <c r="H25" i="16"/>
  <c r="H26" i="16"/>
  <c r="L28" i="16"/>
  <c r="M28" i="16" s="1"/>
  <c r="H29" i="16"/>
  <c r="L31" i="16"/>
  <c r="H32" i="16"/>
  <c r="M32" i="16" s="1"/>
  <c r="L16" i="15"/>
  <c r="L19" i="15"/>
  <c r="L26" i="15"/>
  <c r="G35" i="15"/>
  <c r="H27" i="15"/>
  <c r="E35" i="15"/>
  <c r="F35" i="15"/>
  <c r="H31" i="15"/>
  <c r="H23" i="15"/>
  <c r="H18" i="15"/>
  <c r="H16" i="15"/>
  <c r="L20" i="15"/>
  <c r="M20" i="15" s="1"/>
  <c r="H15" i="15"/>
  <c r="H17" i="15"/>
  <c r="L18" i="15"/>
  <c r="L22" i="15"/>
  <c r="H19" i="15"/>
  <c r="H26" i="15"/>
  <c r="L27" i="15"/>
  <c r="H29" i="15"/>
  <c r="L30" i="15"/>
  <c r="H32" i="15"/>
  <c r="M32" i="15" s="1"/>
  <c r="L15" i="15"/>
  <c r="L23" i="15"/>
  <c r="H25" i="15"/>
  <c r="L28" i="15"/>
  <c r="M28" i="15" s="1"/>
  <c r="L31" i="15"/>
  <c r="H21" i="15"/>
  <c r="H24" i="15"/>
  <c r="M24" i="15" s="1"/>
  <c r="K35" i="7"/>
  <c r="J35" i="7"/>
  <c r="I35" i="7"/>
  <c r="M18" i="15" l="1"/>
  <c r="M31" i="17"/>
  <c r="M16" i="15"/>
  <c r="M21" i="17"/>
  <c r="M28" i="18"/>
  <c r="M27" i="16"/>
  <c r="M29" i="16"/>
  <c r="M32" i="17"/>
  <c r="L34" i="17"/>
  <c r="E4" i="14" s="1"/>
  <c r="M23" i="18"/>
  <c r="M31" i="18"/>
  <c r="M29" i="18"/>
  <c r="M25" i="18"/>
  <c r="M20" i="18"/>
  <c r="M24" i="18"/>
  <c r="M19" i="18"/>
  <c r="M31" i="16"/>
  <c r="M19" i="16"/>
  <c r="M30" i="15"/>
  <c r="M21" i="15"/>
  <c r="M29" i="15"/>
  <c r="M22" i="15"/>
  <c r="M31" i="15"/>
  <c r="M17" i="15"/>
  <c r="M25" i="15"/>
  <c r="L34" i="18"/>
  <c r="F4" i="14" s="1"/>
  <c r="H34" i="18"/>
  <c r="F3" i="14" s="1"/>
  <c r="M15" i="18"/>
  <c r="H34" i="17"/>
  <c r="E3" i="14" s="1"/>
  <c r="M15" i="17"/>
  <c r="M26" i="16"/>
  <c r="M19" i="15"/>
  <c r="M26" i="15"/>
  <c r="M23" i="15"/>
  <c r="M15" i="16"/>
  <c r="M25" i="16"/>
  <c r="M30" i="16"/>
  <c r="M17" i="16"/>
  <c r="M18" i="16"/>
  <c r="M22" i="16"/>
  <c r="L34" i="16"/>
  <c r="D4" i="14" s="1"/>
  <c r="H34" i="16"/>
  <c r="D3" i="14" s="1"/>
  <c r="M27" i="15"/>
  <c r="L34" i="15"/>
  <c r="C4" i="14" s="1"/>
  <c r="M15" i="15"/>
  <c r="H34" i="15"/>
  <c r="C3" i="14" s="1"/>
  <c r="M34" i="17" l="1"/>
  <c r="M34" i="18"/>
  <c r="M34" i="15"/>
  <c r="M34" i="16"/>
  <c r="L19" i="7" l="1"/>
  <c r="L20" i="7"/>
  <c r="L21" i="7"/>
  <c r="L23" i="7"/>
  <c r="L24" i="7"/>
  <c r="L25" i="7"/>
  <c r="L26" i="7"/>
  <c r="L27" i="7"/>
  <c r="L28" i="7"/>
  <c r="L29" i="7"/>
  <c r="L30" i="7"/>
  <c r="L32" i="7"/>
  <c r="L18" i="7"/>
  <c r="L31" i="7" l="1"/>
  <c r="L22" i="7"/>
  <c r="L16" i="7"/>
  <c r="L15" i="7"/>
  <c r="L17" i="7" l="1"/>
  <c r="E35" i="7" l="1"/>
  <c r="F35" i="7"/>
  <c r="G35" i="7"/>
  <c r="H32" i="7" l="1"/>
  <c r="M32" i="7" s="1"/>
  <c r="H27" i="7"/>
  <c r="M27" i="7" s="1"/>
  <c r="H31" i="7"/>
  <c r="M31" i="7" s="1"/>
  <c r="H29" i="7"/>
  <c r="M29" i="7" s="1"/>
  <c r="H28" i="7"/>
  <c r="M28" i="7" s="1"/>
  <c r="H30" i="7"/>
  <c r="M30" i="7" s="1"/>
  <c r="H25" i="7" l="1"/>
  <c r="M25" i="7" s="1"/>
  <c r="H19" i="7"/>
  <c r="M19" i="7" s="1"/>
  <c r="H17" i="7"/>
  <c r="M17" i="7" s="1"/>
  <c r="H21" i="7"/>
  <c r="M21" i="7" s="1"/>
  <c r="H26" i="7"/>
  <c r="M26" i="7" s="1"/>
  <c r="H20" i="7"/>
  <c r="M20" i="7" s="1"/>
  <c r="H24" i="7"/>
  <c r="M24" i="7" s="1"/>
  <c r="H18" i="7"/>
  <c r="M18" i="7" s="1"/>
  <c r="H23" i="7"/>
  <c r="M23" i="7" s="1"/>
  <c r="H16" i="7"/>
  <c r="M16" i="7" s="1"/>
  <c r="H15" i="7"/>
  <c r="M15" i="7" s="1"/>
  <c r="H22" i="7"/>
  <c r="M22" i="7" s="1"/>
  <c r="M34" i="7" l="1"/>
  <c r="L34" i="7"/>
  <c r="B4" i="14" s="1"/>
  <c r="D5" i="14"/>
  <c r="C5" i="14"/>
  <c r="H34" i="7"/>
  <c r="B3" i="14" s="1"/>
  <c r="F5" i="14" l="1"/>
  <c r="E5" i="14"/>
  <c r="B5" i="14"/>
  <c r="G5" i="14" l="1"/>
</calcChain>
</file>

<file path=xl/sharedStrings.xml><?xml version="1.0" encoding="utf-8"?>
<sst xmlns="http://schemas.openxmlformats.org/spreadsheetml/2006/main" count="186" uniqueCount="62">
  <si>
    <t>Derivation of Distribution Revenue Deficiency Attributed to Change in Load</t>
  </si>
  <si>
    <t>Total</t>
  </si>
  <si>
    <t>Distribution Rates Revenues with As Filed Load Forecast* ($M)</t>
  </si>
  <si>
    <t>Distribution Rates Revenues with Updated Load Forecast ($M)</t>
  </si>
  <si>
    <t>Revenue Deficiency Attributed to Change in Load ($M)</t>
  </si>
  <si>
    <t>* Consistent with the as-filed rates revenue requirement for 2023-2027 (calculated using rounded distribution rates).</t>
  </si>
  <si>
    <t>2023 - Derivation of revenue deficiency associated with load forecast update</t>
  </si>
  <si>
    <t>Rate Class</t>
  </si>
  <si>
    <t>2023 Rates (As-Filed)</t>
  </si>
  <si>
    <t>Test Year (2023) Load Forecast (As-filed)</t>
  </si>
  <si>
    <r>
      <t xml:space="preserve">Revenues with </t>
    </r>
    <r>
      <rPr>
        <b/>
        <u/>
        <sz val="10"/>
        <rFont val="Arial"/>
        <family val="2"/>
      </rPr>
      <t>As-filed</t>
    </r>
    <r>
      <rPr>
        <b/>
        <sz val="10"/>
        <rFont val="Arial"/>
        <family val="2"/>
      </rPr>
      <t xml:space="preserve"> 2023 Load Forecast ($)</t>
    </r>
  </si>
  <si>
    <t>Test Year Load (2023) Forecast (Updated)</t>
  </si>
  <si>
    <r>
      <t xml:space="preserve">Revenues with </t>
    </r>
    <r>
      <rPr>
        <b/>
        <u/>
        <sz val="10"/>
        <rFont val="Arial"/>
        <family val="2"/>
      </rPr>
      <t>Updated</t>
    </r>
    <r>
      <rPr>
        <b/>
        <sz val="10"/>
        <rFont val="Arial"/>
        <family val="2"/>
      </rPr>
      <t xml:space="preserve"> 2023 Load Forecast ($)</t>
    </r>
  </si>
  <si>
    <t>Deferred Revenues ($)</t>
  </si>
  <si>
    <t>Monthly Service Charge ($/month)</t>
  </si>
  <si>
    <t>Volumetric Charge ($/kWh)</t>
  </si>
  <si>
    <t>Volumetric Charge ($/kW)</t>
  </si>
  <si>
    <t>Number of Customers</t>
  </si>
  <si>
    <t>kWh</t>
  </si>
  <si>
    <t>kW</t>
  </si>
  <si>
    <t>UR</t>
  </si>
  <si>
    <t>R1</t>
  </si>
  <si>
    <t>R2</t>
  </si>
  <si>
    <t>GSe</t>
  </si>
  <si>
    <t>GSd</t>
  </si>
  <si>
    <t>UGe</t>
  </si>
  <si>
    <t>UGd</t>
  </si>
  <si>
    <t>St Lgt</t>
  </si>
  <si>
    <t>Sen Lgt</t>
  </si>
  <si>
    <t>USL</t>
  </si>
  <si>
    <t>DGen</t>
  </si>
  <si>
    <t>ST</t>
  </si>
  <si>
    <t>AUR</t>
  </si>
  <si>
    <t>AUGe</t>
  </si>
  <si>
    <t>AUGd</t>
  </si>
  <si>
    <t>AR</t>
  </si>
  <si>
    <t>AGSe</t>
  </si>
  <si>
    <t>AGSd</t>
  </si>
  <si>
    <t>2024 - Derivation of  revenue deficiency associated with load forecast update</t>
  </si>
  <si>
    <t>2024 Rates (As-filed)</t>
  </si>
  <si>
    <t>Test Year (2024) Load Forecast (As-filed)</t>
  </si>
  <si>
    <r>
      <t xml:space="preserve">Revenues with </t>
    </r>
    <r>
      <rPr>
        <b/>
        <u/>
        <sz val="10"/>
        <rFont val="Arial"/>
        <family val="2"/>
      </rPr>
      <t>As-filed</t>
    </r>
    <r>
      <rPr>
        <b/>
        <sz val="10"/>
        <rFont val="Arial"/>
        <family val="2"/>
      </rPr>
      <t xml:space="preserve"> 2024 Load Forecast ($)</t>
    </r>
  </si>
  <si>
    <t>Test Year Load (2024) Forecast (Updated)</t>
  </si>
  <si>
    <r>
      <t xml:space="preserve">Revenues with </t>
    </r>
    <r>
      <rPr>
        <b/>
        <u/>
        <sz val="10"/>
        <rFont val="Arial"/>
        <family val="2"/>
      </rPr>
      <t>Updated</t>
    </r>
    <r>
      <rPr>
        <b/>
        <sz val="10"/>
        <rFont val="Arial"/>
        <family val="2"/>
      </rPr>
      <t xml:space="preserve"> 2024 Load Forecast ($)</t>
    </r>
  </si>
  <si>
    <t>2025 - Derivation of  revenue deficiency associated with load forecast update</t>
  </si>
  <si>
    <t>2025 Rates (As-filed)</t>
  </si>
  <si>
    <t>Test Year (2025) Load Forecast (As-filed)</t>
  </si>
  <si>
    <r>
      <t xml:space="preserve">Revenues with </t>
    </r>
    <r>
      <rPr>
        <b/>
        <u/>
        <sz val="10"/>
        <rFont val="Arial"/>
        <family val="2"/>
      </rPr>
      <t>As-filed</t>
    </r>
    <r>
      <rPr>
        <b/>
        <sz val="10"/>
        <rFont val="Arial"/>
        <family val="2"/>
      </rPr>
      <t xml:space="preserve"> 2025 Load Forecast ($)</t>
    </r>
  </si>
  <si>
    <t>Test Year Load (2025) Forecast (Updated)</t>
  </si>
  <si>
    <r>
      <t xml:space="preserve">Revenues with </t>
    </r>
    <r>
      <rPr>
        <b/>
        <u/>
        <sz val="10"/>
        <rFont val="Arial"/>
        <family val="2"/>
      </rPr>
      <t>Updated</t>
    </r>
    <r>
      <rPr>
        <b/>
        <sz val="10"/>
        <rFont val="Arial"/>
        <family val="2"/>
      </rPr>
      <t xml:space="preserve"> 2025 Load Forecast ($)</t>
    </r>
  </si>
  <si>
    <t>2026 - Derivation of  revenue deficiency associated with load forecast update</t>
  </si>
  <si>
    <t>2026 Rates (As-filed)</t>
  </si>
  <si>
    <t>Test Year (2026) Load Forecast (As-filed)</t>
  </si>
  <si>
    <r>
      <t xml:space="preserve">Revenues with </t>
    </r>
    <r>
      <rPr>
        <b/>
        <u/>
        <sz val="10"/>
        <rFont val="Arial"/>
        <family val="2"/>
      </rPr>
      <t>As-filed</t>
    </r>
    <r>
      <rPr>
        <b/>
        <sz val="10"/>
        <rFont val="Arial"/>
        <family val="2"/>
      </rPr>
      <t xml:space="preserve"> 2026 Load Forecast ($)</t>
    </r>
  </si>
  <si>
    <t>Test Year Load (2026) Forecast (Updated)</t>
  </si>
  <si>
    <r>
      <t xml:space="preserve">Revenues with </t>
    </r>
    <r>
      <rPr>
        <b/>
        <u/>
        <sz val="10"/>
        <rFont val="Arial"/>
        <family val="2"/>
      </rPr>
      <t>Updated</t>
    </r>
    <r>
      <rPr>
        <b/>
        <sz val="10"/>
        <rFont val="Arial"/>
        <family val="2"/>
      </rPr>
      <t xml:space="preserve"> 2026 Load Forecast ($)</t>
    </r>
  </si>
  <si>
    <t>2027 - Derivation of revenue deficiency associated with load forecast update</t>
  </si>
  <si>
    <t>2027 Rates (As-filed)</t>
  </si>
  <si>
    <t>Test Year (2027) Load Forecast (As-filed)</t>
  </si>
  <si>
    <r>
      <t xml:space="preserve">Revenues with </t>
    </r>
    <r>
      <rPr>
        <b/>
        <u/>
        <sz val="10"/>
        <rFont val="Arial"/>
        <family val="2"/>
      </rPr>
      <t>As-filed</t>
    </r>
    <r>
      <rPr>
        <b/>
        <sz val="10"/>
        <rFont val="Arial"/>
        <family val="2"/>
      </rPr>
      <t xml:space="preserve"> 2027 Load Forecast ($)</t>
    </r>
  </si>
  <si>
    <t>Test Year Load (2027) Forecast (Updated)</t>
  </si>
  <si>
    <r>
      <t xml:space="preserve">Revenues with </t>
    </r>
    <r>
      <rPr>
        <b/>
        <u/>
        <sz val="10"/>
        <rFont val="Arial"/>
        <family val="2"/>
      </rPr>
      <t>Updated</t>
    </r>
    <r>
      <rPr>
        <b/>
        <sz val="10"/>
        <rFont val="Arial"/>
        <family val="2"/>
      </rPr>
      <t xml:space="preserve"> 2027 Load Forecast ($)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</si>
</sst>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_(&quot;$&quot;* #,##0_);_(&quot;$&quot;* \(#,##0\);_(&quot;$&quot;* &quot;-&quot;??_);_(@_)"/>
    <numFmt numFmtId="167" formatCode="&quot;$&quot;#,##0.00"/>
    <numFmt numFmtId="168" formatCode="&quot;$&quot;#,##0.0000"/>
    <numFmt numFmtId="169" formatCode="&quot;$&quot;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55">
    <xf numFmtId="0" fontId="0" fillId="0" borderId="0" xfId="0"/>
    <xf numFmtId="0" fontId="0" fillId="2" borderId="0" xfId="0" applyFill="1"/>
    <xf numFmtId="0" fontId="0" fillId="2" borderId="7" xfId="0" applyFill="1" applyBorder="1"/>
    <xf numFmtId="0" fontId="0" fillId="2" borderId="8" xfId="0" applyFill="1" applyBorder="1"/>
    <xf numFmtId="164" fontId="1" fillId="3" borderId="7" xfId="1" applyNumberFormat="1" applyFill="1" applyBorder="1"/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164" fontId="5" fillId="2" borderId="0" xfId="0" applyNumberFormat="1" applyFont="1" applyFill="1"/>
    <xf numFmtId="166" fontId="0" fillId="0" borderId="0" xfId="2" applyNumberFormat="1" applyFont="1"/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2" borderId="0" xfId="0" applyFont="1" applyFill="1"/>
    <xf numFmtId="0" fontId="2" fillId="2" borderId="9" xfId="0" applyFont="1" applyFill="1" applyBorder="1" applyAlignment="1">
      <alignment horizontal="center" vertical="center" wrapText="1"/>
    </xf>
    <xf numFmtId="165" fontId="0" fillId="2" borderId="0" xfId="0" applyNumberFormat="1" applyFill="1"/>
    <xf numFmtId="165" fontId="4" fillId="2" borderId="0" xfId="0" applyNumberFormat="1" applyFont="1" applyFill="1"/>
    <xf numFmtId="165" fontId="0" fillId="2" borderId="7" xfId="0" applyNumberFormat="1" applyFill="1" applyBorder="1"/>
    <xf numFmtId="165" fontId="1" fillId="2" borderId="7" xfId="2" applyNumberFormat="1" applyFill="1" applyBorder="1"/>
    <xf numFmtId="165" fontId="0" fillId="2" borderId="0" xfId="0" applyNumberFormat="1" applyFill="1" applyAlignment="1">
      <alignment horizontal="left" vertical="center" wrapText="1"/>
    </xf>
    <xf numFmtId="167" fontId="1" fillId="3" borderId="7" xfId="2" applyNumberFormat="1" applyFill="1" applyBorder="1" applyAlignment="1">
      <alignment horizontal="center"/>
    </xf>
    <xf numFmtId="168" fontId="1" fillId="3" borderId="7" xfId="2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3" xfId="0" applyFill="1" applyBorder="1"/>
    <xf numFmtId="0" fontId="0" fillId="2" borderId="9" xfId="0" applyFill="1" applyBorder="1"/>
    <xf numFmtId="165" fontId="5" fillId="2" borderId="9" xfId="0" applyNumberFormat="1" applyFont="1" applyFill="1" applyBorder="1"/>
    <xf numFmtId="0" fontId="5" fillId="2" borderId="9" xfId="0" applyFont="1" applyFill="1" applyBorder="1"/>
    <xf numFmtId="0" fontId="5" fillId="2" borderId="3" xfId="0" applyFont="1" applyFill="1" applyBorder="1"/>
    <xf numFmtId="0" fontId="2" fillId="2" borderId="9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0" fillId="0" borderId="11" xfId="0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9" fontId="0" fillId="0" borderId="10" xfId="0" applyNumberFormat="1" applyBorder="1" applyAlignment="1">
      <alignment horizontal="center" vertical="center"/>
    </xf>
    <xf numFmtId="169" fontId="0" fillId="0" borderId="15" xfId="0" applyNumberFormat="1" applyBorder="1" applyAlignment="1">
      <alignment vertical="center"/>
    </xf>
    <xf numFmtId="169" fontId="5" fillId="0" borderId="17" xfId="0" applyNumberFormat="1" applyFont="1" applyBorder="1" applyAlignment="1">
      <alignment horizontal="center" vertical="center"/>
    </xf>
    <xf numFmtId="169" fontId="5" fillId="0" borderId="18" xfId="0" applyNumberFormat="1" applyFont="1" applyBorder="1" applyAlignment="1">
      <alignment horizontal="center" vertical="center"/>
    </xf>
    <xf numFmtId="165" fontId="0" fillId="0" borderId="0" xfId="0" applyNumberFormat="1"/>
    <xf numFmtId="0" fontId="9" fillId="0" borderId="14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5" fillId="0" borderId="0" xfId="0" applyFont="1"/>
    <xf numFmtId="0" fontId="8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showGridLines="0" tabSelected="1" view="pageLayout" zoomScaleNormal="100" zoomScaleSheetLayoutView="100" workbookViewId="0">
      <selection activeCell="F12" sqref="F12"/>
    </sheetView>
  </sheetViews>
  <sheetFormatPr defaultRowHeight="15" x14ac:dyDescent="0.25"/>
  <cols>
    <col min="1" max="1" width="30" customWidth="1"/>
    <col min="2" max="7" width="10.85546875" customWidth="1"/>
  </cols>
  <sheetData>
    <row r="1" spans="1:7" ht="15.75" thickBot="1" x14ac:dyDescent="0.3">
      <c r="A1" s="42" t="s">
        <v>0</v>
      </c>
    </row>
    <row r="2" spans="1:7" x14ac:dyDescent="0.25">
      <c r="A2" s="32"/>
      <c r="B2" s="33">
        <v>2023</v>
      </c>
      <c r="C2" s="33">
        <v>2024</v>
      </c>
      <c r="D2" s="33">
        <v>2025</v>
      </c>
      <c r="E2" s="33">
        <v>2026</v>
      </c>
      <c r="F2" s="33">
        <v>2027</v>
      </c>
      <c r="G2" s="34" t="s">
        <v>1</v>
      </c>
    </row>
    <row r="3" spans="1:7" ht="45" x14ac:dyDescent="0.25">
      <c r="A3" s="40" t="s">
        <v>2</v>
      </c>
      <c r="B3" s="35">
        <f>'2023'!H34/10^6</f>
        <v>1585.7341514736747</v>
      </c>
      <c r="C3" s="35">
        <f>'2024'!H34/10^6</f>
        <v>1664.827504303842</v>
      </c>
      <c r="D3" s="35">
        <f>'2025'!H34/10^6</f>
        <v>1738.4942473037556</v>
      </c>
      <c r="E3" s="35">
        <f>'2026'!H34/10^6</f>
        <v>1835.1934288288937</v>
      </c>
      <c r="F3" s="35">
        <f>'2027'!H34/10^6</f>
        <v>1918.76909369803</v>
      </c>
      <c r="G3" s="36"/>
    </row>
    <row r="4" spans="1:7" ht="45" x14ac:dyDescent="0.25">
      <c r="A4" s="40" t="s">
        <v>3</v>
      </c>
      <c r="B4" s="35">
        <f>'2023'!L34/10^6</f>
        <v>1579.4315530763681</v>
      </c>
      <c r="C4" s="35">
        <f>'2024'!L34/10^6</f>
        <v>1657.5365495923334</v>
      </c>
      <c r="D4" s="35">
        <f>'2025'!L34/10^6</f>
        <v>1728.1602144834994</v>
      </c>
      <c r="E4" s="35">
        <f>'2026'!L34/10^6</f>
        <v>1821.1440663694327</v>
      </c>
      <c r="F4" s="35">
        <f>'2027'!L34/10^6</f>
        <v>1903.8165399902</v>
      </c>
      <c r="G4" s="36"/>
    </row>
    <row r="5" spans="1:7" ht="30.75" thickBot="1" x14ac:dyDescent="0.3">
      <c r="A5" s="41" t="s">
        <v>4</v>
      </c>
      <c r="B5" s="37">
        <f>B3-B4</f>
        <v>6.3025983973066104</v>
      </c>
      <c r="C5" s="37">
        <f t="shared" ref="C5:F5" si="0">C3-C4</f>
        <v>7.2909547115086752</v>
      </c>
      <c r="D5" s="37">
        <f t="shared" si="0"/>
        <v>10.334032820256198</v>
      </c>
      <c r="E5" s="37">
        <f t="shared" si="0"/>
        <v>14.049362459461008</v>
      </c>
      <c r="F5" s="37">
        <f t="shared" si="0"/>
        <v>14.95255370783002</v>
      </c>
      <c r="G5" s="38">
        <f>SUM(B5:F5)</f>
        <v>52.929502096362512</v>
      </c>
    </row>
    <row r="6" spans="1:7" x14ac:dyDescent="0.25">
      <c r="A6" s="43" t="s">
        <v>5</v>
      </c>
      <c r="B6" s="43"/>
      <c r="C6" s="43"/>
      <c r="D6" s="43"/>
      <c r="E6" s="43"/>
      <c r="F6" s="43"/>
      <c r="G6" s="43"/>
    </row>
    <row r="7" spans="1:7" x14ac:dyDescent="0.25">
      <c r="E7" s="8"/>
    </row>
    <row r="10" spans="1:7" x14ac:dyDescent="0.25">
      <c r="B10" s="39"/>
    </row>
  </sheetData>
  <mergeCells count="1">
    <mergeCell ref="A6:G6"/>
  </mergeCells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M36"/>
  <sheetViews>
    <sheetView view="pageLayout" topLeftCell="H1" zoomScaleNormal="100" workbookViewId="0">
      <selection activeCell="F12" sqref="F12"/>
    </sheetView>
  </sheetViews>
  <sheetFormatPr defaultColWidth="9.140625" defaultRowHeight="15" x14ac:dyDescent="0.25"/>
  <cols>
    <col min="1" max="1" width="15.5703125" style="1" customWidth="1"/>
    <col min="2" max="5" width="11.85546875" style="1" customWidth="1"/>
    <col min="6" max="6" width="15" style="1" customWidth="1"/>
    <col min="7" max="7" width="12.85546875" style="1" customWidth="1"/>
    <col min="8" max="8" width="15.85546875" style="16" customWidth="1"/>
    <col min="9" max="9" width="11.140625" style="1" customWidth="1"/>
    <col min="10" max="10" width="22.28515625" style="1" bestFit="1" customWidth="1"/>
    <col min="11" max="11" width="11.140625" style="1" customWidth="1"/>
    <col min="12" max="12" width="16.140625" style="16" customWidth="1"/>
    <col min="13" max="13" width="11.140625" style="1" customWidth="1"/>
    <col min="14" max="16384" width="9.140625" style="1"/>
  </cols>
  <sheetData>
    <row r="9" spans="1:13" ht="18" x14ac:dyDescent="0.25">
      <c r="A9" s="14" t="s">
        <v>6</v>
      </c>
      <c r="B9" s="14"/>
      <c r="C9" s="14"/>
      <c r="D9" s="14"/>
      <c r="E9" s="14"/>
      <c r="F9" s="14"/>
      <c r="G9" s="14"/>
      <c r="H9" s="17"/>
    </row>
    <row r="10" spans="1:13" ht="15" customHeight="1" thickBot="1" x14ac:dyDescent="0.3"/>
    <row r="11" spans="1:13" ht="13.5" customHeight="1" thickBot="1" x14ac:dyDescent="0.3">
      <c r="A11" s="44" t="s">
        <v>7</v>
      </c>
      <c r="B11" s="51" t="s">
        <v>8</v>
      </c>
      <c r="C11" s="51"/>
      <c r="D11" s="52"/>
      <c r="E11" s="46" t="s">
        <v>9</v>
      </c>
      <c r="F11" s="47"/>
      <c r="G11" s="48"/>
      <c r="H11" s="53" t="s">
        <v>10</v>
      </c>
      <c r="I11" s="46" t="s">
        <v>11</v>
      </c>
      <c r="J11" s="47"/>
      <c r="K11" s="48"/>
      <c r="L11" s="53" t="s">
        <v>12</v>
      </c>
      <c r="M11" s="49" t="s">
        <v>13</v>
      </c>
    </row>
    <row r="12" spans="1:13" ht="51.75" thickBot="1" x14ac:dyDescent="0.3">
      <c r="A12" s="45"/>
      <c r="B12" s="10" t="s">
        <v>14</v>
      </c>
      <c r="C12" s="15" t="s">
        <v>15</v>
      </c>
      <c r="D12" s="13" t="s">
        <v>16</v>
      </c>
      <c r="E12" s="11" t="s">
        <v>17</v>
      </c>
      <c r="F12" s="12" t="s">
        <v>18</v>
      </c>
      <c r="G12" s="9" t="s">
        <v>19</v>
      </c>
      <c r="H12" s="54"/>
      <c r="I12" s="11" t="s">
        <v>17</v>
      </c>
      <c r="J12" s="12" t="s">
        <v>18</v>
      </c>
      <c r="K12" s="9" t="s">
        <v>19</v>
      </c>
      <c r="L12" s="54"/>
      <c r="M12" s="50"/>
    </row>
    <row r="13" spans="1:13" x14ac:dyDescent="0.25">
      <c r="A13" s="2"/>
      <c r="B13" s="3"/>
      <c r="C13" s="23"/>
      <c r="D13" s="23"/>
      <c r="E13" s="2"/>
      <c r="F13" s="2"/>
      <c r="G13" s="3"/>
      <c r="H13" s="18"/>
      <c r="I13" s="2"/>
      <c r="J13" s="2"/>
      <c r="K13" s="3"/>
      <c r="L13" s="18"/>
      <c r="M13" s="2"/>
    </row>
    <row r="14" spans="1:13" x14ac:dyDescent="0.25">
      <c r="A14" s="2"/>
      <c r="B14" s="3"/>
      <c r="C14" s="2"/>
      <c r="D14" s="2"/>
      <c r="E14" s="2"/>
      <c r="F14" s="2"/>
      <c r="G14" s="3"/>
      <c r="H14" s="18"/>
      <c r="I14" s="2"/>
      <c r="J14" s="2"/>
      <c r="K14" s="3"/>
      <c r="L14" s="18"/>
      <c r="M14" s="2"/>
    </row>
    <row r="15" spans="1:13" x14ac:dyDescent="0.25">
      <c r="A15" s="30" t="s">
        <v>20</v>
      </c>
      <c r="B15" s="21">
        <v>35.880000000000003</v>
      </c>
      <c r="C15" s="22"/>
      <c r="D15" s="22"/>
      <c r="E15" s="4">
        <v>246399.44217882439</v>
      </c>
      <c r="F15" s="4">
        <v>2041267573.2377341</v>
      </c>
      <c r="G15" s="4"/>
      <c r="H15" s="19">
        <f t="shared" ref="H15:H32" si="0">B15*E15*12+C15*F15+D15*G15</f>
        <v>106089743.82451464</v>
      </c>
      <c r="I15" s="4">
        <v>246399.44217882439</v>
      </c>
      <c r="J15" s="4">
        <v>2007977075.0220261</v>
      </c>
      <c r="K15" s="4"/>
      <c r="L15" s="19">
        <f>B15*I15*12+C15*J15+D15*K15</f>
        <v>106089743.82451464</v>
      </c>
      <c r="M15" s="18">
        <f>H15-L15</f>
        <v>0</v>
      </c>
    </row>
    <row r="16" spans="1:13" x14ac:dyDescent="0.25">
      <c r="A16" s="30" t="s">
        <v>21</v>
      </c>
      <c r="B16" s="21">
        <v>57.22</v>
      </c>
      <c r="C16" s="22">
        <v>5.1999999999999998E-3</v>
      </c>
      <c r="D16" s="22"/>
      <c r="E16" s="4">
        <v>544980.86710812268</v>
      </c>
      <c r="F16" s="4">
        <v>5124449212.330574</v>
      </c>
      <c r="G16" s="4"/>
      <c r="H16" s="19">
        <f t="shared" si="0"/>
        <v>400852798.49524033</v>
      </c>
      <c r="I16" s="4">
        <v>544980.86710812268</v>
      </c>
      <c r="J16" s="4">
        <v>5040875912.2908545</v>
      </c>
      <c r="K16" s="4"/>
      <c r="L16" s="19">
        <f t="shared" ref="L16:L32" si="1">B16*I16*12+C16*J16+D16*K16</f>
        <v>400418217.33503377</v>
      </c>
      <c r="M16" s="18">
        <f t="shared" ref="M16:M32" si="2">H16-L16</f>
        <v>434581.16020655632</v>
      </c>
    </row>
    <row r="17" spans="1:13" x14ac:dyDescent="0.25">
      <c r="A17" s="30" t="s">
        <v>22</v>
      </c>
      <c r="B17" s="21">
        <v>116.58</v>
      </c>
      <c r="C17" s="22">
        <v>8.0999999999999996E-3</v>
      </c>
      <c r="D17" s="22"/>
      <c r="E17" s="4">
        <v>414576.7882517837</v>
      </c>
      <c r="F17" s="4">
        <v>4867286070.8326902</v>
      </c>
      <c r="G17" s="4"/>
      <c r="H17" s="19">
        <f t="shared" si="0"/>
        <v>619401360.86646008</v>
      </c>
      <c r="I17" s="4">
        <v>414576.7882517837</v>
      </c>
      <c r="J17" s="4">
        <v>4787906777.1130056</v>
      </c>
      <c r="K17" s="4"/>
      <c r="L17" s="19">
        <f t="shared" si="1"/>
        <v>618758388.58733058</v>
      </c>
      <c r="M17" s="18">
        <f t="shared" si="2"/>
        <v>642972.27912950516</v>
      </c>
    </row>
    <row r="18" spans="1:13" x14ac:dyDescent="0.25">
      <c r="A18" s="30" t="s">
        <v>23</v>
      </c>
      <c r="B18" s="21">
        <v>30.95</v>
      </c>
      <c r="C18" s="22">
        <v>6.4699999999999994E-2</v>
      </c>
      <c r="D18" s="22"/>
      <c r="E18" s="4">
        <v>88794.916531946306</v>
      </c>
      <c r="F18" s="4">
        <v>2010934972.7918003</v>
      </c>
      <c r="G18" s="4"/>
      <c r="H18" s="19">
        <f t="shared" si="0"/>
        <v>163085924.73959431</v>
      </c>
      <c r="I18" s="4">
        <v>88794.916531946306</v>
      </c>
      <c r="J18" s="4">
        <v>1978139161.0122519</v>
      </c>
      <c r="K18" s="4"/>
      <c r="L18" s="19">
        <f t="shared" si="1"/>
        <v>160964035.71745753</v>
      </c>
      <c r="M18" s="18">
        <f t="shared" si="2"/>
        <v>2121889.0221367776</v>
      </c>
    </row>
    <row r="19" spans="1:13" x14ac:dyDescent="0.25">
      <c r="A19" s="30" t="s">
        <v>24</v>
      </c>
      <c r="B19" s="21">
        <v>99.8</v>
      </c>
      <c r="C19" s="22"/>
      <c r="D19" s="22">
        <v>18.2761</v>
      </c>
      <c r="E19" s="4">
        <v>5342.5982814367044</v>
      </c>
      <c r="F19" s="4">
        <v>2201214672.244875</v>
      </c>
      <c r="G19" s="4">
        <v>7055234.0324765751</v>
      </c>
      <c r="H19" s="19">
        <f t="shared" si="0"/>
        <v>135340458.40279371</v>
      </c>
      <c r="I19" s="4">
        <v>5342.5982814367044</v>
      </c>
      <c r="J19" s="4">
        <v>2164366547.469162</v>
      </c>
      <c r="K19" s="4">
        <v>6937130.0841299687</v>
      </c>
      <c r="L19" s="19">
        <f t="shared" si="1"/>
        <v>133181978.83241631</v>
      </c>
      <c r="M19" s="18">
        <f t="shared" si="2"/>
        <v>2158479.5703773946</v>
      </c>
    </row>
    <row r="20" spans="1:13" x14ac:dyDescent="0.25">
      <c r="A20" s="30" t="s">
        <v>25</v>
      </c>
      <c r="B20" s="21">
        <v>24.1</v>
      </c>
      <c r="C20" s="22">
        <v>3.1099999999999999E-2</v>
      </c>
      <c r="D20" s="22"/>
      <c r="E20" s="4">
        <v>18432.018802277362</v>
      </c>
      <c r="F20" s="4">
        <v>551684971.95534015</v>
      </c>
      <c r="G20" s="4"/>
      <c r="H20" s="19">
        <f t="shared" si="0"/>
        <v>22487942.465429693</v>
      </c>
      <c r="I20" s="4">
        <v>18432.018802277362</v>
      </c>
      <c r="J20" s="4">
        <v>542687686.24164915</v>
      </c>
      <c r="K20" s="4"/>
      <c r="L20" s="19">
        <f t="shared" si="1"/>
        <v>22208126.879733905</v>
      </c>
      <c r="M20" s="18">
        <f t="shared" si="2"/>
        <v>279815.58569578826</v>
      </c>
    </row>
    <row r="21" spans="1:13" x14ac:dyDescent="0.25">
      <c r="A21" s="30" t="s">
        <v>26</v>
      </c>
      <c r="B21" s="21">
        <v>91.19</v>
      </c>
      <c r="C21" s="22"/>
      <c r="D21" s="22">
        <v>10.5427</v>
      </c>
      <c r="E21" s="4">
        <v>1742.9663843396359</v>
      </c>
      <c r="F21" s="4">
        <v>890838741.60231829</v>
      </c>
      <c r="G21" s="4">
        <v>2323293.5358517054</v>
      </c>
      <c r="H21" s="19">
        <f t="shared" si="0"/>
        <v>26401080.015478954</v>
      </c>
      <c r="I21" s="4">
        <v>1742.9663843396359</v>
      </c>
      <c r="J21" s="4">
        <v>876088178.01288104</v>
      </c>
      <c r="K21" s="4">
        <v>2284824.2962047323</v>
      </c>
      <c r="L21" s="19">
        <f t="shared" si="1"/>
        <v>25995510.362652808</v>
      </c>
      <c r="M21" s="18">
        <f t="shared" si="2"/>
        <v>405569.65282614529</v>
      </c>
    </row>
    <row r="22" spans="1:13" x14ac:dyDescent="0.25">
      <c r="A22" s="30" t="s">
        <v>27</v>
      </c>
      <c r="B22" s="21">
        <v>2.97</v>
      </c>
      <c r="C22" s="22">
        <v>0.10639999999999999</v>
      </c>
      <c r="D22" s="22"/>
      <c r="E22" s="4">
        <v>5493.909688122113</v>
      </c>
      <c r="F22" s="4">
        <v>84012530.66655685</v>
      </c>
      <c r="G22" s="4"/>
      <c r="H22" s="19">
        <f t="shared" si="0"/>
        <v>9134736.2042063195</v>
      </c>
      <c r="I22" s="4">
        <v>5493.909688122113</v>
      </c>
      <c r="J22" s="4">
        <v>82732064.710841522</v>
      </c>
      <c r="K22" s="4"/>
      <c r="L22" s="19">
        <f t="shared" si="1"/>
        <v>8998494.6265182085</v>
      </c>
      <c r="M22" s="18">
        <f t="shared" si="2"/>
        <v>136241.57768811099</v>
      </c>
    </row>
    <row r="23" spans="1:13" x14ac:dyDescent="0.25">
      <c r="A23" s="30" t="s">
        <v>28</v>
      </c>
      <c r="B23" s="21">
        <v>2.83</v>
      </c>
      <c r="C23" s="22">
        <v>0.1545</v>
      </c>
      <c r="D23" s="22"/>
      <c r="E23" s="4">
        <v>19409.438554209246</v>
      </c>
      <c r="F23" s="4">
        <v>11474983.252941515</v>
      </c>
      <c r="G23" s="4"/>
      <c r="H23" s="19">
        <f t="shared" si="0"/>
        <v>2432029.4458804103</v>
      </c>
      <c r="I23" s="4">
        <v>19409.438554209246</v>
      </c>
      <c r="J23" s="4">
        <v>11292637.402719136</v>
      </c>
      <c r="K23" s="4"/>
      <c r="L23" s="19">
        <f t="shared" si="1"/>
        <v>2403857.0120210527</v>
      </c>
      <c r="M23" s="18">
        <f t="shared" si="2"/>
        <v>28172.43385935761</v>
      </c>
    </row>
    <row r="24" spans="1:13" x14ac:dyDescent="0.25">
      <c r="A24" s="30" t="s">
        <v>29</v>
      </c>
      <c r="B24" s="21">
        <v>34.68</v>
      </c>
      <c r="C24" s="22">
        <v>2.1600000000000001E-2</v>
      </c>
      <c r="D24" s="22"/>
      <c r="E24" s="4">
        <v>5752.4176283894267</v>
      </c>
      <c r="F24" s="4">
        <v>32893272.095852658</v>
      </c>
      <c r="G24" s="4"/>
      <c r="H24" s="19">
        <f t="shared" si="0"/>
        <v>3104420.7975009615</v>
      </c>
      <c r="I24" s="4">
        <v>5752.4176283894267</v>
      </c>
      <c r="J24" s="4">
        <v>32377901.87444542</v>
      </c>
      <c r="K24" s="4"/>
      <c r="L24" s="19">
        <f t="shared" si="1"/>
        <v>3093288.800718565</v>
      </c>
      <c r="M24" s="18">
        <f t="shared" si="2"/>
        <v>11131.996782396454</v>
      </c>
    </row>
    <row r="25" spans="1:13" x14ac:dyDescent="0.25">
      <c r="A25" s="30" t="s">
        <v>30</v>
      </c>
      <c r="B25" s="21">
        <v>192.51</v>
      </c>
      <c r="C25" s="22"/>
      <c r="D25" s="22">
        <v>9.9392999999999994</v>
      </c>
      <c r="E25" s="4">
        <v>1489.3264647525425</v>
      </c>
      <c r="F25" s="4">
        <v>30536218.275771469</v>
      </c>
      <c r="G25" s="4">
        <v>212159.15855613395</v>
      </c>
      <c r="H25" s="19">
        <f t="shared" si="0"/>
        <v>5549236.3773911251</v>
      </c>
      <c r="I25" s="4">
        <v>1489.3264647525425</v>
      </c>
      <c r="J25" s="4">
        <v>30038211.089769974</v>
      </c>
      <c r="K25" s="4">
        <v>208699.11040666167</v>
      </c>
      <c r="L25" s="19">
        <f t="shared" si="1"/>
        <v>5514845.9208190758</v>
      </c>
      <c r="M25" s="18">
        <f t="shared" si="2"/>
        <v>34390.456572049297</v>
      </c>
    </row>
    <row r="26" spans="1:13" x14ac:dyDescent="0.25">
      <c r="A26" s="30" t="s">
        <v>31</v>
      </c>
      <c r="B26" s="21">
        <v>1032.67</v>
      </c>
      <c r="C26" s="22"/>
      <c r="D26" s="22">
        <v>1.5981000000000001</v>
      </c>
      <c r="E26" s="4">
        <v>910</v>
      </c>
      <c r="F26" s="4">
        <v>14998001695.896139</v>
      </c>
      <c r="G26" s="4">
        <v>30658244.419979587</v>
      </c>
      <c r="H26" s="19">
        <f t="shared" si="0"/>
        <v>60271696.807569377</v>
      </c>
      <c r="I26" s="4">
        <v>910</v>
      </c>
      <c r="J26" s="4">
        <v>14982889861.324448</v>
      </c>
      <c r="K26" s="4">
        <v>30627361.082245249</v>
      </c>
      <c r="L26" s="19">
        <f t="shared" si="1"/>
        <v>60222342.145536132</v>
      </c>
      <c r="M26" s="18">
        <f t="shared" si="2"/>
        <v>49354.662033244967</v>
      </c>
    </row>
    <row r="27" spans="1:13" x14ac:dyDescent="0.25">
      <c r="A27" s="30" t="s">
        <v>32</v>
      </c>
      <c r="B27" s="21">
        <v>29.59</v>
      </c>
      <c r="C27" s="22"/>
      <c r="D27" s="22"/>
      <c r="E27" s="4">
        <v>15476.196394747212</v>
      </c>
      <c r="F27" s="4">
        <v>118127033.16183612</v>
      </c>
      <c r="G27" s="4"/>
      <c r="H27" s="19">
        <f t="shared" si="0"/>
        <v>5495287.8158468399</v>
      </c>
      <c r="I27" s="4">
        <v>15476.196394747212</v>
      </c>
      <c r="J27" s="4">
        <v>118127033.16183612</v>
      </c>
      <c r="K27" s="4"/>
      <c r="L27" s="19">
        <f t="shared" si="1"/>
        <v>5495287.8158468399</v>
      </c>
      <c r="M27" s="18">
        <f t="shared" si="2"/>
        <v>0</v>
      </c>
    </row>
    <row r="28" spans="1:13" x14ac:dyDescent="0.25">
      <c r="A28" s="30" t="s">
        <v>33</v>
      </c>
      <c r="B28" s="21">
        <v>25.36</v>
      </c>
      <c r="C28" s="22">
        <v>1.47E-2</v>
      </c>
      <c r="D28" s="22"/>
      <c r="E28" s="4">
        <v>1380.1006483381207</v>
      </c>
      <c r="F28" s="4">
        <v>40925459.816640347</v>
      </c>
      <c r="G28" s="4"/>
      <c r="H28" s="19">
        <f t="shared" si="0"/>
        <v>1021596.4886068699</v>
      </c>
      <c r="I28" s="4">
        <v>1380.1006483381207</v>
      </c>
      <c r="J28" s="4">
        <v>40925459.816640347</v>
      </c>
      <c r="K28" s="4"/>
      <c r="L28" s="19">
        <f t="shared" si="1"/>
        <v>1021596.4886068699</v>
      </c>
      <c r="M28" s="18">
        <f t="shared" si="2"/>
        <v>0</v>
      </c>
    </row>
    <row r="29" spans="1:13" x14ac:dyDescent="0.25">
      <c r="A29" s="30" t="s">
        <v>34</v>
      </c>
      <c r="B29" s="21">
        <v>150.84</v>
      </c>
      <c r="C29" s="22"/>
      <c r="D29" s="22">
        <v>2.3247</v>
      </c>
      <c r="E29" s="4">
        <v>207.29999999999998</v>
      </c>
      <c r="F29" s="4">
        <v>118498174.52721041</v>
      </c>
      <c r="G29" s="4">
        <v>334038.70333743596</v>
      </c>
      <c r="H29" s="19">
        <f t="shared" si="0"/>
        <v>1151769.3576485373</v>
      </c>
      <c r="I29" s="4">
        <v>207.29999999999998</v>
      </c>
      <c r="J29" s="4">
        <v>118498174.52721041</v>
      </c>
      <c r="K29" s="4">
        <v>334038.70333743596</v>
      </c>
      <c r="L29" s="19">
        <f t="shared" si="1"/>
        <v>1151769.3576485373</v>
      </c>
      <c r="M29" s="18">
        <f t="shared" si="2"/>
        <v>0</v>
      </c>
    </row>
    <row r="30" spans="1:13" x14ac:dyDescent="0.25">
      <c r="A30" s="30" t="s">
        <v>35</v>
      </c>
      <c r="B30" s="21">
        <v>35.94</v>
      </c>
      <c r="C30" s="22"/>
      <c r="D30" s="22"/>
      <c r="E30" s="4">
        <v>38990.93040685702</v>
      </c>
      <c r="F30" s="4">
        <v>336111906.71828586</v>
      </c>
      <c r="G30" s="4"/>
      <c r="H30" s="19">
        <f t="shared" si="0"/>
        <v>16816008.465869293</v>
      </c>
      <c r="I30" s="4">
        <v>38990.93040685702</v>
      </c>
      <c r="J30" s="4">
        <v>336111906.71828586</v>
      </c>
      <c r="K30" s="4"/>
      <c r="L30" s="19">
        <f t="shared" si="1"/>
        <v>16816008.465869293</v>
      </c>
      <c r="M30" s="18">
        <f t="shared" si="2"/>
        <v>0</v>
      </c>
    </row>
    <row r="31" spans="1:13" x14ac:dyDescent="0.25">
      <c r="A31" s="30" t="s">
        <v>36</v>
      </c>
      <c r="B31" s="21">
        <v>37.65</v>
      </c>
      <c r="C31" s="22">
        <v>1.7100000000000001E-2</v>
      </c>
      <c r="D31" s="22"/>
      <c r="E31" s="4">
        <v>4222.8559568816245</v>
      </c>
      <c r="F31" s="4">
        <v>117355730.68971547</v>
      </c>
      <c r="G31" s="4"/>
      <c r="H31" s="19">
        <f t="shared" si="0"/>
        <v>3914669.3161132522</v>
      </c>
      <c r="I31" s="4">
        <v>4222.8559568816245</v>
      </c>
      <c r="J31" s="4">
        <v>117355730.68971547</v>
      </c>
      <c r="K31" s="4"/>
      <c r="L31" s="19">
        <f t="shared" si="1"/>
        <v>3914669.3161132522</v>
      </c>
      <c r="M31" s="18">
        <f t="shared" si="2"/>
        <v>0</v>
      </c>
    </row>
    <row r="32" spans="1:13" x14ac:dyDescent="0.25">
      <c r="A32" s="30" t="s">
        <v>37</v>
      </c>
      <c r="B32" s="21">
        <v>171.2</v>
      </c>
      <c r="C32" s="22"/>
      <c r="D32" s="22">
        <v>3.9594999999999998</v>
      </c>
      <c r="E32" s="4">
        <v>303.16261456646674</v>
      </c>
      <c r="F32" s="4">
        <v>231447530.85332602</v>
      </c>
      <c r="G32" s="4">
        <v>646691.32773462601</v>
      </c>
      <c r="H32" s="19">
        <f t="shared" si="0"/>
        <v>3183391.5875306008</v>
      </c>
      <c r="I32" s="4">
        <v>303.16261456646674</v>
      </c>
      <c r="J32" s="4">
        <v>231447530.85332602</v>
      </c>
      <c r="K32" s="4">
        <v>646691.32773462601</v>
      </c>
      <c r="L32" s="19">
        <f t="shared" si="1"/>
        <v>3183391.5875306008</v>
      </c>
      <c r="M32" s="18">
        <f t="shared" si="2"/>
        <v>0</v>
      </c>
    </row>
    <row r="33" spans="1:13" ht="15.75" thickBot="1" x14ac:dyDescent="0.3">
      <c r="A33" s="31"/>
      <c r="B33" s="3"/>
      <c r="C33" s="2"/>
      <c r="D33" s="2"/>
      <c r="E33" s="2"/>
      <c r="F33" s="2"/>
      <c r="G33" s="3"/>
      <c r="H33" s="18"/>
      <c r="I33" s="2"/>
      <c r="J33" s="2"/>
      <c r="K33" s="3"/>
      <c r="L33" s="18"/>
      <c r="M33" s="2"/>
    </row>
    <row r="34" spans="1:13" ht="15.75" thickBot="1" x14ac:dyDescent="0.3">
      <c r="A34" s="29" t="s">
        <v>1</v>
      </c>
      <c r="B34" s="24"/>
      <c r="C34" s="25"/>
      <c r="D34" s="25"/>
      <c r="E34" s="25"/>
      <c r="F34" s="25"/>
      <c r="G34" s="24"/>
      <c r="H34" s="26">
        <f>SUM(H15:H32)</f>
        <v>1585734151.4736748</v>
      </c>
      <c r="I34" s="27"/>
      <c r="J34" s="27"/>
      <c r="K34" s="28"/>
      <c r="L34" s="26">
        <f>SUM(L15:L32)</f>
        <v>1579431553.0763681</v>
      </c>
      <c r="M34" s="26">
        <f>SUM(M15:M32)</f>
        <v>6302598.3973073261</v>
      </c>
    </row>
    <row r="35" spans="1:13" x14ac:dyDescent="0.25">
      <c r="E35" s="7">
        <f>SUM(E15:E32)</f>
        <v>1413905.2358955941</v>
      </c>
      <c r="F35" s="7">
        <f t="shared" ref="F35:G35" si="3">SUM(F15:F32)</f>
        <v>33807060750.949604</v>
      </c>
      <c r="G35" s="7">
        <f t="shared" si="3"/>
        <v>41229661.177936062</v>
      </c>
      <c r="I35" s="7">
        <f>SUM(I15:I32)</f>
        <v>1413905.2358955941</v>
      </c>
      <c r="J35" s="7">
        <f t="shared" ref="J35:K35" si="4">SUM(J15:J32)</f>
        <v>33499837849.331066</v>
      </c>
      <c r="K35" s="7">
        <f t="shared" si="4"/>
        <v>41038744.604058675</v>
      </c>
    </row>
    <row r="36" spans="1:13" x14ac:dyDescent="0.25">
      <c r="A36" s="5"/>
      <c r="B36" s="6"/>
      <c r="C36" s="6"/>
      <c r="D36" s="6"/>
      <c r="E36" s="6"/>
      <c r="F36" s="6"/>
      <c r="G36" s="6"/>
      <c r="H36" s="20"/>
    </row>
  </sheetData>
  <mergeCells count="7">
    <mergeCell ref="A11:A12"/>
    <mergeCell ref="I11:K11"/>
    <mergeCell ref="M11:M12"/>
    <mergeCell ref="B11:D11"/>
    <mergeCell ref="H11:H12"/>
    <mergeCell ref="L11:L12"/>
    <mergeCell ref="E11:G11"/>
  </mergeCells>
  <pageMargins left="0.7" right="0.7" top="0.75" bottom="0.7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M36"/>
  <sheetViews>
    <sheetView view="pageLayout" zoomScaleNormal="100" workbookViewId="0">
      <selection activeCell="F12" sqref="F12"/>
    </sheetView>
  </sheetViews>
  <sheetFormatPr defaultColWidth="9.140625" defaultRowHeight="15" x14ac:dyDescent="0.25"/>
  <cols>
    <col min="1" max="1" width="15.5703125" style="1" customWidth="1"/>
    <col min="2" max="5" width="11.85546875" style="1" customWidth="1"/>
    <col min="6" max="6" width="15" style="1" customWidth="1"/>
    <col min="7" max="7" width="12.85546875" style="1" customWidth="1"/>
    <col min="8" max="8" width="15.85546875" style="16" customWidth="1"/>
    <col min="9" max="9" width="11.140625" style="1" customWidth="1"/>
    <col min="10" max="10" width="21.85546875" style="1" bestFit="1" customWidth="1"/>
    <col min="11" max="11" width="15.85546875" style="1" bestFit="1" customWidth="1"/>
    <col min="12" max="12" width="16.140625" style="16" customWidth="1"/>
    <col min="13" max="13" width="11.140625" style="1" customWidth="1"/>
    <col min="14" max="16384" width="9.140625" style="1"/>
  </cols>
  <sheetData>
    <row r="9" spans="1:13" ht="18" x14ac:dyDescent="0.25">
      <c r="A9" s="14" t="s">
        <v>38</v>
      </c>
      <c r="B9" s="14"/>
      <c r="C9" s="14"/>
      <c r="D9" s="14"/>
      <c r="E9" s="14"/>
      <c r="F9" s="14"/>
      <c r="G9" s="14"/>
      <c r="H9" s="17"/>
    </row>
    <row r="10" spans="1:13" ht="15" customHeight="1" thickBot="1" x14ac:dyDescent="0.3"/>
    <row r="11" spans="1:13" ht="13.5" customHeight="1" thickBot="1" x14ac:dyDescent="0.3">
      <c r="A11" s="44" t="s">
        <v>7</v>
      </c>
      <c r="B11" s="51" t="s">
        <v>39</v>
      </c>
      <c r="C11" s="51"/>
      <c r="D11" s="52"/>
      <c r="E11" s="46" t="s">
        <v>40</v>
      </c>
      <c r="F11" s="47"/>
      <c r="G11" s="48"/>
      <c r="H11" s="53" t="s">
        <v>41</v>
      </c>
      <c r="I11" s="46" t="s">
        <v>42</v>
      </c>
      <c r="J11" s="47"/>
      <c r="K11" s="48"/>
      <c r="L11" s="53" t="s">
        <v>43</v>
      </c>
      <c r="M11" s="49" t="s">
        <v>13</v>
      </c>
    </row>
    <row r="12" spans="1:13" ht="51.75" thickBot="1" x14ac:dyDescent="0.3">
      <c r="A12" s="45"/>
      <c r="B12" s="10" t="s">
        <v>14</v>
      </c>
      <c r="C12" s="15" t="s">
        <v>15</v>
      </c>
      <c r="D12" s="13" t="s">
        <v>16</v>
      </c>
      <c r="E12" s="11" t="s">
        <v>17</v>
      </c>
      <c r="F12" s="12" t="s">
        <v>18</v>
      </c>
      <c r="G12" s="9" t="s">
        <v>19</v>
      </c>
      <c r="H12" s="54"/>
      <c r="I12" s="11" t="s">
        <v>17</v>
      </c>
      <c r="J12" s="12" t="s">
        <v>18</v>
      </c>
      <c r="K12" s="9" t="s">
        <v>19</v>
      </c>
      <c r="L12" s="54"/>
      <c r="M12" s="50"/>
    </row>
    <row r="13" spans="1:13" x14ac:dyDescent="0.25">
      <c r="A13" s="2"/>
      <c r="B13" s="3"/>
      <c r="C13" s="23"/>
      <c r="D13" s="23"/>
      <c r="E13" s="2"/>
      <c r="F13" s="2"/>
      <c r="G13" s="3"/>
      <c r="H13" s="18"/>
      <c r="I13" s="2"/>
      <c r="J13" s="2"/>
      <c r="K13" s="3"/>
      <c r="L13" s="18"/>
      <c r="M13" s="2"/>
    </row>
    <row r="14" spans="1:13" x14ac:dyDescent="0.25">
      <c r="A14" s="2"/>
      <c r="B14" s="3"/>
      <c r="C14" s="2"/>
      <c r="D14" s="2"/>
      <c r="E14" s="2"/>
      <c r="F14" s="2"/>
      <c r="G14" s="3"/>
      <c r="H14" s="18"/>
      <c r="I14" s="2"/>
      <c r="J14" s="2"/>
      <c r="K14" s="3"/>
      <c r="L14" s="18"/>
      <c r="M14" s="2"/>
    </row>
    <row r="15" spans="1:13" x14ac:dyDescent="0.25">
      <c r="A15" s="30" t="s">
        <v>20</v>
      </c>
      <c r="B15" s="21">
        <v>37.479999999999997</v>
      </c>
      <c r="C15" s="22"/>
      <c r="D15" s="22"/>
      <c r="E15" s="4">
        <v>249389.96519675635</v>
      </c>
      <c r="F15" s="4">
        <v>2063387535.8283417</v>
      </c>
      <c r="G15" s="4"/>
      <c r="H15" s="19">
        <f t="shared" ref="H15:H32" si="0">B15*E15*12+C15*F15+D15*G15</f>
        <v>112165630.74689314</v>
      </c>
      <c r="I15" s="4">
        <v>249389.96519675635</v>
      </c>
      <c r="J15" s="4">
        <v>2019223832.6661923</v>
      </c>
      <c r="K15" s="4"/>
      <c r="L15" s="19">
        <f>B15*I15*12+C15*J15+D15*K15</f>
        <v>112165630.74689314</v>
      </c>
      <c r="M15" s="18">
        <f>H15-L15</f>
        <v>0</v>
      </c>
    </row>
    <row r="16" spans="1:13" x14ac:dyDescent="0.25">
      <c r="A16" s="30" t="s">
        <v>21</v>
      </c>
      <c r="B16" s="21">
        <v>64.05</v>
      </c>
      <c r="C16" s="22"/>
      <c r="D16" s="22"/>
      <c r="E16" s="4">
        <v>549782.95946049714</v>
      </c>
      <c r="F16" s="4">
        <v>5167160046.2756405</v>
      </c>
      <c r="G16" s="4"/>
      <c r="H16" s="19">
        <f t="shared" si="0"/>
        <v>422563182.64133811</v>
      </c>
      <c r="I16" s="4">
        <v>549782.95946049714</v>
      </c>
      <c r="J16" s="4">
        <v>5056564766.1779575</v>
      </c>
      <c r="K16" s="4"/>
      <c r="L16" s="19">
        <f t="shared" ref="L16:L32" si="1">B16*I16*12+C16*J16+D16*K16</f>
        <v>422563182.64133811</v>
      </c>
      <c r="M16" s="18">
        <f t="shared" ref="M16:M32" si="2">H16-L16</f>
        <v>0</v>
      </c>
    </row>
    <row r="17" spans="1:13" x14ac:dyDescent="0.25">
      <c r="A17" s="30" t="s">
        <v>22</v>
      </c>
      <c r="B17" s="21">
        <v>130</v>
      </c>
      <c r="C17" s="22"/>
      <c r="D17" s="22"/>
      <c r="E17" s="4">
        <v>416658.39959658915</v>
      </c>
      <c r="F17" s="4">
        <v>4866831850.8054085</v>
      </c>
      <c r="G17" s="4"/>
      <c r="H17" s="19">
        <f t="shared" si="0"/>
        <v>649987103.37067914</v>
      </c>
      <c r="I17" s="4">
        <v>416658.39959658915</v>
      </c>
      <c r="J17" s="4">
        <v>4762664643.498477</v>
      </c>
      <c r="K17" s="4"/>
      <c r="L17" s="19">
        <f t="shared" si="1"/>
        <v>649987103.37067914</v>
      </c>
      <c r="M17" s="18">
        <f t="shared" si="2"/>
        <v>0</v>
      </c>
    </row>
    <row r="18" spans="1:13" x14ac:dyDescent="0.25">
      <c r="A18" s="30" t="s">
        <v>23</v>
      </c>
      <c r="B18" s="21">
        <v>32.17</v>
      </c>
      <c r="C18" s="22">
        <v>6.7699999999999996E-2</v>
      </c>
      <c r="D18" s="22"/>
      <c r="E18" s="4">
        <v>88831.126999447559</v>
      </c>
      <c r="F18" s="4">
        <v>1999990764.7585835</v>
      </c>
      <c r="G18" s="4"/>
      <c r="H18" s="19">
        <f t="shared" si="0"/>
        <v>169691743.04102284</v>
      </c>
      <c r="I18" s="4">
        <v>88831.126999447559</v>
      </c>
      <c r="J18" s="4">
        <v>1957183974.0185454</v>
      </c>
      <c r="K18" s="4"/>
      <c r="L18" s="19">
        <f t="shared" si="1"/>
        <v>166793723.30792224</v>
      </c>
      <c r="M18" s="18">
        <f t="shared" si="2"/>
        <v>2898019.7331005931</v>
      </c>
    </row>
    <row r="19" spans="1:13" x14ac:dyDescent="0.25">
      <c r="A19" s="30" t="s">
        <v>24</v>
      </c>
      <c r="B19" s="21">
        <v>103.48</v>
      </c>
      <c r="C19" s="22"/>
      <c r="D19" s="22">
        <v>19.096900000000002</v>
      </c>
      <c r="E19" s="4">
        <v>5392.8335205578469</v>
      </c>
      <c r="F19" s="4">
        <v>2204733014.3273711</v>
      </c>
      <c r="G19" s="4">
        <v>7066510.8639057456</v>
      </c>
      <c r="H19" s="19">
        <f t="shared" si="0"/>
        <v>141645056.26940957</v>
      </c>
      <c r="I19" s="4">
        <v>5392.8335205578469</v>
      </c>
      <c r="J19" s="4">
        <v>2156308072.6561651</v>
      </c>
      <c r="K19" s="4">
        <v>6911301.4239509376</v>
      </c>
      <c r="L19" s="19">
        <f t="shared" si="1"/>
        <v>138681037.11553657</v>
      </c>
      <c r="M19" s="18">
        <f t="shared" si="2"/>
        <v>2964019.1538729966</v>
      </c>
    </row>
    <row r="20" spans="1:13" x14ac:dyDescent="0.25">
      <c r="A20" s="30" t="s">
        <v>25</v>
      </c>
      <c r="B20" s="21">
        <v>25.09</v>
      </c>
      <c r="C20" s="22">
        <v>3.2500000000000001E-2</v>
      </c>
      <c r="D20" s="22"/>
      <c r="E20" s="4">
        <v>18524.280200869944</v>
      </c>
      <c r="F20" s="4">
        <v>551936171.82865274</v>
      </c>
      <c r="G20" s="4"/>
      <c r="H20" s="19">
        <f t="shared" si="0"/>
        <v>23515215.867309138</v>
      </c>
      <c r="I20" s="4">
        <v>18524.280200869944</v>
      </c>
      <c r="J20" s="4">
        <v>540122809.17435706</v>
      </c>
      <c r="K20" s="4"/>
      <c r="L20" s="19">
        <f t="shared" si="1"/>
        <v>23131281.581044529</v>
      </c>
      <c r="M20" s="18">
        <f t="shared" si="2"/>
        <v>383934.28626460955</v>
      </c>
    </row>
    <row r="21" spans="1:13" x14ac:dyDescent="0.25">
      <c r="A21" s="30" t="s">
        <v>26</v>
      </c>
      <c r="B21" s="21">
        <v>94.77</v>
      </c>
      <c r="C21" s="22"/>
      <c r="D21" s="22">
        <v>11.0166</v>
      </c>
      <c r="E21" s="4">
        <v>1753.2592791246648</v>
      </c>
      <c r="F21" s="4">
        <v>893202870.85440993</v>
      </c>
      <c r="G21" s="4">
        <v>2324115.5729145841</v>
      </c>
      <c r="H21" s="19">
        <f t="shared" si="0"/>
        <v>27597728.203162543</v>
      </c>
      <c r="I21" s="4">
        <v>1753.2592791246648</v>
      </c>
      <c r="J21" s="4">
        <v>873794657.52687907</v>
      </c>
      <c r="K21" s="4">
        <v>2273615.3648332851</v>
      </c>
      <c r="L21" s="19">
        <f t="shared" si="1"/>
        <v>27041387.610814106</v>
      </c>
      <c r="M21" s="18">
        <f t="shared" si="2"/>
        <v>556340.59234843776</v>
      </c>
    </row>
    <row r="22" spans="1:13" x14ac:dyDescent="0.25">
      <c r="A22" s="30" t="s">
        <v>27</v>
      </c>
      <c r="B22" s="21">
        <v>3.07</v>
      </c>
      <c r="C22" s="22">
        <v>0.1111</v>
      </c>
      <c r="D22" s="22"/>
      <c r="E22" s="4">
        <v>5535.7306064368668</v>
      </c>
      <c r="F22" s="4">
        <v>83721091.625105888</v>
      </c>
      <c r="G22" s="4"/>
      <c r="H22" s="19">
        <f t="shared" si="0"/>
        <v>9505349.5950903986</v>
      </c>
      <c r="I22" s="4">
        <v>5535.7306064368668</v>
      </c>
      <c r="J22" s="4">
        <v>82043768.965951458</v>
      </c>
      <c r="K22" s="4"/>
      <c r="L22" s="19">
        <f t="shared" si="1"/>
        <v>9318999.047658341</v>
      </c>
      <c r="M22" s="18">
        <f t="shared" si="2"/>
        <v>186350.54743205756</v>
      </c>
    </row>
    <row r="23" spans="1:13" x14ac:dyDescent="0.25">
      <c r="A23" s="30" t="s">
        <v>28</v>
      </c>
      <c r="B23" s="21">
        <v>2.94</v>
      </c>
      <c r="C23" s="22">
        <v>0.16170000000000001</v>
      </c>
      <c r="D23" s="22"/>
      <c r="E23" s="4">
        <v>19086.035764061216</v>
      </c>
      <c r="F23" s="4">
        <v>11225936.340237768</v>
      </c>
      <c r="G23" s="4"/>
      <c r="H23" s="19">
        <f t="shared" si="0"/>
        <v>2488589.2479725271</v>
      </c>
      <c r="I23" s="4">
        <v>19086.035764061216</v>
      </c>
      <c r="J23" s="4">
        <v>10991757.742722884</v>
      </c>
      <c r="K23" s="4"/>
      <c r="L23" s="19">
        <f t="shared" si="1"/>
        <v>2450722.5687543703</v>
      </c>
      <c r="M23" s="18">
        <f t="shared" si="2"/>
        <v>37866.679218156729</v>
      </c>
    </row>
    <row r="24" spans="1:13" x14ac:dyDescent="0.25">
      <c r="A24" s="30" t="s">
        <v>29</v>
      </c>
      <c r="B24" s="21">
        <v>35.840000000000003</v>
      </c>
      <c r="C24" s="22">
        <v>2.23E-2</v>
      </c>
      <c r="D24" s="22"/>
      <c r="E24" s="4">
        <v>5792.7460756860337</v>
      </c>
      <c r="F24" s="4">
        <v>33194755.514526628</v>
      </c>
      <c r="G24" s="4"/>
      <c r="H24" s="19">
        <f t="shared" si="0"/>
        <v>3231587.2802049937</v>
      </c>
      <c r="I24" s="4">
        <v>5792.7460756860337</v>
      </c>
      <c r="J24" s="4">
        <v>32511713.327652637</v>
      </c>
      <c r="K24" s="4"/>
      <c r="L24" s="19">
        <f t="shared" si="1"/>
        <v>3216355.4394377037</v>
      </c>
      <c r="M24" s="18">
        <f t="shared" si="2"/>
        <v>15231.840767289978</v>
      </c>
    </row>
    <row r="25" spans="1:13" x14ac:dyDescent="0.25">
      <c r="A25" s="30" t="s">
        <v>30</v>
      </c>
      <c r="B25" s="21">
        <v>199.1</v>
      </c>
      <c r="C25" s="22"/>
      <c r="D25" s="22">
        <v>10.553599999999999</v>
      </c>
      <c r="E25" s="4">
        <v>1575.6501165054717</v>
      </c>
      <c r="F25" s="4">
        <v>31466593.933451459</v>
      </c>
      <c r="G25" s="4">
        <v>218623.21100990853</v>
      </c>
      <c r="H25" s="19">
        <f t="shared" si="0"/>
        <v>6071805.1780690439</v>
      </c>
      <c r="I25" s="4">
        <v>1575.6501165054717</v>
      </c>
      <c r="J25" s="4">
        <v>30793098.872600876</v>
      </c>
      <c r="K25" s="4">
        <v>213943.9103803632</v>
      </c>
      <c r="L25" s="19">
        <f t="shared" si="1"/>
        <v>6022421.7109450735</v>
      </c>
      <c r="M25" s="18">
        <f t="shared" si="2"/>
        <v>49383.467123970389</v>
      </c>
    </row>
    <row r="26" spans="1:13" x14ac:dyDescent="0.25">
      <c r="A26" s="30" t="s">
        <v>31</v>
      </c>
      <c r="B26" s="21">
        <v>1075.33</v>
      </c>
      <c r="C26" s="22"/>
      <c r="D26" s="22">
        <v>1.6704000000000001</v>
      </c>
      <c r="E26" s="4">
        <v>917</v>
      </c>
      <c r="F26" s="4">
        <v>15056076664.319521</v>
      </c>
      <c r="G26" s="4">
        <v>30776974.472178146</v>
      </c>
      <c r="H26" s="19">
        <f t="shared" si="0"/>
        <v>63242789.47832638</v>
      </c>
      <c r="I26" s="4">
        <v>917</v>
      </c>
      <c r="J26" s="4">
        <v>14997560051.597853</v>
      </c>
      <c r="K26" s="4">
        <v>30657357.367663722</v>
      </c>
      <c r="L26" s="19">
        <f t="shared" si="1"/>
        <v>63042981.066945486</v>
      </c>
      <c r="M26" s="18">
        <f t="shared" si="2"/>
        <v>199808.41138089448</v>
      </c>
    </row>
    <row r="27" spans="1:13" x14ac:dyDescent="0.25">
      <c r="A27" s="30" t="s">
        <v>32</v>
      </c>
      <c r="B27" s="21">
        <v>30.91</v>
      </c>
      <c r="C27" s="22"/>
      <c r="D27" s="22"/>
      <c r="E27" s="4">
        <v>15549.81783322764</v>
      </c>
      <c r="F27" s="4">
        <v>118733422.04721424</v>
      </c>
      <c r="G27" s="4"/>
      <c r="H27" s="19">
        <f t="shared" si="0"/>
        <v>5767738.4307007967</v>
      </c>
      <c r="I27" s="4">
        <v>15549.81783322764</v>
      </c>
      <c r="J27" s="4">
        <v>118733422.04721424</v>
      </c>
      <c r="K27" s="4"/>
      <c r="L27" s="19">
        <f t="shared" si="1"/>
        <v>5767738.4307007967</v>
      </c>
      <c r="M27" s="18">
        <f t="shared" si="2"/>
        <v>0</v>
      </c>
    </row>
    <row r="28" spans="1:13" x14ac:dyDescent="0.25">
      <c r="A28" s="30" t="s">
        <v>33</v>
      </c>
      <c r="B28" s="21">
        <v>26.53</v>
      </c>
      <c r="C28" s="22">
        <v>1.5299999999999999E-2</v>
      </c>
      <c r="D28" s="22"/>
      <c r="E28" s="4">
        <v>1391.8203948687185</v>
      </c>
      <c r="F28" s="4">
        <v>41394613.813203514</v>
      </c>
      <c r="G28" s="4"/>
      <c r="H28" s="19">
        <f t="shared" si="0"/>
        <v>1076437.5322524188</v>
      </c>
      <c r="I28" s="4">
        <v>1391.8203948687185</v>
      </c>
      <c r="J28" s="4">
        <v>41394613.813203514</v>
      </c>
      <c r="K28" s="4"/>
      <c r="L28" s="19">
        <f t="shared" si="1"/>
        <v>1076437.5322524188</v>
      </c>
      <c r="M28" s="18">
        <f t="shared" si="2"/>
        <v>0</v>
      </c>
    </row>
    <row r="29" spans="1:13" x14ac:dyDescent="0.25">
      <c r="A29" s="30" t="s">
        <v>34</v>
      </c>
      <c r="B29" s="21">
        <v>157.56</v>
      </c>
      <c r="C29" s="22"/>
      <c r="D29" s="22">
        <v>2.4281999999999999</v>
      </c>
      <c r="E29" s="4">
        <v>207.39999999999998</v>
      </c>
      <c r="F29" s="4">
        <v>118564230.4403218</v>
      </c>
      <c r="G29" s="4">
        <v>334224.91069169727</v>
      </c>
      <c r="H29" s="19">
        <f t="shared" si="0"/>
        <v>1203700.2561415792</v>
      </c>
      <c r="I29" s="4">
        <v>207.39999999999998</v>
      </c>
      <c r="J29" s="4">
        <v>118564230.4403218</v>
      </c>
      <c r="K29" s="4">
        <v>334224.91069169727</v>
      </c>
      <c r="L29" s="19">
        <f t="shared" si="1"/>
        <v>1203700.2561415792</v>
      </c>
      <c r="M29" s="18">
        <f t="shared" si="2"/>
        <v>0</v>
      </c>
    </row>
    <row r="30" spans="1:13" x14ac:dyDescent="0.25">
      <c r="A30" s="30" t="s">
        <v>35</v>
      </c>
      <c r="B30" s="21">
        <v>37.54</v>
      </c>
      <c r="C30" s="22"/>
      <c r="D30" s="22"/>
      <c r="E30" s="4">
        <v>39197.866342045258</v>
      </c>
      <c r="F30" s="4">
        <v>333938067.84129125</v>
      </c>
      <c r="G30" s="4"/>
      <c r="H30" s="19">
        <f t="shared" si="0"/>
        <v>17657854.829764549</v>
      </c>
      <c r="I30" s="4">
        <v>39197.866342045258</v>
      </c>
      <c r="J30" s="4">
        <v>333938067.84129125</v>
      </c>
      <c r="K30" s="4"/>
      <c r="L30" s="19">
        <f t="shared" si="1"/>
        <v>17657854.829764549</v>
      </c>
      <c r="M30" s="18">
        <f t="shared" si="2"/>
        <v>0</v>
      </c>
    </row>
    <row r="31" spans="1:13" x14ac:dyDescent="0.25">
      <c r="A31" s="30" t="s">
        <v>36</v>
      </c>
      <c r="B31" s="21">
        <v>39.19</v>
      </c>
      <c r="C31" s="22">
        <v>1.7999999999999999E-2</v>
      </c>
      <c r="D31" s="22"/>
      <c r="E31" s="4">
        <v>4212.9459759277916</v>
      </c>
      <c r="F31" s="4">
        <v>116277037.272808</v>
      </c>
      <c r="G31" s="4"/>
      <c r="H31" s="19">
        <f t="shared" si="0"/>
        <v>4074250.9044698654</v>
      </c>
      <c r="I31" s="4">
        <v>4212.9459759277916</v>
      </c>
      <c r="J31" s="4">
        <v>116277037.272808</v>
      </c>
      <c r="K31" s="4"/>
      <c r="L31" s="19">
        <f t="shared" si="1"/>
        <v>4074250.9044698654</v>
      </c>
      <c r="M31" s="18">
        <f t="shared" si="2"/>
        <v>0</v>
      </c>
    </row>
    <row r="32" spans="1:13" x14ac:dyDescent="0.25">
      <c r="A32" s="30" t="s">
        <v>37</v>
      </c>
      <c r="B32" s="21">
        <v>178.2</v>
      </c>
      <c r="C32" s="22"/>
      <c r="D32" s="22">
        <v>4.1957000000000004</v>
      </c>
      <c r="E32" s="4">
        <v>305.74483617932901</v>
      </c>
      <c r="F32" s="4">
        <v>229282083.67650551</v>
      </c>
      <c r="G32" s="4">
        <v>640640.81639516947</v>
      </c>
      <c r="H32" s="19">
        <f t="shared" si="0"/>
        <v>3341741.4310350902</v>
      </c>
      <c r="I32" s="4">
        <v>305.74483617932901</v>
      </c>
      <c r="J32" s="4">
        <v>229282083.67650551</v>
      </c>
      <c r="K32" s="4">
        <v>640640.81639516947</v>
      </c>
      <c r="L32" s="19">
        <f t="shared" si="1"/>
        <v>3341741.4310350902</v>
      </c>
      <c r="M32" s="18">
        <f t="shared" si="2"/>
        <v>0</v>
      </c>
    </row>
    <row r="33" spans="1:13" ht="15.75" thickBot="1" x14ac:dyDescent="0.3">
      <c r="A33" s="31"/>
      <c r="B33" s="3"/>
      <c r="C33" s="2"/>
      <c r="D33" s="2"/>
      <c r="E33" s="2"/>
      <c r="F33" s="2"/>
      <c r="G33" s="3"/>
      <c r="H33" s="18"/>
      <c r="I33" s="2"/>
      <c r="J33" s="2"/>
      <c r="K33" s="3"/>
      <c r="L33" s="18"/>
      <c r="M33" s="2"/>
    </row>
    <row r="34" spans="1:13" ht="15.75" thickBot="1" x14ac:dyDescent="0.3">
      <c r="A34" s="29" t="s">
        <v>1</v>
      </c>
      <c r="B34" s="24"/>
      <c r="C34" s="25"/>
      <c r="D34" s="25"/>
      <c r="E34" s="25"/>
      <c r="F34" s="25"/>
      <c r="G34" s="24"/>
      <c r="H34" s="26">
        <f>SUM(H15:H32)</f>
        <v>1664827504.3038421</v>
      </c>
      <c r="I34" s="27"/>
      <c r="J34" s="27"/>
      <c r="K34" s="28"/>
      <c r="L34" s="26">
        <f>SUM(L15:L32)</f>
        <v>1657536549.5923333</v>
      </c>
      <c r="M34" s="26">
        <f>SUM(M15:M32)</f>
        <v>7290954.7115090061</v>
      </c>
    </row>
    <row r="35" spans="1:13" x14ac:dyDescent="0.25">
      <c r="E35" s="7">
        <f>SUM(E15:E32)</f>
        <v>1424105.5821987812</v>
      </c>
      <c r="F35" s="7">
        <f t="shared" ref="F35:G35" si="3">SUM(F15:F32)</f>
        <v>33921116751.50259</v>
      </c>
      <c r="G35" s="7">
        <f t="shared" si="3"/>
        <v>41361089.847095259</v>
      </c>
      <c r="I35" s="7">
        <f>SUM(I15:I32)</f>
        <v>1424105.5821987812</v>
      </c>
      <c r="J35" s="7">
        <f t="shared" ref="J35:K35" si="4">SUM(J15:J32)</f>
        <v>33477952601.316692</v>
      </c>
      <c r="K35" s="7">
        <f t="shared" si="4"/>
        <v>41031083.793915182</v>
      </c>
    </row>
    <row r="36" spans="1:13" x14ac:dyDescent="0.25">
      <c r="A36" s="5"/>
      <c r="B36" s="6"/>
      <c r="C36" s="6"/>
      <c r="D36" s="6"/>
      <c r="E36" s="6"/>
      <c r="F36" s="6"/>
      <c r="G36" s="6"/>
      <c r="H36" s="20"/>
    </row>
  </sheetData>
  <mergeCells count="7">
    <mergeCell ref="L11:L12"/>
    <mergeCell ref="M11:M12"/>
    <mergeCell ref="A11:A12"/>
    <mergeCell ref="B11:D11"/>
    <mergeCell ref="E11:G11"/>
    <mergeCell ref="H11:H12"/>
    <mergeCell ref="I11:K11"/>
  </mergeCells>
  <pageMargins left="0.7" right="0.7" top="0.75" bottom="0.7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9:M36"/>
  <sheetViews>
    <sheetView view="pageLayout" zoomScaleNormal="100" workbookViewId="0">
      <selection activeCell="F12" sqref="F12"/>
    </sheetView>
  </sheetViews>
  <sheetFormatPr defaultColWidth="9.140625" defaultRowHeight="15" x14ac:dyDescent="0.25"/>
  <cols>
    <col min="1" max="1" width="15.5703125" style="1" customWidth="1"/>
    <col min="2" max="5" width="11.85546875" style="1" customWidth="1"/>
    <col min="6" max="6" width="15" style="1" customWidth="1"/>
    <col min="7" max="7" width="12.85546875" style="1" customWidth="1"/>
    <col min="8" max="8" width="15.85546875" style="16" customWidth="1"/>
    <col min="9" max="9" width="11.140625" style="1" customWidth="1"/>
    <col min="10" max="10" width="15.85546875" style="1" bestFit="1" customWidth="1"/>
    <col min="11" max="11" width="11.140625" style="1" customWidth="1"/>
    <col min="12" max="12" width="16.140625" style="16" customWidth="1"/>
    <col min="13" max="13" width="12" style="1" bestFit="1" customWidth="1"/>
    <col min="14" max="14" width="9.140625" style="1"/>
    <col min="15" max="15" width="11.85546875" style="1" bestFit="1" customWidth="1"/>
    <col min="16" max="16384" width="9.140625" style="1"/>
  </cols>
  <sheetData>
    <row r="9" spans="1:13" ht="18" x14ac:dyDescent="0.25">
      <c r="A9" s="14" t="s">
        <v>44</v>
      </c>
      <c r="B9" s="14"/>
      <c r="C9" s="14"/>
      <c r="D9" s="14"/>
      <c r="E9" s="14"/>
      <c r="F9" s="14"/>
      <c r="G9" s="14"/>
      <c r="H9" s="17"/>
    </row>
    <row r="10" spans="1:13" ht="15" customHeight="1" thickBot="1" x14ac:dyDescent="0.3"/>
    <row r="11" spans="1:13" ht="13.5" customHeight="1" thickBot="1" x14ac:dyDescent="0.3">
      <c r="A11" s="44" t="s">
        <v>7</v>
      </c>
      <c r="B11" s="51" t="s">
        <v>45</v>
      </c>
      <c r="C11" s="51"/>
      <c r="D11" s="52"/>
      <c r="E11" s="46" t="s">
        <v>46</v>
      </c>
      <c r="F11" s="47"/>
      <c r="G11" s="48"/>
      <c r="H11" s="53" t="s">
        <v>47</v>
      </c>
      <c r="I11" s="46" t="s">
        <v>48</v>
      </c>
      <c r="J11" s="47"/>
      <c r="K11" s="48"/>
      <c r="L11" s="53" t="s">
        <v>49</v>
      </c>
      <c r="M11" s="49" t="s">
        <v>13</v>
      </c>
    </row>
    <row r="12" spans="1:13" ht="51.75" thickBot="1" x14ac:dyDescent="0.3">
      <c r="A12" s="45"/>
      <c r="B12" s="10" t="s">
        <v>14</v>
      </c>
      <c r="C12" s="15" t="s">
        <v>15</v>
      </c>
      <c r="D12" s="13" t="s">
        <v>16</v>
      </c>
      <c r="E12" s="11" t="s">
        <v>17</v>
      </c>
      <c r="F12" s="12" t="s">
        <v>18</v>
      </c>
      <c r="G12" s="9" t="s">
        <v>19</v>
      </c>
      <c r="H12" s="54"/>
      <c r="I12" s="11" t="s">
        <v>17</v>
      </c>
      <c r="J12" s="12" t="s">
        <v>18</v>
      </c>
      <c r="K12" s="9" t="s">
        <v>19</v>
      </c>
      <c r="L12" s="54"/>
      <c r="M12" s="50"/>
    </row>
    <row r="13" spans="1:13" x14ac:dyDescent="0.25">
      <c r="A13" s="2"/>
      <c r="B13" s="3"/>
      <c r="C13" s="23"/>
      <c r="D13" s="23"/>
      <c r="E13" s="2"/>
      <c r="F13" s="2"/>
      <c r="G13" s="3"/>
      <c r="H13" s="18"/>
      <c r="I13" s="2"/>
      <c r="J13" s="2"/>
      <c r="K13" s="3"/>
      <c r="L13" s="18"/>
      <c r="M13" s="2"/>
    </row>
    <row r="14" spans="1:13" x14ac:dyDescent="0.25">
      <c r="A14" s="2"/>
      <c r="B14" s="3"/>
      <c r="C14" s="2"/>
      <c r="D14" s="2"/>
      <c r="E14" s="2"/>
      <c r="F14" s="2"/>
      <c r="G14" s="3"/>
      <c r="H14" s="18"/>
      <c r="I14" s="2"/>
      <c r="J14" s="2"/>
      <c r="K14" s="3"/>
      <c r="L14" s="18"/>
      <c r="M14" s="2"/>
    </row>
    <row r="15" spans="1:13" x14ac:dyDescent="0.25">
      <c r="A15" s="30" t="s">
        <v>20</v>
      </c>
      <c r="B15" s="21">
        <v>38.950000000000003</v>
      </c>
      <c r="C15" s="22"/>
      <c r="D15" s="22"/>
      <c r="E15" s="4">
        <v>252343.91639320125</v>
      </c>
      <c r="F15" s="4">
        <v>2085597293.9878747</v>
      </c>
      <c r="G15" s="4"/>
      <c r="H15" s="19">
        <f t="shared" ref="H15:H32" si="0">B15*E15*12+C15*F15+D15*G15</f>
        <v>117945546.52218226</v>
      </c>
      <c r="I15" s="4">
        <v>252343.91639320125</v>
      </c>
      <c r="J15" s="4">
        <v>2025621191.8628802</v>
      </c>
      <c r="K15" s="4"/>
      <c r="L15" s="19">
        <f>B15*I15*12+C15*J15+D15*K15</f>
        <v>117945546.52218226</v>
      </c>
      <c r="M15" s="18">
        <f>H15-L15</f>
        <v>0</v>
      </c>
    </row>
    <row r="16" spans="1:13" x14ac:dyDescent="0.25">
      <c r="A16" s="30" t="s">
        <v>21</v>
      </c>
      <c r="B16" s="21">
        <v>66.56</v>
      </c>
      <c r="C16" s="22"/>
      <c r="D16" s="22"/>
      <c r="E16" s="4">
        <v>554503.56093058607</v>
      </c>
      <c r="F16" s="4">
        <v>5210015474.0957727</v>
      </c>
      <c r="G16" s="4"/>
      <c r="H16" s="19">
        <f t="shared" si="0"/>
        <v>442893084.18647772</v>
      </c>
      <c r="I16" s="4">
        <v>554503.56093058607</v>
      </c>
      <c r="J16" s="4">
        <v>5060189608.3603725</v>
      </c>
      <c r="K16" s="4"/>
      <c r="L16" s="19">
        <f t="shared" ref="L16:L32" si="1">B16*I16*12+C16*J16+D16*K16</f>
        <v>442893084.18647772</v>
      </c>
      <c r="M16" s="18">
        <f t="shared" ref="M16:M32" si="2">H16-L16</f>
        <v>0</v>
      </c>
    </row>
    <row r="17" spans="1:13" x14ac:dyDescent="0.25">
      <c r="A17" s="30" t="s">
        <v>22</v>
      </c>
      <c r="B17" s="21">
        <v>135.08000000000001</v>
      </c>
      <c r="C17" s="22"/>
      <c r="D17" s="22"/>
      <c r="E17" s="4">
        <v>418667.51985065814</v>
      </c>
      <c r="F17" s="4">
        <v>4866349315.3419237</v>
      </c>
      <c r="G17" s="4"/>
      <c r="H17" s="19">
        <f t="shared" si="0"/>
        <v>678643302.97712278</v>
      </c>
      <c r="I17" s="4">
        <v>418667.51985065814</v>
      </c>
      <c r="J17" s="4">
        <v>4726406353.0287752</v>
      </c>
      <c r="K17" s="4"/>
      <c r="L17" s="19">
        <f t="shared" si="1"/>
        <v>678643302.97712278</v>
      </c>
      <c r="M17" s="18">
        <f t="shared" si="2"/>
        <v>0</v>
      </c>
    </row>
    <row r="18" spans="1:13" x14ac:dyDescent="0.25">
      <c r="A18" s="30" t="s">
        <v>23</v>
      </c>
      <c r="B18" s="21">
        <v>33.270000000000003</v>
      </c>
      <c r="C18" s="22">
        <v>7.0400000000000004E-2</v>
      </c>
      <c r="D18" s="22"/>
      <c r="E18" s="4">
        <v>88890.895687122989</v>
      </c>
      <c r="F18" s="4">
        <v>1988991510.6524091</v>
      </c>
      <c r="G18" s="4"/>
      <c r="H18" s="19">
        <f t="shared" si="0"/>
        <v>175513803.54405659</v>
      </c>
      <c r="I18" s="4">
        <v>88890.895687122989</v>
      </c>
      <c r="J18" s="4">
        <v>1931793527.9390218</v>
      </c>
      <c r="K18" s="4"/>
      <c r="L18" s="19">
        <f t="shared" si="1"/>
        <v>171487065.56103414</v>
      </c>
      <c r="M18" s="18">
        <f t="shared" si="2"/>
        <v>4026737.9830224514</v>
      </c>
    </row>
    <row r="19" spans="1:13" x14ac:dyDescent="0.25">
      <c r="A19" s="30" t="s">
        <v>24</v>
      </c>
      <c r="B19" s="21">
        <v>106.81</v>
      </c>
      <c r="C19" s="22"/>
      <c r="D19" s="22">
        <v>19.8504</v>
      </c>
      <c r="E19" s="4">
        <v>5439.3095242704903</v>
      </c>
      <c r="F19" s="4">
        <v>2208255955.4315314</v>
      </c>
      <c r="G19" s="4">
        <v>7077802.4359118203</v>
      </c>
      <c r="H19" s="19">
        <f t="shared" si="0"/>
        <v>147468881.27727196</v>
      </c>
      <c r="I19" s="4">
        <v>5439.3095242704903</v>
      </c>
      <c r="J19" s="4">
        <v>2143103484.236403</v>
      </c>
      <c r="K19" s="4">
        <v>6868978.672436228</v>
      </c>
      <c r="L19" s="19">
        <f t="shared" si="1"/>
        <v>143323646.04277608</v>
      </c>
      <c r="M19" s="18">
        <f t="shared" si="2"/>
        <v>4145235.2344958782</v>
      </c>
    </row>
    <row r="20" spans="1:13" x14ac:dyDescent="0.25">
      <c r="A20" s="30" t="s">
        <v>25</v>
      </c>
      <c r="B20" s="21">
        <v>25.98</v>
      </c>
      <c r="C20" s="22">
        <v>3.3799999999999997E-2</v>
      </c>
      <c r="D20" s="22"/>
      <c r="E20" s="4">
        <v>18620.448689442575</v>
      </c>
      <c r="F20" s="4">
        <v>552187320.90895557</v>
      </c>
      <c r="G20" s="4"/>
      <c r="H20" s="19">
        <f t="shared" si="0"/>
        <v>24469042.530143313</v>
      </c>
      <c r="I20" s="4">
        <v>18620.448689442575</v>
      </c>
      <c r="J20" s="4">
        <v>536307916.36310583</v>
      </c>
      <c r="K20" s="4"/>
      <c r="L20" s="19">
        <f t="shared" si="1"/>
        <v>23932318.656493589</v>
      </c>
      <c r="M20" s="18">
        <f t="shared" si="2"/>
        <v>536723.87364972383</v>
      </c>
    </row>
    <row r="21" spans="1:13" x14ac:dyDescent="0.25">
      <c r="A21" s="30" t="s">
        <v>26</v>
      </c>
      <c r="B21" s="21">
        <v>97.96</v>
      </c>
      <c r="C21" s="22"/>
      <c r="D21" s="22">
        <v>11.452199999999999</v>
      </c>
      <c r="E21" s="4">
        <v>1763.8460991639438</v>
      </c>
      <c r="F21" s="4">
        <v>895573487.58145583</v>
      </c>
      <c r="G21" s="4">
        <v>2324938.456340394</v>
      </c>
      <c r="H21" s="19">
        <f t="shared" si="0"/>
        <v>28699096.556190658</v>
      </c>
      <c r="I21" s="4">
        <v>1763.8460991639438</v>
      </c>
      <c r="J21" s="4">
        <v>869430166.70869339</v>
      </c>
      <c r="K21" s="4">
        <v>2257069.5288694901</v>
      </c>
      <c r="L21" s="19">
        <f t="shared" si="1"/>
        <v>27921848.025008373</v>
      </c>
      <c r="M21" s="18">
        <f t="shared" si="2"/>
        <v>777248.5311822854</v>
      </c>
    </row>
    <row r="22" spans="1:13" x14ac:dyDescent="0.25">
      <c r="A22" s="30" t="s">
        <v>27</v>
      </c>
      <c r="B22" s="21">
        <v>3.16</v>
      </c>
      <c r="C22" s="22">
        <v>0.11550000000000001</v>
      </c>
      <c r="D22" s="22"/>
      <c r="E22" s="4">
        <v>5576.8593578321688</v>
      </c>
      <c r="F22" s="4">
        <v>83427956.31016092</v>
      </c>
      <c r="G22" s="4"/>
      <c r="H22" s="19">
        <f t="shared" si="0"/>
        <v>9847403.4606725834</v>
      </c>
      <c r="I22" s="4">
        <v>5576.8593578321688</v>
      </c>
      <c r="J22" s="4">
        <v>81178654.81756942</v>
      </c>
      <c r="K22" s="4"/>
      <c r="L22" s="19">
        <f t="shared" si="1"/>
        <v>9587609.1382782646</v>
      </c>
      <c r="M22" s="18">
        <f t="shared" si="2"/>
        <v>259794.32239431888</v>
      </c>
    </row>
    <row r="23" spans="1:13" x14ac:dyDescent="0.25">
      <c r="A23" s="30" t="s">
        <v>28</v>
      </c>
      <c r="B23" s="21">
        <v>3.05</v>
      </c>
      <c r="C23" s="22">
        <v>0.16819999999999999</v>
      </c>
      <c r="D23" s="22"/>
      <c r="E23" s="4">
        <v>18764.629459873064</v>
      </c>
      <c r="F23" s="4">
        <v>10981902.99113965</v>
      </c>
      <c r="G23" s="4"/>
      <c r="H23" s="19">
        <f t="shared" si="0"/>
        <v>2533941.5213410431</v>
      </c>
      <c r="I23" s="4">
        <v>18764.629459873064</v>
      </c>
      <c r="J23" s="4">
        <v>10674015.412325725</v>
      </c>
      <c r="K23" s="4"/>
      <c r="L23" s="19">
        <f t="shared" si="1"/>
        <v>2482154.830584541</v>
      </c>
      <c r="M23" s="18">
        <f t="shared" si="2"/>
        <v>51786.690756502096</v>
      </c>
    </row>
    <row r="24" spans="1:13" x14ac:dyDescent="0.25">
      <c r="A24" s="30" t="s">
        <v>29</v>
      </c>
      <c r="B24" s="21">
        <v>36.76</v>
      </c>
      <c r="C24" s="22">
        <v>2.2800000000000001E-2</v>
      </c>
      <c r="D24" s="22"/>
      <c r="E24" s="4">
        <v>5832.3640256449553</v>
      </c>
      <c r="F24" s="4">
        <v>33497028.536256481</v>
      </c>
      <c r="G24" s="4"/>
      <c r="H24" s="19">
        <f t="shared" si="0"/>
        <v>3336504.6696191505</v>
      </c>
      <c r="I24" s="4">
        <v>5832.3640256449553</v>
      </c>
      <c r="J24" s="4">
        <v>32570324.535568397</v>
      </c>
      <c r="K24" s="4"/>
      <c r="L24" s="19">
        <f t="shared" si="1"/>
        <v>3315375.8184034619</v>
      </c>
      <c r="M24" s="18">
        <f t="shared" si="2"/>
        <v>21128.851215688512</v>
      </c>
    </row>
    <row r="25" spans="1:13" x14ac:dyDescent="0.25">
      <c r="A25" s="30" t="s">
        <v>30</v>
      </c>
      <c r="B25" s="21">
        <v>205.02</v>
      </c>
      <c r="C25" s="22"/>
      <c r="D25" s="22">
        <v>11.1319</v>
      </c>
      <c r="E25" s="4">
        <v>1661.8045209355732</v>
      </c>
      <c r="F25" s="4">
        <v>32398817.12923912</v>
      </c>
      <c r="G25" s="4">
        <v>225100.09976603015</v>
      </c>
      <c r="H25" s="19">
        <f t="shared" si="0"/>
        <v>6594229.7551720068</v>
      </c>
      <c r="I25" s="4">
        <v>1661.8045209355732</v>
      </c>
      <c r="J25" s="4">
        <v>31467115.323490724</v>
      </c>
      <c r="K25" s="4">
        <v>218626.83351715651</v>
      </c>
      <c r="L25" s="19">
        <f t="shared" si="1"/>
        <v>6522170.0026161699</v>
      </c>
      <c r="M25" s="18">
        <f t="shared" si="2"/>
        <v>72059.752555836923</v>
      </c>
    </row>
    <row r="26" spans="1:13" x14ac:dyDescent="0.25">
      <c r="A26" s="30" t="s">
        <v>31</v>
      </c>
      <c r="B26" s="21">
        <v>1113.6400000000001</v>
      </c>
      <c r="C26" s="22"/>
      <c r="D26" s="22">
        <v>1.7371000000000001</v>
      </c>
      <c r="E26" s="4">
        <v>924</v>
      </c>
      <c r="F26" s="4">
        <v>15108418970.079929</v>
      </c>
      <c r="G26" s="4">
        <v>30883978.135973055</v>
      </c>
      <c r="H26" s="19">
        <f t="shared" si="0"/>
        <v>65996598.739998795</v>
      </c>
      <c r="I26" s="4">
        <v>924</v>
      </c>
      <c r="J26" s="4">
        <v>14983572600.530497</v>
      </c>
      <c r="K26" s="4">
        <v>30628772.574414555</v>
      </c>
      <c r="L26" s="19">
        <f t="shared" si="1"/>
        <v>65553281.159015529</v>
      </c>
      <c r="M26" s="18">
        <f t="shared" si="2"/>
        <v>443317.58098326623</v>
      </c>
    </row>
    <row r="27" spans="1:13" x14ac:dyDescent="0.25">
      <c r="A27" s="30" t="s">
        <v>32</v>
      </c>
      <c r="B27" s="21">
        <v>32.119999999999997</v>
      </c>
      <c r="C27" s="22"/>
      <c r="D27" s="22"/>
      <c r="E27" s="4">
        <v>15622.018517975714</v>
      </c>
      <c r="F27" s="4">
        <v>119380064.45312646</v>
      </c>
      <c r="G27" s="4"/>
      <c r="H27" s="19">
        <f t="shared" si="0"/>
        <v>6021350.8175685583</v>
      </c>
      <c r="I27" s="4">
        <v>15622.018517975714</v>
      </c>
      <c r="J27" s="4">
        <v>119380064.45312646</v>
      </c>
      <c r="K27" s="4"/>
      <c r="L27" s="19">
        <f t="shared" si="1"/>
        <v>6021350.8175685583</v>
      </c>
      <c r="M27" s="18">
        <f t="shared" si="2"/>
        <v>0</v>
      </c>
    </row>
    <row r="28" spans="1:13" x14ac:dyDescent="0.25">
      <c r="A28" s="30" t="s">
        <v>33</v>
      </c>
      <c r="B28" s="21">
        <v>27.58</v>
      </c>
      <c r="C28" s="22">
        <v>1.5900000000000001E-2</v>
      </c>
      <c r="D28" s="22"/>
      <c r="E28" s="4">
        <v>1404.0879124833584</v>
      </c>
      <c r="F28" s="4">
        <v>41791986.793840244</v>
      </c>
      <c r="G28" s="4"/>
      <c r="H28" s="19">
        <f t="shared" si="0"/>
        <v>1129189.5255375523</v>
      </c>
      <c r="I28" s="4">
        <v>1404.0879124833584</v>
      </c>
      <c r="J28" s="4">
        <v>41791986.793840244</v>
      </c>
      <c r="K28" s="4"/>
      <c r="L28" s="19">
        <f t="shared" si="1"/>
        <v>1129189.5255375523</v>
      </c>
      <c r="M28" s="18">
        <f t="shared" si="2"/>
        <v>0</v>
      </c>
    </row>
    <row r="29" spans="1:13" x14ac:dyDescent="0.25">
      <c r="A29" s="30" t="s">
        <v>34</v>
      </c>
      <c r="B29" s="21">
        <v>165.3</v>
      </c>
      <c r="C29" s="22"/>
      <c r="D29" s="22">
        <v>2.5451000000000001</v>
      </c>
      <c r="E29" s="4">
        <v>207.49999999999997</v>
      </c>
      <c r="F29" s="4">
        <v>118728231.70288706</v>
      </c>
      <c r="G29" s="4">
        <v>334687.21966237616</v>
      </c>
      <c r="H29" s="19">
        <f t="shared" si="0"/>
        <v>1263409.4427627136</v>
      </c>
      <c r="I29" s="4">
        <v>207.49999999999997</v>
      </c>
      <c r="J29" s="4">
        <v>118728231.70288706</v>
      </c>
      <c r="K29" s="4">
        <v>334687.21966237616</v>
      </c>
      <c r="L29" s="19">
        <f t="shared" si="1"/>
        <v>1263409.4427627136</v>
      </c>
      <c r="M29" s="18">
        <f t="shared" si="2"/>
        <v>0</v>
      </c>
    </row>
    <row r="30" spans="1:13" x14ac:dyDescent="0.25">
      <c r="A30" s="30" t="s">
        <v>35</v>
      </c>
      <c r="B30" s="21">
        <v>39.01</v>
      </c>
      <c r="C30" s="22"/>
      <c r="D30" s="22"/>
      <c r="E30" s="4">
        <v>39400.808807283087</v>
      </c>
      <c r="F30" s="4">
        <v>332114407.37914717</v>
      </c>
      <c r="G30" s="4"/>
      <c r="H30" s="19">
        <f t="shared" si="0"/>
        <v>18444306.618865356</v>
      </c>
      <c r="I30" s="4">
        <v>39400.808807283087</v>
      </c>
      <c r="J30" s="4">
        <v>332114407.37914717</v>
      </c>
      <c r="K30" s="4"/>
      <c r="L30" s="19">
        <f t="shared" si="1"/>
        <v>18444306.618865356</v>
      </c>
      <c r="M30" s="18">
        <f t="shared" si="2"/>
        <v>0</v>
      </c>
    </row>
    <row r="31" spans="1:13" x14ac:dyDescent="0.25">
      <c r="A31" s="30" t="s">
        <v>36</v>
      </c>
      <c r="B31" s="21">
        <v>40.6</v>
      </c>
      <c r="C31" s="22">
        <v>1.8700000000000001E-2</v>
      </c>
      <c r="D31" s="22"/>
      <c r="E31" s="4">
        <v>4203.1308217093256</v>
      </c>
      <c r="F31" s="4">
        <v>115348381.84117925</v>
      </c>
      <c r="G31" s="4"/>
      <c r="H31" s="19">
        <f t="shared" si="0"/>
        <v>4204780.0767668355</v>
      </c>
      <c r="I31" s="4">
        <v>4203.1308217093256</v>
      </c>
      <c r="J31" s="4">
        <v>115348381.84117925</v>
      </c>
      <c r="K31" s="4"/>
      <c r="L31" s="19">
        <f t="shared" si="1"/>
        <v>4204780.0767668355</v>
      </c>
      <c r="M31" s="18">
        <f t="shared" si="2"/>
        <v>0</v>
      </c>
    </row>
    <row r="32" spans="1:13" x14ac:dyDescent="0.25">
      <c r="A32" s="30" t="s">
        <v>37</v>
      </c>
      <c r="B32" s="21">
        <v>184.5</v>
      </c>
      <c r="C32" s="22"/>
      <c r="D32" s="22">
        <v>4.4179000000000004</v>
      </c>
      <c r="E32" s="4">
        <v>308.37650435822525</v>
      </c>
      <c r="F32" s="4">
        <v>227397984.28312325</v>
      </c>
      <c r="G32" s="4">
        <v>635376.42349454912</v>
      </c>
      <c r="H32" s="19">
        <f t="shared" si="0"/>
        <v>3489775.0820056796</v>
      </c>
      <c r="I32" s="4">
        <v>308.37650435822525</v>
      </c>
      <c r="J32" s="4">
        <v>227397984.28312325</v>
      </c>
      <c r="K32" s="4">
        <v>635376.42349454912</v>
      </c>
      <c r="L32" s="19">
        <f t="shared" si="1"/>
        <v>3489775.0820056796</v>
      </c>
      <c r="M32" s="18">
        <f t="shared" si="2"/>
        <v>0</v>
      </c>
    </row>
    <row r="33" spans="1:13" ht="15.75" thickBot="1" x14ac:dyDescent="0.3">
      <c r="A33" s="31"/>
      <c r="B33" s="3"/>
      <c r="C33" s="2"/>
      <c r="D33" s="2"/>
      <c r="E33" s="2"/>
      <c r="F33" s="2"/>
      <c r="G33" s="3"/>
      <c r="H33" s="18"/>
      <c r="I33" s="2"/>
      <c r="J33" s="2"/>
      <c r="K33" s="3"/>
      <c r="L33" s="18"/>
      <c r="M33" s="2"/>
    </row>
    <row r="34" spans="1:13" ht="15.75" thickBot="1" x14ac:dyDescent="0.3">
      <c r="A34" s="29" t="s">
        <v>1</v>
      </c>
      <c r="B34" s="24"/>
      <c r="C34" s="25"/>
      <c r="D34" s="25"/>
      <c r="E34" s="25"/>
      <c r="F34" s="25"/>
      <c r="G34" s="24"/>
      <c r="H34" s="26">
        <f>SUM(H15:H32)</f>
        <v>1738494247.3037555</v>
      </c>
      <c r="I34" s="27"/>
      <c r="J34" s="27"/>
      <c r="K34" s="28"/>
      <c r="L34" s="26">
        <f>SUM(L15:L32)</f>
        <v>1728160214.4834995</v>
      </c>
      <c r="M34" s="26">
        <f>SUM(M15:M32)</f>
        <v>10334032.82025595</v>
      </c>
    </row>
    <row r="35" spans="1:13" x14ac:dyDescent="0.25">
      <c r="E35" s="7">
        <f>SUM(E15:E32)</f>
        <v>1434135.077102541</v>
      </c>
      <c r="F35" s="7">
        <f t="shared" ref="F35:G35" si="3">SUM(F15:F32)</f>
        <v>34030456089.499947</v>
      </c>
      <c r="G35" s="7">
        <f t="shared" si="3"/>
        <v>41481882.771148227</v>
      </c>
      <c r="I35" s="7">
        <f>SUM(I15:I32)</f>
        <v>1434135.077102541</v>
      </c>
      <c r="J35" s="7">
        <f t="shared" ref="J35:K35" si="4">SUM(J15:J32)</f>
        <v>33387076015.572006</v>
      </c>
      <c r="K35" s="7">
        <f t="shared" si="4"/>
        <v>40943511.252394356</v>
      </c>
    </row>
    <row r="36" spans="1:13" x14ac:dyDescent="0.25">
      <c r="A36" s="5"/>
      <c r="B36" s="6"/>
      <c r="C36" s="6"/>
      <c r="D36" s="6"/>
      <c r="E36" s="6"/>
      <c r="F36" s="6"/>
      <c r="G36" s="6"/>
      <c r="H36" s="20"/>
    </row>
  </sheetData>
  <mergeCells count="7">
    <mergeCell ref="L11:L12"/>
    <mergeCell ref="M11:M12"/>
    <mergeCell ref="A11:A12"/>
    <mergeCell ref="B11:D11"/>
    <mergeCell ref="E11:G11"/>
    <mergeCell ref="H11:H12"/>
    <mergeCell ref="I11:K11"/>
  </mergeCells>
  <pageMargins left="0.7" right="0.7" top="0.75" bottom="0.75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9:M36"/>
  <sheetViews>
    <sheetView view="pageLayout" topLeftCell="A12" zoomScaleNormal="100" workbookViewId="0">
      <selection activeCell="F12" sqref="F12"/>
    </sheetView>
  </sheetViews>
  <sheetFormatPr defaultColWidth="9.140625" defaultRowHeight="15" x14ac:dyDescent="0.25"/>
  <cols>
    <col min="1" max="1" width="15.5703125" style="1" customWidth="1"/>
    <col min="2" max="5" width="11.85546875" style="1" customWidth="1"/>
    <col min="6" max="6" width="15" style="1" customWidth="1"/>
    <col min="7" max="7" width="12.85546875" style="1" customWidth="1"/>
    <col min="8" max="8" width="15.85546875" style="16" customWidth="1"/>
    <col min="9" max="9" width="11.140625" style="1" customWidth="1"/>
    <col min="10" max="10" width="15.85546875" style="1" bestFit="1" customWidth="1"/>
    <col min="11" max="11" width="11.85546875" style="1" bestFit="1" customWidth="1"/>
    <col min="12" max="12" width="16.140625" style="16" customWidth="1"/>
    <col min="13" max="13" width="12" style="1" bestFit="1" customWidth="1"/>
    <col min="14" max="16384" width="9.140625" style="1"/>
  </cols>
  <sheetData>
    <row r="9" spans="1:13" ht="18" x14ac:dyDescent="0.25">
      <c r="A9" s="14" t="s">
        <v>50</v>
      </c>
      <c r="B9" s="14"/>
      <c r="C9" s="14"/>
      <c r="D9" s="14"/>
      <c r="E9" s="14"/>
      <c r="F9" s="14"/>
      <c r="G9" s="14"/>
      <c r="H9" s="17"/>
    </row>
    <row r="10" spans="1:13" ht="15" customHeight="1" thickBot="1" x14ac:dyDescent="0.3"/>
    <row r="11" spans="1:13" ht="13.5" customHeight="1" thickBot="1" x14ac:dyDescent="0.3">
      <c r="A11" s="44" t="s">
        <v>7</v>
      </c>
      <c r="B11" s="51" t="s">
        <v>51</v>
      </c>
      <c r="C11" s="51"/>
      <c r="D11" s="52"/>
      <c r="E11" s="46" t="s">
        <v>52</v>
      </c>
      <c r="F11" s="47"/>
      <c r="G11" s="48"/>
      <c r="H11" s="53" t="s">
        <v>53</v>
      </c>
      <c r="I11" s="46" t="s">
        <v>54</v>
      </c>
      <c r="J11" s="47"/>
      <c r="K11" s="48"/>
      <c r="L11" s="53" t="s">
        <v>55</v>
      </c>
      <c r="M11" s="49" t="s">
        <v>13</v>
      </c>
    </row>
    <row r="12" spans="1:13" ht="51.75" thickBot="1" x14ac:dyDescent="0.3">
      <c r="A12" s="45"/>
      <c r="B12" s="10" t="s">
        <v>14</v>
      </c>
      <c r="C12" s="15" t="s">
        <v>15</v>
      </c>
      <c r="D12" s="13" t="s">
        <v>16</v>
      </c>
      <c r="E12" s="11" t="s">
        <v>17</v>
      </c>
      <c r="F12" s="12" t="s">
        <v>18</v>
      </c>
      <c r="G12" s="9" t="s">
        <v>19</v>
      </c>
      <c r="H12" s="54"/>
      <c r="I12" s="11" t="s">
        <v>17</v>
      </c>
      <c r="J12" s="12" t="s">
        <v>18</v>
      </c>
      <c r="K12" s="9" t="s">
        <v>19</v>
      </c>
      <c r="L12" s="54"/>
      <c r="M12" s="50"/>
    </row>
    <row r="13" spans="1:13" x14ac:dyDescent="0.25">
      <c r="A13" s="2"/>
      <c r="B13" s="3"/>
      <c r="C13" s="23"/>
      <c r="D13" s="23"/>
      <c r="E13" s="2"/>
      <c r="F13" s="2"/>
      <c r="G13" s="3"/>
      <c r="H13" s="18"/>
      <c r="I13" s="2"/>
      <c r="J13" s="2"/>
      <c r="K13" s="3"/>
      <c r="L13" s="18"/>
      <c r="M13" s="2"/>
    </row>
    <row r="14" spans="1:13" x14ac:dyDescent="0.25">
      <c r="A14" s="2"/>
      <c r="B14" s="3"/>
      <c r="C14" s="2"/>
      <c r="D14" s="2"/>
      <c r="E14" s="2"/>
      <c r="F14" s="2"/>
      <c r="G14" s="3"/>
      <c r="H14" s="18"/>
      <c r="I14" s="2"/>
      <c r="J14" s="2"/>
      <c r="K14" s="3"/>
      <c r="L14" s="18"/>
      <c r="M14" s="2"/>
    </row>
    <row r="15" spans="1:13" x14ac:dyDescent="0.25">
      <c r="A15" s="30" t="s">
        <v>20</v>
      </c>
      <c r="B15" s="21">
        <v>40.93</v>
      </c>
      <c r="C15" s="22"/>
      <c r="D15" s="22"/>
      <c r="E15" s="4">
        <v>255171.5192105725</v>
      </c>
      <c r="F15" s="4">
        <v>2107907950.1531069</v>
      </c>
      <c r="G15" s="4"/>
      <c r="H15" s="19">
        <f t="shared" ref="H15:H32" si="0">B15*E15*12+C15*F15+D15*G15</f>
        <v>125330043.37546478</v>
      </c>
      <c r="I15" s="4">
        <v>255171.5192105725</v>
      </c>
      <c r="J15" s="4">
        <v>2030290430.0739622</v>
      </c>
      <c r="K15" s="4"/>
      <c r="L15" s="19">
        <f>B15*I15*12+C15*J15+D15*K15</f>
        <v>125330043.37546478</v>
      </c>
      <c r="M15" s="18">
        <f>H15-L15</f>
        <v>0</v>
      </c>
    </row>
    <row r="16" spans="1:13" x14ac:dyDescent="0.25">
      <c r="A16" s="30" t="s">
        <v>21</v>
      </c>
      <c r="B16" s="21">
        <v>69.94</v>
      </c>
      <c r="C16" s="22"/>
      <c r="D16" s="22"/>
      <c r="E16" s="4">
        <v>558943.57503398939</v>
      </c>
      <c r="F16" s="4">
        <v>5253015395.7889299</v>
      </c>
      <c r="G16" s="4"/>
      <c r="H16" s="19">
        <f t="shared" si="0"/>
        <v>469110163.65452659</v>
      </c>
      <c r="I16" s="4">
        <v>558943.57503398939</v>
      </c>
      <c r="J16" s="4">
        <v>5059588530.1001053</v>
      </c>
      <c r="K16" s="4"/>
      <c r="L16" s="19">
        <f t="shared" ref="L16:L32" si="1">B16*I16*12+C16*J16+D16*K16</f>
        <v>469110163.65452659</v>
      </c>
      <c r="M16" s="18">
        <f t="shared" ref="M16:M32" si="2">H16-L16</f>
        <v>0</v>
      </c>
    </row>
    <row r="17" spans="1:13" x14ac:dyDescent="0.25">
      <c r="A17" s="30" t="s">
        <v>22</v>
      </c>
      <c r="B17" s="21">
        <v>141.94</v>
      </c>
      <c r="C17" s="22"/>
      <c r="D17" s="22"/>
      <c r="E17" s="4">
        <v>420454.48768226139</v>
      </c>
      <c r="F17" s="4">
        <v>4865828021.3512411</v>
      </c>
      <c r="G17" s="4"/>
      <c r="H17" s="19">
        <f t="shared" si="0"/>
        <v>716151719.77944207</v>
      </c>
      <c r="I17" s="4">
        <v>420454.48768226139</v>
      </c>
      <c r="J17" s="4">
        <v>4686658193.6927013</v>
      </c>
      <c r="K17" s="4"/>
      <c r="L17" s="19">
        <f t="shared" si="1"/>
        <v>716151719.77944207</v>
      </c>
      <c r="M17" s="18">
        <f t="shared" si="2"/>
        <v>0</v>
      </c>
    </row>
    <row r="18" spans="1:13" x14ac:dyDescent="0.25">
      <c r="A18" s="30" t="s">
        <v>23</v>
      </c>
      <c r="B18" s="21">
        <v>34.78</v>
      </c>
      <c r="C18" s="22">
        <v>7.4099999999999999E-2</v>
      </c>
      <c r="D18" s="22"/>
      <c r="E18" s="4">
        <v>88969.585546298942</v>
      </c>
      <c r="F18" s="4">
        <v>1977937027.6052299</v>
      </c>
      <c r="G18" s="4"/>
      <c r="H18" s="19">
        <f t="shared" si="0"/>
        <v>183697479.96915084</v>
      </c>
      <c r="I18" s="4">
        <v>88969.585546298942</v>
      </c>
      <c r="J18" s="4">
        <v>1905105305.0699787</v>
      </c>
      <c r="K18" s="4"/>
      <c r="L18" s="19">
        <f t="shared" si="1"/>
        <v>178300649.32928872</v>
      </c>
      <c r="M18" s="18">
        <f t="shared" si="2"/>
        <v>5396830.6398621202</v>
      </c>
    </row>
    <row r="19" spans="1:13" x14ac:dyDescent="0.25">
      <c r="A19" s="30" t="s">
        <v>24</v>
      </c>
      <c r="B19" s="21">
        <v>111.48</v>
      </c>
      <c r="C19" s="22"/>
      <c r="D19" s="22">
        <v>20.864899999999999</v>
      </c>
      <c r="E19" s="4">
        <v>5486.9304685052348</v>
      </c>
      <c r="F19" s="4">
        <v>2211783510.686058</v>
      </c>
      <c r="G19" s="4">
        <v>7089108.7969846362</v>
      </c>
      <c r="H19" s="19">
        <f t="shared" si="0"/>
        <v>155253742.2417523</v>
      </c>
      <c r="I19" s="4">
        <v>5486.9304685052348</v>
      </c>
      <c r="J19" s="4">
        <v>2128244558.2118635</v>
      </c>
      <c r="K19" s="4">
        <v>6821353.5126114143</v>
      </c>
      <c r="L19" s="19">
        <f t="shared" si="1"/>
        <v>149667055.00883347</v>
      </c>
      <c r="M19" s="18">
        <f t="shared" si="2"/>
        <v>5586687.2329188287</v>
      </c>
    </row>
    <row r="20" spans="1:13" x14ac:dyDescent="0.25">
      <c r="A20" s="30" t="s">
        <v>25</v>
      </c>
      <c r="B20" s="21">
        <v>27.19</v>
      </c>
      <c r="C20" s="22">
        <v>3.56E-2</v>
      </c>
      <c r="D20" s="22"/>
      <c r="E20" s="4">
        <v>18720.181171866847</v>
      </c>
      <c r="F20" s="4">
        <v>552438418.49309564</v>
      </c>
      <c r="G20" s="4"/>
      <c r="H20" s="19">
        <f t="shared" si="0"/>
        <v>25774828.411110919</v>
      </c>
      <c r="I20" s="4">
        <v>18720.181171866847</v>
      </c>
      <c r="J20" s="4">
        <v>532096496.04967761</v>
      </c>
      <c r="K20" s="4"/>
      <c r="L20" s="19">
        <f t="shared" si="1"/>
        <v>25050655.97212524</v>
      </c>
      <c r="M20" s="18">
        <f t="shared" si="2"/>
        <v>724172.4389856793</v>
      </c>
    </row>
    <row r="21" spans="1:13" x14ac:dyDescent="0.25">
      <c r="A21" s="30" t="s">
        <v>26</v>
      </c>
      <c r="B21" s="21">
        <v>102.37</v>
      </c>
      <c r="C21" s="22"/>
      <c r="D21" s="22">
        <v>12.038500000000001</v>
      </c>
      <c r="E21" s="4">
        <v>1774.8028133289815</v>
      </c>
      <c r="F21" s="4">
        <v>897950597.28901017</v>
      </c>
      <c r="G21" s="4">
        <v>2325762.153477727</v>
      </c>
      <c r="H21" s="19">
        <f t="shared" si="0"/>
        <v>30178926.452647474</v>
      </c>
      <c r="I21" s="4">
        <v>1774.8028133289815</v>
      </c>
      <c r="J21" s="4">
        <v>864389789.55441535</v>
      </c>
      <c r="K21" s="4">
        <v>2238837.0412222045</v>
      </c>
      <c r="L21" s="19">
        <f t="shared" si="1"/>
        <v>29132478.488759365</v>
      </c>
      <c r="M21" s="18">
        <f t="shared" si="2"/>
        <v>1046447.9638881087</v>
      </c>
    </row>
    <row r="22" spans="1:13" x14ac:dyDescent="0.25">
      <c r="A22" s="30" t="s">
        <v>27</v>
      </c>
      <c r="B22" s="21">
        <v>3.29</v>
      </c>
      <c r="C22" s="22">
        <v>0.12139999999999999</v>
      </c>
      <c r="D22" s="22"/>
      <c r="E22" s="4">
        <v>5615.4734741533566</v>
      </c>
      <c r="F22" s="4">
        <v>83130957.654767662</v>
      </c>
      <c r="G22" s="4"/>
      <c r="H22" s="19">
        <f t="shared" si="0"/>
        <v>10313797.152048368</v>
      </c>
      <c r="I22" s="4">
        <v>5615.4734741533566</v>
      </c>
      <c r="J22" s="4">
        <v>80256473.900125504</v>
      </c>
      <c r="K22" s="4"/>
      <c r="L22" s="19">
        <f t="shared" si="1"/>
        <v>9964834.8242348097</v>
      </c>
      <c r="M22" s="18">
        <f t="shared" si="2"/>
        <v>348962.32781355828</v>
      </c>
    </row>
    <row r="23" spans="1:13" x14ac:dyDescent="0.25">
      <c r="A23" s="30" t="s">
        <v>28</v>
      </c>
      <c r="B23" s="21">
        <v>3.19</v>
      </c>
      <c r="C23" s="22">
        <v>0.17699999999999999</v>
      </c>
      <c r="D23" s="22"/>
      <c r="E23" s="4">
        <v>18439.34530755203</v>
      </c>
      <c r="F23" s="4">
        <v>10742780.290927995</v>
      </c>
      <c r="G23" s="4"/>
      <c r="H23" s="19">
        <f t="shared" si="0"/>
        <v>2607330.2498673466</v>
      </c>
      <c r="I23" s="4">
        <v>18439.34530755203</v>
      </c>
      <c r="J23" s="4">
        <v>10357009.621115452</v>
      </c>
      <c r="K23" s="4"/>
      <c r="L23" s="19">
        <f t="shared" si="1"/>
        <v>2539048.8413105267</v>
      </c>
      <c r="M23" s="18">
        <f t="shared" si="2"/>
        <v>68281.408556819893</v>
      </c>
    </row>
    <row r="24" spans="1:13" x14ac:dyDescent="0.25">
      <c r="A24" s="30" t="s">
        <v>29</v>
      </c>
      <c r="B24" s="21">
        <v>38.22</v>
      </c>
      <c r="C24" s="22">
        <v>2.3699999999999999E-2</v>
      </c>
      <c r="D24" s="22"/>
      <c r="E24" s="4">
        <v>5869.4007463148218</v>
      </c>
      <c r="F24" s="4">
        <v>33799625.56701801</v>
      </c>
      <c r="G24" s="4"/>
      <c r="H24" s="19">
        <f t="shared" si="0"/>
        <v>3492993.0842281571</v>
      </c>
      <c r="I24" s="4">
        <v>5869.4007463148218</v>
      </c>
      <c r="J24" s="4">
        <v>32601509.522932284</v>
      </c>
      <c r="K24" s="4"/>
      <c r="L24" s="19">
        <f t="shared" si="1"/>
        <v>3464597.7339833248</v>
      </c>
      <c r="M24" s="18">
        <f t="shared" si="2"/>
        <v>28395.350244832225</v>
      </c>
    </row>
    <row r="25" spans="1:13" x14ac:dyDescent="0.25">
      <c r="A25" s="30" t="s">
        <v>30</v>
      </c>
      <c r="B25" s="21">
        <v>213.64</v>
      </c>
      <c r="C25" s="22"/>
      <c r="D25" s="22">
        <v>11.8584</v>
      </c>
      <c r="E25" s="4">
        <v>1747.789667968271</v>
      </c>
      <c r="F25" s="4">
        <v>33332889.940275885</v>
      </c>
      <c r="G25" s="4">
        <v>231589.83925603636</v>
      </c>
      <c r="H25" s="19">
        <f t="shared" si="0"/>
        <v>7227058.3658106783</v>
      </c>
      <c r="I25" s="4">
        <v>1747.789667968271</v>
      </c>
      <c r="J25" s="4">
        <v>32105504.155214652</v>
      </c>
      <c r="K25" s="4">
        <v>223062.22352344447</v>
      </c>
      <c r="L25" s="19">
        <f t="shared" si="1"/>
        <v>7125934.4874073109</v>
      </c>
      <c r="M25" s="18">
        <f t="shared" si="2"/>
        <v>101123.87840336747</v>
      </c>
    </row>
    <row r="26" spans="1:13" x14ac:dyDescent="0.25">
      <c r="A26" s="30" t="s">
        <v>31</v>
      </c>
      <c r="B26" s="21">
        <v>1166.08</v>
      </c>
      <c r="C26" s="22"/>
      <c r="D26" s="22">
        <v>1.8267</v>
      </c>
      <c r="E26" s="4">
        <v>931</v>
      </c>
      <c r="F26" s="4">
        <v>15157589994.822882</v>
      </c>
      <c r="G26" s="4">
        <v>30984499.61437783</v>
      </c>
      <c r="H26" s="19">
        <f t="shared" si="0"/>
        <v>69626831.20558399</v>
      </c>
      <c r="I26" s="4">
        <v>931</v>
      </c>
      <c r="J26" s="4">
        <v>14957148449.528866</v>
      </c>
      <c r="K26" s="4">
        <v>30574765.548145074</v>
      </c>
      <c r="L26" s="19">
        <f t="shared" si="1"/>
        <v>68878369.986796603</v>
      </c>
      <c r="M26" s="18">
        <f t="shared" si="2"/>
        <v>748461.21878738701</v>
      </c>
    </row>
    <row r="27" spans="1:13" x14ac:dyDescent="0.25">
      <c r="A27" s="30" t="s">
        <v>32</v>
      </c>
      <c r="B27" s="21">
        <v>33.75</v>
      </c>
      <c r="C27" s="22"/>
      <c r="D27" s="22"/>
      <c r="E27" s="4">
        <v>15689.528772048858</v>
      </c>
      <c r="F27" s="4">
        <v>119975075.85360934</v>
      </c>
      <c r="G27" s="4"/>
      <c r="H27" s="19">
        <f t="shared" si="0"/>
        <v>6354259.1526797879</v>
      </c>
      <c r="I27" s="4">
        <v>15689.528772048858</v>
      </c>
      <c r="J27" s="4">
        <v>119975075.85360934</v>
      </c>
      <c r="K27" s="4"/>
      <c r="L27" s="19">
        <f t="shared" si="1"/>
        <v>6354259.1526797879</v>
      </c>
      <c r="M27" s="18">
        <f t="shared" si="2"/>
        <v>0</v>
      </c>
    </row>
    <row r="28" spans="1:13" x14ac:dyDescent="0.25">
      <c r="A28" s="30" t="s">
        <v>33</v>
      </c>
      <c r="B28" s="21">
        <v>29.05</v>
      </c>
      <c r="C28" s="22">
        <v>1.67E-2</v>
      </c>
      <c r="D28" s="22"/>
      <c r="E28" s="4">
        <v>1415.7956935741286</v>
      </c>
      <c r="F28" s="4">
        <v>42308226.637768164</v>
      </c>
      <c r="G28" s="4"/>
      <c r="H28" s="19">
        <f t="shared" si="0"/>
        <v>1200093.7636306696</v>
      </c>
      <c r="I28" s="4">
        <v>1415.7956935741286</v>
      </c>
      <c r="J28" s="4">
        <v>42308226.637768164</v>
      </c>
      <c r="K28" s="4"/>
      <c r="L28" s="19">
        <f t="shared" si="1"/>
        <v>1200093.7636306696</v>
      </c>
      <c r="M28" s="18">
        <f t="shared" si="2"/>
        <v>0</v>
      </c>
    </row>
    <row r="29" spans="1:13" x14ac:dyDescent="0.25">
      <c r="A29" s="30" t="s">
        <v>34</v>
      </c>
      <c r="B29" s="21">
        <v>173.65</v>
      </c>
      <c r="C29" s="22"/>
      <c r="D29" s="22">
        <v>2.6745999999999999</v>
      </c>
      <c r="E29" s="4">
        <v>207.59999999999997</v>
      </c>
      <c r="F29" s="4">
        <v>118747656.38341592</v>
      </c>
      <c r="G29" s="4">
        <v>334741.97658266197</v>
      </c>
      <c r="H29" s="19">
        <f t="shared" si="0"/>
        <v>1327897.7705679876</v>
      </c>
      <c r="I29" s="4">
        <v>207.59999999999997</v>
      </c>
      <c r="J29" s="4">
        <v>118747656.38341592</v>
      </c>
      <c r="K29" s="4">
        <v>334741.97658266197</v>
      </c>
      <c r="L29" s="19">
        <f t="shared" si="1"/>
        <v>1327897.7705679876</v>
      </c>
      <c r="M29" s="18">
        <f t="shared" si="2"/>
        <v>0</v>
      </c>
    </row>
    <row r="30" spans="1:13" x14ac:dyDescent="0.25">
      <c r="A30" s="30" t="s">
        <v>35</v>
      </c>
      <c r="B30" s="21">
        <v>40.99</v>
      </c>
      <c r="C30" s="22"/>
      <c r="D30" s="22"/>
      <c r="E30" s="4">
        <v>39590.567359272463</v>
      </c>
      <c r="F30" s="4">
        <v>329808925.95619422</v>
      </c>
      <c r="G30" s="4"/>
      <c r="H30" s="19">
        <f t="shared" si="0"/>
        <v>19473808.272678941</v>
      </c>
      <c r="I30" s="4">
        <v>39590.567359272463</v>
      </c>
      <c r="J30" s="4">
        <v>329808925.95619422</v>
      </c>
      <c r="K30" s="4"/>
      <c r="L30" s="19">
        <f t="shared" si="1"/>
        <v>19473808.272678941</v>
      </c>
      <c r="M30" s="18">
        <f t="shared" si="2"/>
        <v>0</v>
      </c>
    </row>
    <row r="31" spans="1:13" x14ac:dyDescent="0.25">
      <c r="A31" s="30" t="s">
        <v>36</v>
      </c>
      <c r="B31" s="21">
        <v>42.5</v>
      </c>
      <c r="C31" s="22">
        <v>1.9699999999999999E-2</v>
      </c>
      <c r="D31" s="22"/>
      <c r="E31" s="4">
        <v>4193.1829472852387</v>
      </c>
      <c r="F31" s="4">
        <v>114222771.2914649</v>
      </c>
      <c r="G31" s="4"/>
      <c r="H31" s="19">
        <f t="shared" si="0"/>
        <v>4388711.8975573294</v>
      </c>
      <c r="I31" s="4">
        <v>4193.1829472852387</v>
      </c>
      <c r="J31" s="4">
        <v>114222771.2914649</v>
      </c>
      <c r="K31" s="4"/>
      <c r="L31" s="19">
        <f t="shared" si="1"/>
        <v>4388711.8975573294</v>
      </c>
      <c r="M31" s="18">
        <f t="shared" si="2"/>
        <v>0</v>
      </c>
    </row>
    <row r="32" spans="1:13" x14ac:dyDescent="0.25">
      <c r="A32" s="30" t="s">
        <v>37</v>
      </c>
      <c r="B32" s="21">
        <v>193.14</v>
      </c>
      <c r="C32" s="22"/>
      <c r="D32" s="22">
        <v>4.7088000000000001</v>
      </c>
      <c r="E32" s="4">
        <v>310.95541395073013</v>
      </c>
      <c r="F32" s="4">
        <v>225208141.69696528</v>
      </c>
      <c r="G32" s="4">
        <v>629257.74854324979</v>
      </c>
      <c r="H32" s="19">
        <f t="shared" si="0"/>
        <v>3683744.030145783</v>
      </c>
      <c r="I32" s="4">
        <v>310.95541395073013</v>
      </c>
      <c r="J32" s="4">
        <v>225208141.69696528</v>
      </c>
      <c r="K32" s="4">
        <v>629257.74854324979</v>
      </c>
      <c r="L32" s="19">
        <f t="shared" si="1"/>
        <v>3683744.030145783</v>
      </c>
      <c r="M32" s="18">
        <f t="shared" si="2"/>
        <v>0</v>
      </c>
    </row>
    <row r="33" spans="1:13" ht="15.75" thickBot="1" x14ac:dyDescent="0.3">
      <c r="A33" s="31"/>
      <c r="B33" s="3"/>
      <c r="C33" s="2"/>
      <c r="D33" s="2"/>
      <c r="E33" s="2"/>
      <c r="F33" s="2"/>
      <c r="G33" s="3"/>
      <c r="H33" s="18"/>
      <c r="I33" s="2"/>
      <c r="J33" s="2"/>
      <c r="K33" s="3"/>
      <c r="L33" s="18"/>
      <c r="M33" s="2"/>
    </row>
    <row r="34" spans="1:13" ht="15.75" thickBot="1" x14ac:dyDescent="0.3">
      <c r="A34" s="29" t="s">
        <v>1</v>
      </c>
      <c r="B34" s="24"/>
      <c r="C34" s="25"/>
      <c r="D34" s="25"/>
      <c r="E34" s="25"/>
      <c r="F34" s="25"/>
      <c r="G34" s="24"/>
      <c r="H34" s="26">
        <f>SUM(H15:H32)</f>
        <v>1835193428.8288937</v>
      </c>
      <c r="I34" s="27"/>
      <c r="J34" s="27"/>
      <c r="K34" s="28"/>
      <c r="L34" s="26">
        <f>SUM(L15:L32)</f>
        <v>1821144066.3694327</v>
      </c>
      <c r="M34" s="26">
        <f>SUM(M15:M32)</f>
        <v>14049362.4594607</v>
      </c>
    </row>
    <row r="35" spans="1:13" x14ac:dyDescent="0.25">
      <c r="E35" s="7">
        <f>SUM(E15:E32)</f>
        <v>1443531.7213089431</v>
      </c>
      <c r="F35" s="7">
        <f t="shared" ref="F35:G35" si="3">SUM(F15:F32)</f>
        <v>34135727967.46196</v>
      </c>
      <c r="G35" s="7">
        <f t="shared" si="3"/>
        <v>41594960.12922214</v>
      </c>
      <c r="I35" s="7">
        <f>SUM(I15:I32)</f>
        <v>1443531.7213089431</v>
      </c>
      <c r="J35" s="7">
        <f t="shared" ref="J35:K35" si="4">SUM(J15:J32)</f>
        <v>33269113047.300377</v>
      </c>
      <c r="K35" s="7">
        <f t="shared" si="4"/>
        <v>40822018.050628044</v>
      </c>
    </row>
    <row r="36" spans="1:13" x14ac:dyDescent="0.25">
      <c r="A36" s="5"/>
      <c r="B36" s="6"/>
      <c r="C36" s="6"/>
      <c r="D36" s="6"/>
      <c r="E36" s="6"/>
      <c r="F36" s="6"/>
      <c r="G36" s="6"/>
      <c r="H36" s="20"/>
    </row>
  </sheetData>
  <mergeCells count="7">
    <mergeCell ref="L11:L12"/>
    <mergeCell ref="M11:M12"/>
    <mergeCell ref="A11:A12"/>
    <mergeCell ref="B11:D11"/>
    <mergeCell ref="E11:G11"/>
    <mergeCell ref="H11:H12"/>
    <mergeCell ref="I11:K11"/>
  </mergeCells>
  <pageMargins left="0.7" right="0.7" top="0.75" bottom="0.75" header="0.3" footer="0.3"/>
  <pageSetup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9:M36"/>
  <sheetViews>
    <sheetView view="pageLayout" zoomScaleNormal="100" workbookViewId="0">
      <selection activeCell="F12" sqref="F12"/>
    </sheetView>
  </sheetViews>
  <sheetFormatPr defaultColWidth="9.140625" defaultRowHeight="15" x14ac:dyDescent="0.25"/>
  <cols>
    <col min="1" max="1" width="15.5703125" style="1" customWidth="1"/>
    <col min="2" max="5" width="11.85546875" style="1" customWidth="1"/>
    <col min="6" max="6" width="15" style="1" customWidth="1"/>
    <col min="7" max="7" width="12.85546875" style="1" customWidth="1"/>
    <col min="8" max="8" width="15.85546875" style="16" customWidth="1"/>
    <col min="9" max="9" width="11.140625" style="1" customWidth="1"/>
    <col min="10" max="10" width="22.28515625" style="1" bestFit="1" customWidth="1"/>
    <col min="11" max="11" width="13.28515625" style="1" customWidth="1"/>
    <col min="12" max="12" width="16.140625" style="16" customWidth="1"/>
    <col min="13" max="13" width="14" style="1" customWidth="1"/>
    <col min="14" max="16384" width="9.140625" style="1"/>
  </cols>
  <sheetData>
    <row r="9" spans="1:13" ht="18" x14ac:dyDescent="0.25">
      <c r="A9" s="14" t="s">
        <v>56</v>
      </c>
      <c r="B9" s="14"/>
      <c r="C9" s="14"/>
      <c r="D9" s="14"/>
      <c r="E9" s="14"/>
      <c r="F9" s="14"/>
      <c r="G9" s="14"/>
      <c r="H9" s="17"/>
    </row>
    <row r="10" spans="1:13" ht="15" customHeight="1" thickBot="1" x14ac:dyDescent="0.3"/>
    <row r="11" spans="1:13" ht="13.5" customHeight="1" thickBot="1" x14ac:dyDescent="0.3">
      <c r="A11" s="44" t="s">
        <v>7</v>
      </c>
      <c r="B11" s="51" t="s">
        <v>57</v>
      </c>
      <c r="C11" s="51"/>
      <c r="D11" s="52"/>
      <c r="E11" s="46" t="s">
        <v>58</v>
      </c>
      <c r="F11" s="47"/>
      <c r="G11" s="48"/>
      <c r="H11" s="53" t="s">
        <v>59</v>
      </c>
      <c r="I11" s="46" t="s">
        <v>60</v>
      </c>
      <c r="J11" s="47"/>
      <c r="K11" s="48"/>
      <c r="L11" s="53" t="s">
        <v>61</v>
      </c>
      <c r="M11" s="49" t="s">
        <v>13</v>
      </c>
    </row>
    <row r="12" spans="1:13" ht="51.75" thickBot="1" x14ac:dyDescent="0.3">
      <c r="A12" s="45"/>
      <c r="B12" s="10" t="s">
        <v>14</v>
      </c>
      <c r="C12" s="15" t="s">
        <v>15</v>
      </c>
      <c r="D12" s="13" t="s">
        <v>16</v>
      </c>
      <c r="E12" s="11" t="s">
        <v>17</v>
      </c>
      <c r="F12" s="12" t="s">
        <v>18</v>
      </c>
      <c r="G12" s="9" t="s">
        <v>19</v>
      </c>
      <c r="H12" s="54"/>
      <c r="I12" s="11" t="s">
        <v>17</v>
      </c>
      <c r="J12" s="12" t="s">
        <v>18</v>
      </c>
      <c r="K12" s="9" t="s">
        <v>19</v>
      </c>
      <c r="L12" s="54"/>
      <c r="M12" s="50"/>
    </row>
    <row r="13" spans="1:13" x14ac:dyDescent="0.25">
      <c r="A13" s="2"/>
      <c r="B13" s="3"/>
      <c r="C13" s="23"/>
      <c r="D13" s="23"/>
      <c r="E13" s="2"/>
      <c r="F13" s="2"/>
      <c r="G13" s="3"/>
      <c r="H13" s="18"/>
      <c r="I13" s="2"/>
      <c r="J13" s="2"/>
      <c r="K13" s="3"/>
      <c r="L13" s="18"/>
      <c r="M13" s="2"/>
    </row>
    <row r="14" spans="1:13" x14ac:dyDescent="0.25">
      <c r="A14" s="2"/>
      <c r="B14" s="3"/>
      <c r="C14" s="2"/>
      <c r="D14" s="2"/>
      <c r="E14" s="2"/>
      <c r="F14" s="2"/>
      <c r="G14" s="3"/>
      <c r="H14" s="18"/>
      <c r="I14" s="2"/>
      <c r="J14" s="2"/>
      <c r="K14" s="3"/>
      <c r="L14" s="18"/>
      <c r="M14" s="2"/>
    </row>
    <row r="15" spans="1:13" x14ac:dyDescent="0.25">
      <c r="A15" s="30" t="s">
        <v>20</v>
      </c>
      <c r="B15" s="21">
        <v>42.61</v>
      </c>
      <c r="C15" s="22"/>
      <c r="D15" s="22"/>
      <c r="E15" s="4">
        <v>257971.65407744111</v>
      </c>
      <c r="F15" s="4">
        <v>2130307224.0522432</v>
      </c>
      <c r="G15" s="4"/>
      <c r="H15" s="19">
        <f t="shared" ref="H15:H32" si="0">B15*E15*12+C15*F15+D15*G15</f>
        <v>131906066.16287717</v>
      </c>
      <c r="I15" s="4">
        <v>257971.65407744111</v>
      </c>
      <c r="J15" s="4">
        <v>2049711536.5237215</v>
      </c>
      <c r="K15" s="4"/>
      <c r="L15" s="19">
        <f>B15*I15*12+C15*J15+D15*K15</f>
        <v>131906066.16287717</v>
      </c>
      <c r="M15" s="18">
        <f>H15-L15</f>
        <v>0</v>
      </c>
    </row>
    <row r="16" spans="1:13" x14ac:dyDescent="0.25">
      <c r="A16" s="30" t="s">
        <v>21</v>
      </c>
      <c r="B16" s="21">
        <v>72.34</v>
      </c>
      <c r="C16" s="22"/>
      <c r="D16" s="22"/>
      <c r="E16" s="4">
        <v>563325.76567798038</v>
      </c>
      <c r="F16" s="4">
        <v>5296160643.9554634</v>
      </c>
      <c r="G16" s="4"/>
      <c r="H16" s="19">
        <f t="shared" si="0"/>
        <v>489011830.66974127</v>
      </c>
      <c r="I16" s="4">
        <v>563325.76567798038</v>
      </c>
      <c r="J16" s="4">
        <v>5095791559.3737993</v>
      </c>
      <c r="K16" s="4"/>
      <c r="L16" s="19">
        <f t="shared" ref="L16:L32" si="1">B16*I16*12+C16*J16+D16*K16</f>
        <v>489011830.66974127</v>
      </c>
      <c r="M16" s="18">
        <f t="shared" ref="M16:M32" si="2">H16-L16</f>
        <v>0</v>
      </c>
    </row>
    <row r="17" spans="1:13" x14ac:dyDescent="0.25">
      <c r="A17" s="30" t="s">
        <v>22</v>
      </c>
      <c r="B17" s="21">
        <v>147.75</v>
      </c>
      <c r="C17" s="22"/>
      <c r="D17" s="22"/>
      <c r="E17" s="4">
        <v>422189.55816227774</v>
      </c>
      <c r="F17" s="4">
        <v>4865279977.2446718</v>
      </c>
      <c r="G17" s="4"/>
      <c r="H17" s="19">
        <f t="shared" si="0"/>
        <v>748542086.62171841</v>
      </c>
      <c r="I17" s="4">
        <v>422189.55816227774</v>
      </c>
      <c r="J17" s="4">
        <v>4681212355.2802677</v>
      </c>
      <c r="K17" s="4"/>
      <c r="L17" s="19">
        <f t="shared" si="1"/>
        <v>748542086.62171841</v>
      </c>
      <c r="M17" s="18">
        <f t="shared" si="2"/>
        <v>0</v>
      </c>
    </row>
    <row r="18" spans="1:13" x14ac:dyDescent="0.25">
      <c r="A18" s="30" t="s">
        <v>23</v>
      </c>
      <c r="B18" s="21">
        <v>36.01</v>
      </c>
      <c r="C18" s="22">
        <v>7.7200000000000005E-2</v>
      </c>
      <c r="D18" s="22"/>
      <c r="E18" s="4">
        <v>89067.129145969404</v>
      </c>
      <c r="F18" s="4">
        <v>1966827132.2204647</v>
      </c>
      <c r="G18" s="4"/>
      <c r="H18" s="19">
        <f t="shared" si="0"/>
        <v>190326742.45397615</v>
      </c>
      <c r="I18" s="4">
        <v>89067.129145969404</v>
      </c>
      <c r="J18" s="4">
        <v>1892416369.6875858</v>
      </c>
      <c r="K18" s="4"/>
      <c r="L18" s="19">
        <f t="shared" si="1"/>
        <v>184582231.58643794</v>
      </c>
      <c r="M18" s="18">
        <f t="shared" si="2"/>
        <v>5744510.8675382137</v>
      </c>
    </row>
    <row r="19" spans="1:13" x14ac:dyDescent="0.25">
      <c r="A19" s="30" t="s">
        <v>24</v>
      </c>
      <c r="B19" s="21">
        <v>115.24</v>
      </c>
      <c r="C19" s="22"/>
      <c r="D19" s="22">
        <v>21.726900000000001</v>
      </c>
      <c r="E19" s="4">
        <v>5535.7193271298747</v>
      </c>
      <c r="F19" s="4">
        <v>2215315694.8975482</v>
      </c>
      <c r="G19" s="4">
        <v>7100429.9945816286</v>
      </c>
      <c r="H19" s="19">
        <f t="shared" si="0"/>
        <v>161925567.99237695</v>
      </c>
      <c r="I19" s="4">
        <v>5535.7193271298747</v>
      </c>
      <c r="J19" s="4">
        <v>2129365392.937078</v>
      </c>
      <c r="K19" s="4">
        <v>6824945.9615432834</v>
      </c>
      <c r="L19" s="19">
        <f t="shared" si="1"/>
        <v>155940153.95495614</v>
      </c>
      <c r="M19" s="18">
        <f t="shared" si="2"/>
        <v>5985414.0374208093</v>
      </c>
    </row>
    <row r="20" spans="1:13" x14ac:dyDescent="0.25">
      <c r="A20" s="30" t="s">
        <v>25</v>
      </c>
      <c r="B20" s="21">
        <v>28.2</v>
      </c>
      <c r="C20" s="22">
        <v>3.7100000000000001E-2</v>
      </c>
      <c r="D20" s="22"/>
      <c r="E20" s="4">
        <v>18823.517478337188</v>
      </c>
      <c r="F20" s="4">
        <v>552689463.87651968</v>
      </c>
      <c r="G20" s="4"/>
      <c r="H20" s="19">
        <f t="shared" si="0"/>
        <v>26874657.424488183</v>
      </c>
      <c r="I20" s="4">
        <v>18823.517478337188</v>
      </c>
      <c r="J20" s="4">
        <v>531779621.94012231</v>
      </c>
      <c r="K20" s="4"/>
      <c r="L20" s="19">
        <f t="shared" si="1"/>
        <v>26098902.288647842</v>
      </c>
      <c r="M20" s="18">
        <f t="shared" si="2"/>
        <v>775755.13584034145</v>
      </c>
    </row>
    <row r="21" spans="1:13" x14ac:dyDescent="0.25">
      <c r="A21" s="30" t="s">
        <v>26</v>
      </c>
      <c r="B21" s="21">
        <v>105.97</v>
      </c>
      <c r="C21" s="22"/>
      <c r="D21" s="22">
        <v>12.537000000000001</v>
      </c>
      <c r="E21" s="4">
        <v>1786.1340485635178</v>
      </c>
      <c r="F21" s="4">
        <v>900334205.8418597</v>
      </c>
      <c r="G21" s="4">
        <v>2326586.6327742082</v>
      </c>
      <c r="H21" s="19">
        <f t="shared" si="0"/>
        <v>31439736.116605565</v>
      </c>
      <c r="I21" s="4">
        <v>1786.1340485635178</v>
      </c>
      <c r="J21" s="4">
        <v>865763806.20343423</v>
      </c>
      <c r="K21" s="4">
        <v>2237251.9955177978</v>
      </c>
      <c r="L21" s="19">
        <f t="shared" si="1"/>
        <v>30319747.769321941</v>
      </c>
      <c r="M21" s="18">
        <f t="shared" si="2"/>
        <v>1119988.3472836241</v>
      </c>
    </row>
    <row r="22" spans="1:13" x14ac:dyDescent="0.25">
      <c r="A22" s="30" t="s">
        <v>27</v>
      </c>
      <c r="B22" s="21">
        <v>3.39</v>
      </c>
      <c r="C22" s="22">
        <v>0.12640000000000001</v>
      </c>
      <c r="D22" s="22"/>
      <c r="E22" s="4">
        <v>5653.6171988116184</v>
      </c>
      <c r="F22" s="4">
        <v>82830159.593625456</v>
      </c>
      <c r="G22" s="4"/>
      <c r="H22" s="19">
        <f t="shared" si="0"/>
        <v>10699721.320281915</v>
      </c>
      <c r="I22" s="4">
        <v>5653.6171988116184</v>
      </c>
      <c r="J22" s="4">
        <v>79882636.346563861</v>
      </c>
      <c r="K22" s="4"/>
      <c r="L22" s="19">
        <f t="shared" si="1"/>
        <v>10327154.381853329</v>
      </c>
      <c r="M22" s="18">
        <f t="shared" si="2"/>
        <v>372566.93842858635</v>
      </c>
    </row>
    <row r="23" spans="1:13" x14ac:dyDescent="0.25">
      <c r="A23" s="30" t="s">
        <v>28</v>
      </c>
      <c r="B23" s="21">
        <v>3.31</v>
      </c>
      <c r="C23" s="22">
        <v>0.1845</v>
      </c>
      <c r="D23" s="22"/>
      <c r="E23" s="4">
        <v>18117.35214665917</v>
      </c>
      <c r="F23" s="4">
        <v>10508467.407116821</v>
      </c>
      <c r="G23" s="4"/>
      <c r="H23" s="19">
        <f t="shared" si="0"/>
        <v>2658433.4638783555</v>
      </c>
      <c r="I23" s="4">
        <v>18117.35214665917</v>
      </c>
      <c r="J23" s="4">
        <v>10120618.880752251</v>
      </c>
      <c r="K23" s="4"/>
      <c r="L23" s="19">
        <f t="shared" si="1"/>
        <v>2586875.4107640926</v>
      </c>
      <c r="M23" s="18">
        <f t="shared" si="2"/>
        <v>71558.053114262875</v>
      </c>
    </row>
    <row r="24" spans="1:13" x14ac:dyDescent="0.25">
      <c r="A24" s="30" t="s">
        <v>29</v>
      </c>
      <c r="B24" s="21">
        <v>39.81</v>
      </c>
      <c r="C24" s="22">
        <v>2.46E-2</v>
      </c>
      <c r="D24" s="22"/>
      <c r="E24" s="4">
        <v>5905.9546181012956</v>
      </c>
      <c r="F24" s="4">
        <v>34102550.23808866</v>
      </c>
      <c r="G24" s="4"/>
      <c r="H24" s="19">
        <f t="shared" si="0"/>
        <v>3660315.3760163323</v>
      </c>
      <c r="I24" s="4">
        <v>5905.9546181012956</v>
      </c>
      <c r="J24" s="4">
        <v>32859680.822066572</v>
      </c>
      <c r="K24" s="4"/>
      <c r="L24" s="19">
        <f t="shared" si="1"/>
        <v>3629740.7883821889</v>
      </c>
      <c r="M24" s="18">
        <f t="shared" si="2"/>
        <v>30574.58763414342</v>
      </c>
    </row>
    <row r="25" spans="1:13" x14ac:dyDescent="0.25">
      <c r="A25" s="30" t="s">
        <v>30</v>
      </c>
      <c r="B25" s="21">
        <v>220.7</v>
      </c>
      <c r="C25" s="22"/>
      <c r="D25" s="22">
        <v>12.5006</v>
      </c>
      <c r="E25" s="4">
        <v>1833.6055739862377</v>
      </c>
      <c r="F25" s="4">
        <v>34268814.483322591</v>
      </c>
      <c r="G25" s="4">
        <v>238092.44418673177</v>
      </c>
      <c r="H25" s="19">
        <f t="shared" si="0"/>
        <v>7832419.4099458102</v>
      </c>
      <c r="I25" s="4">
        <v>1833.6055739862377</v>
      </c>
      <c r="J25" s="4">
        <v>32972326.055321459</v>
      </c>
      <c r="K25" s="4">
        <v>229084.71796869166</v>
      </c>
      <c r="L25" s="19">
        <f t="shared" si="1"/>
        <v>7719817.4275845792</v>
      </c>
      <c r="M25" s="18">
        <f t="shared" si="2"/>
        <v>112601.982361231</v>
      </c>
    </row>
    <row r="26" spans="1:13" x14ac:dyDescent="0.25">
      <c r="A26" s="30" t="s">
        <v>31</v>
      </c>
      <c r="B26" s="21">
        <v>1260.56</v>
      </c>
      <c r="C26" s="22"/>
      <c r="D26" s="22">
        <v>1.9833000000000001</v>
      </c>
      <c r="E26" s="4">
        <v>938</v>
      </c>
      <c r="F26" s="4">
        <v>15205677680.795528</v>
      </c>
      <c r="G26" s="4">
        <v>31082806.976897065</v>
      </c>
      <c r="H26" s="19">
        <f t="shared" si="0"/>
        <v>75835394.43727994</v>
      </c>
      <c r="I26" s="4">
        <v>938</v>
      </c>
      <c r="J26" s="4">
        <v>15023252618.934748</v>
      </c>
      <c r="K26" s="4">
        <v>30709901.335688539</v>
      </c>
      <c r="L26" s="19">
        <f t="shared" si="1"/>
        <v>75095810.679071084</v>
      </c>
      <c r="M26" s="18">
        <f t="shared" si="2"/>
        <v>739583.75820885599</v>
      </c>
    </row>
    <row r="27" spans="1:13" x14ac:dyDescent="0.25">
      <c r="A27" s="30" t="s">
        <v>32</v>
      </c>
      <c r="B27" s="21">
        <v>35.130000000000003</v>
      </c>
      <c r="C27" s="22"/>
      <c r="D27" s="22"/>
      <c r="E27" s="4">
        <v>15756.016157774278</v>
      </c>
      <c r="F27" s="4">
        <v>120517224.8024375</v>
      </c>
      <c r="G27" s="4"/>
      <c r="H27" s="19">
        <f t="shared" si="0"/>
        <v>6642106.1714713247</v>
      </c>
      <c r="I27" s="4">
        <v>15756.016157774278</v>
      </c>
      <c r="J27" s="4">
        <v>120517224.8024375</v>
      </c>
      <c r="K27" s="4"/>
      <c r="L27" s="19">
        <f t="shared" si="1"/>
        <v>6642106.1714713247</v>
      </c>
      <c r="M27" s="18">
        <f t="shared" si="2"/>
        <v>0</v>
      </c>
    </row>
    <row r="28" spans="1:13" x14ac:dyDescent="0.25">
      <c r="A28" s="30" t="s">
        <v>33</v>
      </c>
      <c r="B28" s="21">
        <v>30.37</v>
      </c>
      <c r="C28" s="22">
        <v>1.7299999999999999E-2</v>
      </c>
      <c r="D28" s="22"/>
      <c r="E28" s="4">
        <v>1426.9228012258498</v>
      </c>
      <c r="F28" s="4">
        <v>42948158.350345768</v>
      </c>
      <c r="G28" s="4"/>
      <c r="H28" s="19">
        <f t="shared" si="0"/>
        <v>1263030.8851397303</v>
      </c>
      <c r="I28" s="4">
        <v>1426.9228012258498</v>
      </c>
      <c r="J28" s="4">
        <v>42948158.350345768</v>
      </c>
      <c r="K28" s="4"/>
      <c r="L28" s="19">
        <f t="shared" si="1"/>
        <v>1263030.8851397303</v>
      </c>
      <c r="M28" s="18">
        <f t="shared" si="2"/>
        <v>0</v>
      </c>
    </row>
    <row r="29" spans="1:13" x14ac:dyDescent="0.25">
      <c r="A29" s="30" t="s">
        <v>34</v>
      </c>
      <c r="B29" s="21">
        <v>182.4</v>
      </c>
      <c r="C29" s="22"/>
      <c r="D29" s="22">
        <v>2.8136999999999999</v>
      </c>
      <c r="E29" s="4">
        <v>207.69999999999996</v>
      </c>
      <c r="F29" s="4">
        <v>118621210.72007024</v>
      </c>
      <c r="G29" s="4">
        <v>334385.53442146291</v>
      </c>
      <c r="H29" s="19">
        <f t="shared" si="0"/>
        <v>1395474.3382016702</v>
      </c>
      <c r="I29" s="4">
        <v>207.69999999999996</v>
      </c>
      <c r="J29" s="4">
        <v>118621210.72007024</v>
      </c>
      <c r="K29" s="4">
        <v>334385.53442146291</v>
      </c>
      <c r="L29" s="19">
        <f t="shared" si="1"/>
        <v>1395474.3382016702</v>
      </c>
      <c r="M29" s="18">
        <f t="shared" si="2"/>
        <v>0</v>
      </c>
    </row>
    <row r="30" spans="1:13" x14ac:dyDescent="0.25">
      <c r="A30" s="30" t="s">
        <v>35</v>
      </c>
      <c r="B30" s="21">
        <v>42.67</v>
      </c>
      <c r="C30" s="22"/>
      <c r="D30" s="22"/>
      <c r="E30" s="4">
        <v>39777.450821852028</v>
      </c>
      <c r="F30" s="4">
        <v>327027635.18000555</v>
      </c>
      <c r="G30" s="4"/>
      <c r="H30" s="19">
        <f t="shared" si="0"/>
        <v>20367645.918821111</v>
      </c>
      <c r="I30" s="4">
        <v>39777.450821852028</v>
      </c>
      <c r="J30" s="4">
        <v>327027635.18000555</v>
      </c>
      <c r="K30" s="4"/>
      <c r="L30" s="19">
        <f t="shared" si="1"/>
        <v>20367645.918821111</v>
      </c>
      <c r="M30" s="18">
        <f t="shared" si="2"/>
        <v>0</v>
      </c>
    </row>
    <row r="31" spans="1:13" x14ac:dyDescent="0.25">
      <c r="A31" s="30" t="s">
        <v>36</v>
      </c>
      <c r="B31" s="21">
        <v>44.03</v>
      </c>
      <c r="C31" s="22">
        <v>2.06E-2</v>
      </c>
      <c r="D31" s="22"/>
      <c r="E31" s="4">
        <v>4183.1008788347499</v>
      </c>
      <c r="F31" s="4">
        <v>112904532.61014479</v>
      </c>
      <c r="G31" s="4"/>
      <c r="H31" s="19">
        <f t="shared" si="0"/>
        <v>4536016.5521101113</v>
      </c>
      <c r="I31" s="4">
        <v>4183.1008788347499</v>
      </c>
      <c r="J31" s="4">
        <v>112904532.61014479</v>
      </c>
      <c r="K31" s="4"/>
      <c r="L31" s="19">
        <f t="shared" si="1"/>
        <v>4536016.5521101113</v>
      </c>
      <c r="M31" s="18">
        <f t="shared" si="2"/>
        <v>0</v>
      </c>
    </row>
    <row r="32" spans="1:13" x14ac:dyDescent="0.25">
      <c r="A32" s="30" t="s">
        <v>37</v>
      </c>
      <c r="B32" s="21">
        <v>200.33</v>
      </c>
      <c r="C32" s="22"/>
      <c r="D32" s="22">
        <v>4.9786000000000001</v>
      </c>
      <c r="E32" s="4">
        <v>313.47980316652763</v>
      </c>
      <c r="F32" s="4">
        <v>222723224.78283015</v>
      </c>
      <c r="G32" s="4">
        <v>622314.60159073095</v>
      </c>
      <c r="H32" s="19">
        <f t="shared" si="0"/>
        <v>3851848.3830998186</v>
      </c>
      <c r="I32" s="4">
        <v>313.47980316652763</v>
      </c>
      <c r="J32" s="4">
        <v>222723224.78283015</v>
      </c>
      <c r="K32" s="4">
        <v>622314.60159073095</v>
      </c>
      <c r="L32" s="19">
        <f t="shared" si="1"/>
        <v>3851848.3830998186</v>
      </c>
      <c r="M32" s="18">
        <f t="shared" si="2"/>
        <v>0</v>
      </c>
    </row>
    <row r="33" spans="1:13" ht="15.75" thickBot="1" x14ac:dyDescent="0.3">
      <c r="A33" s="31"/>
      <c r="B33" s="3"/>
      <c r="C33" s="2"/>
      <c r="D33" s="2"/>
      <c r="E33" s="2"/>
      <c r="F33" s="2"/>
      <c r="G33" s="3"/>
      <c r="H33" s="18"/>
      <c r="I33" s="2"/>
      <c r="J33" s="2"/>
      <c r="K33" s="3"/>
      <c r="L33" s="18"/>
      <c r="M33" s="2"/>
    </row>
    <row r="34" spans="1:13" ht="15.75" thickBot="1" x14ac:dyDescent="0.3">
      <c r="A34" s="29" t="s">
        <v>1</v>
      </c>
      <c r="B34" s="24"/>
      <c r="C34" s="25"/>
      <c r="D34" s="25"/>
      <c r="E34" s="25"/>
      <c r="F34" s="25"/>
      <c r="G34" s="24"/>
      <c r="H34" s="26">
        <f>SUM(H15:H32)</f>
        <v>1918769093.69803</v>
      </c>
      <c r="I34" s="27"/>
      <c r="J34" s="27"/>
      <c r="K34" s="28"/>
      <c r="L34" s="26">
        <f>SUM(L15:L32)</f>
        <v>1903816539.9902</v>
      </c>
      <c r="M34" s="26">
        <f>SUM(M15:M32)</f>
        <v>14952553.707830068</v>
      </c>
    </row>
    <row r="35" spans="1:13" x14ac:dyDescent="0.25">
      <c r="E35" s="7">
        <f>SUM(E15:E32)</f>
        <v>1452812.677918111</v>
      </c>
      <c r="F35" s="7">
        <f t="shared" ref="F35:G35" si="3">SUM(F15:F32)</f>
        <v>34239044001.052284</v>
      </c>
      <c r="G35" s="7">
        <f t="shared" si="3"/>
        <v>41704616.184451833</v>
      </c>
      <c r="I35" s="7">
        <f>SUM(I15:I32)</f>
        <v>1452812.677918111</v>
      </c>
      <c r="J35" s="7">
        <f t="shared" ref="J35:K35" si="4">SUM(J15:J32)</f>
        <v>33369870509.431297</v>
      </c>
      <c r="K35" s="7">
        <f t="shared" si="4"/>
        <v>40957884.146730512</v>
      </c>
    </row>
    <row r="36" spans="1:13" x14ac:dyDescent="0.25">
      <c r="A36" s="5"/>
      <c r="B36" s="6"/>
      <c r="C36" s="6"/>
      <c r="D36" s="6"/>
      <c r="E36" s="6"/>
      <c r="F36" s="6"/>
      <c r="G36" s="6"/>
      <c r="H36" s="20"/>
    </row>
  </sheetData>
  <mergeCells count="7">
    <mergeCell ref="L11:L12"/>
    <mergeCell ref="M11:M12"/>
    <mergeCell ref="A11:A12"/>
    <mergeCell ref="B11:D11"/>
    <mergeCell ref="E11:G11"/>
    <mergeCell ref="H11:H12"/>
    <mergeCell ref="I11:K11"/>
  </mergeCells>
  <pageMargins left="0.7" right="0.7" top="0.75" bottom="0.75" header="0.3" footer="0.3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DFCreated xmlns="15087633-b2f0-4c7f-ae87-63512b664eba">true</PDFCreated>
    <Updated xmlns="15087633-b2f0-4c7f-ae87-63512b664eba">false</Updated>
    <Completed xmlns="15087633-b2f0-4c7f-ae87-63512b664eba">false</Completed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13" ma:contentTypeDescription="Create a new document." ma:contentTypeScope="" ma:versionID="ec61b8ae24c14f74f22dad1bba2d0035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6d0a492abd66c425fe04f65e7712f1fb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Updated" minOccurs="0"/>
                <xsd:element ref="ns2:Completed" minOccurs="0"/>
                <xsd:element ref="ns2:PDF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pdated" ma:index="17" nillable="true" ma:displayName="Updated" ma:default="0" ma:format="Dropdown" ma:internalName="Updated">
      <xsd:simpleType>
        <xsd:restriction base="dms:Boolean"/>
      </xsd:simpleType>
    </xsd:element>
    <xsd:element name="Completed" ma:index="18" nillable="true" ma:displayName="Completed" ma:default="0" ma:format="Dropdown" ma:internalName="Completed">
      <xsd:simpleType>
        <xsd:restriction base="dms:Boolean"/>
      </xsd:simpleType>
    </xsd:element>
    <xsd:element name="PDFCreated" ma:index="19" nillable="true" ma:displayName="PDF Created" ma:default="0" ma:format="Dropdown" ma:internalName="PDFCre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E54F4D-036C-4320-BB14-88AB29FFC9E5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00b55595-d4eb-41d0-b489-5e4082844449"/>
    <ds:schemaRef ds:uri="f39e0340-f85b-4752-a7a0-4d92884a7dd6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5A0A797-835D-46B8-8492-4134399AA128}"/>
</file>

<file path=customXml/itemProps3.xml><?xml version="1.0" encoding="utf-8"?>
<ds:datastoreItem xmlns:ds="http://schemas.openxmlformats.org/officeDocument/2006/customXml" ds:itemID="{9A5ACFF4-7D34-4BD8-AF19-4ABFC168B2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Summary</vt:lpstr>
      <vt:lpstr>2023</vt:lpstr>
      <vt:lpstr>2024</vt:lpstr>
      <vt:lpstr>2025</vt:lpstr>
      <vt:lpstr>2026</vt:lpstr>
      <vt:lpstr>2027</vt:lpstr>
      <vt:lpstr>'2023'!Print_Area</vt:lpstr>
      <vt:lpstr>'2024'!Print_Area</vt:lpstr>
      <vt:lpstr>'2025'!Print_Area</vt:lpstr>
      <vt:lpstr>'2026'!Print_Area</vt:lpstr>
      <vt:lpstr>'2027'!Print_Area</vt:lpstr>
    </vt:vector>
  </TitlesOfParts>
  <Manager/>
  <Company>Hydro 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Derivation of Distribution Deferred Revenues Attributed to Change in Load</dc:title>
  <dc:subject/>
  <dc:creator>KIM Susan</dc:creator>
  <cp:keywords/>
  <dc:description/>
  <cp:lastModifiedBy>MACKINNON Eryn</cp:lastModifiedBy>
  <cp:revision/>
  <dcterms:created xsi:type="dcterms:W3CDTF">2017-02-23T17:24:58Z</dcterms:created>
  <dcterms:modified xsi:type="dcterms:W3CDTF">2022-03-31T17:26:31Z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TestforCalcColumn">
    <vt:bool>false</vt:bool>
  </property>
  <property fmtid="{D5CDD505-2E9C-101B-9397-08002B2CF9AE}" pid="5" name="Primary Author">
    <vt:lpwstr/>
  </property>
  <property fmtid="{D5CDD505-2E9C-101B-9397-08002B2CF9AE}" pid="6" name="Dir Ok">
    <vt:bool>true</vt:bool>
  </property>
  <property fmtid="{D5CDD505-2E9C-101B-9397-08002B2CF9AE}" pid="7" name="Draft Ready">
    <vt:lpwstr>Ready</vt:lpwstr>
  </property>
  <property fmtid="{D5CDD505-2E9C-101B-9397-08002B2CF9AE}" pid="8" name="Witness">
    <vt:lpwstr>95;#i:0#.f|membership|clement.li@hydroone.com</vt:lpwstr>
  </property>
  <property fmtid="{D5CDD505-2E9C-101B-9397-08002B2CF9AE}" pid="9" name="Witness Ok">
    <vt:bool>true</vt:bool>
  </property>
  <property fmtid="{D5CDD505-2E9C-101B-9397-08002B2CF9AE}" pid="10" name="RA Ok">
    <vt:bool>true</vt:bool>
  </property>
  <property fmtid="{D5CDD505-2E9C-101B-9397-08002B2CF9AE}" pid="11" name="Formatted">
    <vt:bool>true</vt:bool>
  </property>
  <property fmtid="{D5CDD505-2E9C-101B-9397-08002B2CF9AE}" pid="15" name="Dx/Tx/Common">
    <vt:lpwstr>Dx</vt:lpwstr>
  </property>
  <property fmtid="{D5CDD505-2E9C-101B-9397-08002B2CF9AE}" pid="16" name="RA Contact">
    <vt:lpwstr>25;#i:0#.f|membership|heloise.apesteguy-reux@hydroone.com</vt:lpwstr>
  </property>
  <property fmtid="{D5CDD505-2E9C-101B-9397-08002B2CF9AE}" pid="17" name="Exhibit Status">
    <vt:lpwstr>Green</vt:lpwstr>
  </property>
  <property fmtid="{D5CDD505-2E9C-101B-9397-08002B2CF9AE}" pid="18" name="Intervenor">
    <vt:lpwstr>Staff</vt:lpwstr>
  </property>
</Properties>
</file>