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pplications Department\Application Policy and Conservation\Natural Gas DSM\1 - DSM Plans\DSM 2022-2027 Plan (EB-2021-0002)\12 - Oral Hearing\Undertakings\"/>
    </mc:Choice>
  </mc:AlternateContent>
  <xr:revisionPtr revIDLastSave="0" documentId="8_{8DD55FF9-BD93-4ED7-9B8A-478456F43A49}" xr6:coauthVersionLast="47" xr6:coauthVersionMax="47" xr10:uidLastSave="{00000000-0000-0000-0000-000000000000}"/>
  <bookViews>
    <workbookView xWindow="-110" yWindow="-110" windowWidth="25820" windowHeight="14020" xr2:uid="{00000000-000D-0000-FFFF-FFFF00000000}"/>
  </bookViews>
  <sheets>
    <sheet name="1a - Analysis - 10% DR" sheetId="16" r:id="rId1"/>
    <sheet name="1b - Charts -10% DR" sheetId="17" r:id="rId2"/>
    <sheet name="1c - Analysis - 0% DR" sheetId="11" r:id="rId3"/>
    <sheet name="1d - Charts - 0% DR" sheetId="12" r:id="rId4"/>
    <sheet name="2a - Analysis - 10% DR, yr1 tax" sheetId="1" r:id="rId5"/>
    <sheet name="2b - Charts - 10% DR, yr1 tax" sheetId="13" r:id="rId6"/>
    <sheet name="2c - Analysis - 0% DR, yr1 tax" sheetId="14" r:id="rId7"/>
    <sheet name="2d - Charts - 0% DR, yr1 tax" sheetId="15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3" i="16" l="1"/>
  <c r="G11" i="16"/>
  <c r="B11" i="16"/>
  <c r="B12" i="16" s="1"/>
  <c r="B13" i="16" s="1"/>
  <c r="C10" i="16"/>
  <c r="B10" i="16"/>
  <c r="G10" i="16" s="1"/>
  <c r="D9" i="16"/>
  <c r="J8" i="16"/>
  <c r="I8" i="16"/>
  <c r="H8" i="16"/>
  <c r="G57" i="14" a="1"/>
  <c r="AS57" i="14" s="1"/>
  <c r="BF51" i="14"/>
  <c r="BF50" i="14"/>
  <c r="BF49" i="14"/>
  <c r="BF48" i="14"/>
  <c r="BF47" i="14"/>
  <c r="BF46" i="14"/>
  <c r="BF45" i="14"/>
  <c r="BF44" i="14"/>
  <c r="BF43" i="14"/>
  <c r="BF42" i="14"/>
  <c r="BF41" i="14"/>
  <c r="BF40" i="14"/>
  <c r="BF39" i="14"/>
  <c r="BF38" i="14"/>
  <c r="BF37" i="14"/>
  <c r="BF36" i="14"/>
  <c r="BF35" i="14"/>
  <c r="BF34" i="14"/>
  <c r="BF33" i="14"/>
  <c r="BF32" i="14"/>
  <c r="BF31" i="14"/>
  <c r="BF30" i="14"/>
  <c r="BF29" i="14"/>
  <c r="BF28" i="14"/>
  <c r="BF27" i="14"/>
  <c r="BF26" i="14"/>
  <c r="BF25" i="14"/>
  <c r="BF24" i="14"/>
  <c r="BF23" i="14"/>
  <c r="BF22" i="14"/>
  <c r="BF21" i="14"/>
  <c r="BF20" i="14"/>
  <c r="BF19" i="14"/>
  <c r="BF18" i="14"/>
  <c r="BF17" i="14"/>
  <c r="BF16" i="14"/>
  <c r="BF15" i="14"/>
  <c r="BF14" i="14"/>
  <c r="BF13" i="14"/>
  <c r="BF12" i="14"/>
  <c r="G57" i="1" a="1"/>
  <c r="Y57" i="1" s="1"/>
  <c r="Y58" i="1" s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2" i="1"/>
  <c r="BF43" i="1"/>
  <c r="BF44" i="1"/>
  <c r="BF45" i="1"/>
  <c r="BF46" i="1"/>
  <c r="BF47" i="1"/>
  <c r="BF48" i="1"/>
  <c r="BF49" i="1"/>
  <c r="BF50" i="1"/>
  <c r="BF51" i="1"/>
  <c r="BF12" i="1"/>
  <c r="D14" i="14"/>
  <c r="D15" i="14" s="1"/>
  <c r="D16" i="14" s="1"/>
  <c r="D17" i="14" s="1"/>
  <c r="D18" i="14" s="1"/>
  <c r="D19" i="14" s="1"/>
  <c r="D20" i="14" s="1"/>
  <c r="D21" i="14" s="1"/>
  <c r="D22" i="14" s="1"/>
  <c r="D23" i="14" s="1"/>
  <c r="D24" i="14" s="1"/>
  <c r="D25" i="14" s="1"/>
  <c r="D26" i="14" s="1"/>
  <c r="D27" i="14" s="1"/>
  <c r="D28" i="14" s="1"/>
  <c r="D29" i="14" s="1"/>
  <c r="D30" i="14" s="1"/>
  <c r="D31" i="14" s="1"/>
  <c r="D32" i="14" s="1"/>
  <c r="D33" i="14" s="1"/>
  <c r="D34" i="14" s="1"/>
  <c r="D35" i="14" s="1"/>
  <c r="D36" i="14" s="1"/>
  <c r="D37" i="14" s="1"/>
  <c r="D38" i="14" s="1"/>
  <c r="D39" i="14" s="1"/>
  <c r="D40" i="14" s="1"/>
  <c r="D41" i="14" s="1"/>
  <c r="D42" i="14" s="1"/>
  <c r="D43" i="14" s="1"/>
  <c r="D44" i="14" s="1"/>
  <c r="D45" i="14" s="1"/>
  <c r="D46" i="14" s="1"/>
  <c r="D47" i="14" s="1"/>
  <c r="D48" i="14" s="1"/>
  <c r="D49" i="14" s="1"/>
  <c r="D50" i="14" s="1"/>
  <c r="D51" i="14" s="1"/>
  <c r="B14" i="14"/>
  <c r="B15" i="14" s="1"/>
  <c r="G13" i="14"/>
  <c r="D13" i="14"/>
  <c r="E13" i="14" s="1"/>
  <c r="C13" i="14"/>
  <c r="B13" i="14"/>
  <c r="D12" i="14"/>
  <c r="I11" i="14"/>
  <c r="H11" i="14"/>
  <c r="H14" i="14" s="1"/>
  <c r="C10" i="11"/>
  <c r="B10" i="11"/>
  <c r="B11" i="11" s="1"/>
  <c r="D9" i="11"/>
  <c r="H8" i="11"/>
  <c r="D12" i="1"/>
  <c r="D13" i="1" s="1"/>
  <c r="D14" i="1" s="1"/>
  <c r="D15" i="1" s="1"/>
  <c r="C13" i="1"/>
  <c r="E9" i="16" l="1"/>
  <c r="I13" i="16"/>
  <c r="I14" i="16"/>
  <c r="I12" i="16"/>
  <c r="C11" i="16"/>
  <c r="D10" i="16"/>
  <c r="D11" i="16" s="1"/>
  <c r="D12" i="16" s="1"/>
  <c r="D13" i="16" s="1"/>
  <c r="D14" i="16" s="1"/>
  <c r="D15" i="16" s="1"/>
  <c r="D16" i="16" s="1"/>
  <c r="D17" i="16" s="1"/>
  <c r="D18" i="16" s="1"/>
  <c r="D19" i="16" s="1"/>
  <c r="D20" i="16" s="1"/>
  <c r="D21" i="16" s="1"/>
  <c r="D22" i="16" s="1"/>
  <c r="D23" i="16" s="1"/>
  <c r="D24" i="16" s="1"/>
  <c r="D25" i="16" s="1"/>
  <c r="D26" i="16" s="1"/>
  <c r="D27" i="16" s="1"/>
  <c r="D28" i="16" s="1"/>
  <c r="D29" i="16" s="1"/>
  <c r="D30" i="16" s="1"/>
  <c r="D31" i="16" s="1"/>
  <c r="D32" i="16" s="1"/>
  <c r="D33" i="16" s="1"/>
  <c r="D34" i="16" s="1"/>
  <c r="D35" i="16" s="1"/>
  <c r="D36" i="16" s="1"/>
  <c r="D37" i="16" s="1"/>
  <c r="D38" i="16" s="1"/>
  <c r="D39" i="16" s="1"/>
  <c r="D40" i="16" s="1"/>
  <c r="D41" i="16" s="1"/>
  <c r="D42" i="16" s="1"/>
  <c r="D43" i="16" s="1"/>
  <c r="D44" i="16" s="1"/>
  <c r="D45" i="16" s="1"/>
  <c r="D46" i="16" s="1"/>
  <c r="D47" i="16" s="1"/>
  <c r="D48" i="16" s="1"/>
  <c r="G12" i="16"/>
  <c r="J14" i="16"/>
  <c r="J13" i="16"/>
  <c r="K8" i="16"/>
  <c r="B14" i="16"/>
  <c r="G13" i="16"/>
  <c r="H12" i="16"/>
  <c r="H14" i="16"/>
  <c r="H11" i="16"/>
  <c r="N57" i="14"/>
  <c r="AT57" i="14"/>
  <c r="G57" i="14"/>
  <c r="W57" i="14"/>
  <c r="AE57" i="14"/>
  <c r="AM57" i="14"/>
  <c r="H57" i="14"/>
  <c r="P57" i="14"/>
  <c r="X57" i="14"/>
  <c r="AF57" i="14"/>
  <c r="AN57" i="14"/>
  <c r="I57" i="14"/>
  <c r="Q57" i="14"/>
  <c r="Y57" i="14"/>
  <c r="AG57" i="14"/>
  <c r="AO57" i="14"/>
  <c r="AL57" i="14"/>
  <c r="O57" i="14"/>
  <c r="J57" i="14"/>
  <c r="R57" i="14"/>
  <c r="Z57" i="14"/>
  <c r="AH57" i="14"/>
  <c r="AP57" i="14"/>
  <c r="AD57" i="14"/>
  <c r="K57" i="14"/>
  <c r="AQ57" i="14"/>
  <c r="L57" i="14"/>
  <c r="T57" i="14"/>
  <c r="AB57" i="14"/>
  <c r="AJ57" i="14"/>
  <c r="AR57" i="14"/>
  <c r="V57" i="14"/>
  <c r="S57" i="14"/>
  <c r="AA57" i="14"/>
  <c r="AI57" i="14"/>
  <c r="M57" i="14"/>
  <c r="U57" i="14"/>
  <c r="AC57" i="14"/>
  <c r="AK57" i="14"/>
  <c r="AS57" i="1"/>
  <c r="AS58" i="1" s="1"/>
  <c r="AK57" i="1"/>
  <c r="AK58" i="1" s="1"/>
  <c r="AC57" i="1"/>
  <c r="AC58" i="1" s="1"/>
  <c r="U57" i="1"/>
  <c r="U58" i="1" s="1"/>
  <c r="M57" i="1"/>
  <c r="M58" i="1" s="1"/>
  <c r="Q57" i="1"/>
  <c r="Q58" i="1" s="1"/>
  <c r="AN57" i="1"/>
  <c r="AN58" i="1" s="1"/>
  <c r="AO57" i="1"/>
  <c r="AO58" i="1" s="1"/>
  <c r="AG57" i="1"/>
  <c r="AG58" i="1" s="1"/>
  <c r="I57" i="1"/>
  <c r="I58" i="1" s="1"/>
  <c r="AF57" i="1"/>
  <c r="AF58" i="1" s="1"/>
  <c r="X57" i="1"/>
  <c r="X58" i="1" s="1"/>
  <c r="P57" i="1"/>
  <c r="P58" i="1" s="1"/>
  <c r="H57" i="1"/>
  <c r="H58" i="1" s="1"/>
  <c r="AM57" i="1"/>
  <c r="AM58" i="1" s="1"/>
  <c r="AE57" i="1"/>
  <c r="AE58" i="1" s="1"/>
  <c r="W57" i="1"/>
  <c r="W58" i="1" s="1"/>
  <c r="O57" i="1"/>
  <c r="O58" i="1" s="1"/>
  <c r="G57" i="1"/>
  <c r="G58" i="1" s="1"/>
  <c r="AT57" i="1"/>
  <c r="AT58" i="1" s="1"/>
  <c r="AL57" i="1"/>
  <c r="AL58" i="1" s="1"/>
  <c r="AD57" i="1"/>
  <c r="AD58" i="1" s="1"/>
  <c r="V57" i="1"/>
  <c r="V58" i="1" s="1"/>
  <c r="N57" i="1"/>
  <c r="N58" i="1" s="1"/>
  <c r="AR57" i="1"/>
  <c r="AR58" i="1" s="1"/>
  <c r="AJ57" i="1"/>
  <c r="AJ58" i="1" s="1"/>
  <c r="AB57" i="1"/>
  <c r="AB58" i="1" s="1"/>
  <c r="T57" i="1"/>
  <c r="T58" i="1" s="1"/>
  <c r="L57" i="1"/>
  <c r="L58" i="1" s="1"/>
  <c r="AQ57" i="1"/>
  <c r="AQ58" i="1" s="1"/>
  <c r="AI57" i="1"/>
  <c r="AI58" i="1" s="1"/>
  <c r="AA57" i="1"/>
  <c r="AA58" i="1" s="1"/>
  <c r="S57" i="1"/>
  <c r="S58" i="1" s="1"/>
  <c r="K57" i="1"/>
  <c r="K58" i="1" s="1"/>
  <c r="AP57" i="1"/>
  <c r="AP58" i="1" s="1"/>
  <c r="AH57" i="1"/>
  <c r="AH58" i="1" s="1"/>
  <c r="Z57" i="1"/>
  <c r="Z58" i="1" s="1"/>
  <c r="R57" i="1"/>
  <c r="R58" i="1" s="1"/>
  <c r="J57" i="1"/>
  <c r="J58" i="1" s="1"/>
  <c r="B16" i="14"/>
  <c r="G15" i="14"/>
  <c r="H15" i="14"/>
  <c r="I15" i="14"/>
  <c r="G56" i="14" a="1"/>
  <c r="G14" i="14"/>
  <c r="H16" i="14"/>
  <c r="E12" i="14"/>
  <c r="I12" i="14" s="1"/>
  <c r="J11" i="14"/>
  <c r="H13" i="14"/>
  <c r="C14" i="14"/>
  <c r="I13" i="14"/>
  <c r="I16" i="14"/>
  <c r="D16" i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G10" i="11"/>
  <c r="B12" i="11"/>
  <c r="G11" i="11"/>
  <c r="G53" i="11" a="1"/>
  <c r="D10" i="11"/>
  <c r="D11" i="11" s="1"/>
  <c r="D12" i="11" s="1"/>
  <c r="D13" i="11" s="1"/>
  <c r="D14" i="11" s="1"/>
  <c r="D15" i="11" s="1"/>
  <c r="D16" i="11" s="1"/>
  <c r="D17" i="11" s="1"/>
  <c r="D18" i="11" s="1"/>
  <c r="D19" i="11" s="1"/>
  <c r="D20" i="11" s="1"/>
  <c r="D21" i="11" s="1"/>
  <c r="D22" i="11" s="1"/>
  <c r="D23" i="11" s="1"/>
  <c r="D24" i="11" s="1"/>
  <c r="D25" i="11" s="1"/>
  <c r="D26" i="11" s="1"/>
  <c r="D27" i="11" s="1"/>
  <c r="D28" i="11" s="1"/>
  <c r="D29" i="11" s="1"/>
  <c r="D30" i="11" s="1"/>
  <c r="D31" i="11" s="1"/>
  <c r="D32" i="11" s="1"/>
  <c r="D33" i="11" s="1"/>
  <c r="D34" i="11" s="1"/>
  <c r="D35" i="11" s="1"/>
  <c r="D36" i="11" s="1"/>
  <c r="D37" i="11" s="1"/>
  <c r="D38" i="11" s="1"/>
  <c r="D39" i="11" s="1"/>
  <c r="D40" i="11" s="1"/>
  <c r="D41" i="11" s="1"/>
  <c r="D42" i="11" s="1"/>
  <c r="D43" i="11" s="1"/>
  <c r="D44" i="11" s="1"/>
  <c r="D45" i="11" s="1"/>
  <c r="D46" i="11" s="1"/>
  <c r="D47" i="11" s="1"/>
  <c r="D48" i="11" s="1"/>
  <c r="H12" i="11"/>
  <c r="H9" i="11"/>
  <c r="I8" i="11"/>
  <c r="H11" i="11"/>
  <c r="E9" i="11"/>
  <c r="E10" i="11"/>
  <c r="H10" i="11" s="1"/>
  <c r="C11" i="11"/>
  <c r="C14" i="1"/>
  <c r="C15" i="1" s="1"/>
  <c r="C16" i="1" s="1"/>
  <c r="C17" i="1" s="1"/>
  <c r="C18" i="1" s="1"/>
  <c r="C19" i="1" s="1"/>
  <c r="E13" i="1"/>
  <c r="E12" i="1"/>
  <c r="F10" i="16" l="1"/>
  <c r="H9" i="16"/>
  <c r="G9" i="16"/>
  <c r="F9" i="16"/>
  <c r="G14" i="16"/>
  <c r="B15" i="16"/>
  <c r="K15" i="16" s="1"/>
  <c r="K9" i="16"/>
  <c r="L8" i="16"/>
  <c r="K11" i="16"/>
  <c r="K10" i="16"/>
  <c r="K14" i="16"/>
  <c r="G53" i="16" a="1"/>
  <c r="C12" i="16"/>
  <c r="E11" i="16"/>
  <c r="I9" i="16"/>
  <c r="E10" i="16"/>
  <c r="J9" i="16"/>
  <c r="G12" i="14"/>
  <c r="F12" i="14"/>
  <c r="F13" i="14"/>
  <c r="H12" i="14"/>
  <c r="C15" i="14"/>
  <c r="E14" i="14"/>
  <c r="AS56" i="14"/>
  <c r="AK56" i="14"/>
  <c r="AC56" i="14"/>
  <c r="U56" i="14"/>
  <c r="M56" i="14"/>
  <c r="AR56" i="14"/>
  <c r="AJ56" i="14"/>
  <c r="AB56" i="14"/>
  <c r="T56" i="14"/>
  <c r="L56" i="14"/>
  <c r="AQ56" i="14"/>
  <c r="AI56" i="14"/>
  <c r="AA56" i="14"/>
  <c r="S56" i="14"/>
  <c r="K56" i="14"/>
  <c r="AP56" i="14"/>
  <c r="AH56" i="14"/>
  <c r="Z56" i="14"/>
  <c r="R56" i="14"/>
  <c r="J56" i="14"/>
  <c r="AG56" i="14"/>
  <c r="Q56" i="14"/>
  <c r="AF56" i="14"/>
  <c r="P56" i="14"/>
  <c r="AT56" i="14"/>
  <c r="AD56" i="14"/>
  <c r="N56" i="14"/>
  <c r="AN56" i="14"/>
  <c r="X56" i="14"/>
  <c r="H56" i="14"/>
  <c r="AE56" i="14"/>
  <c r="W56" i="14"/>
  <c r="V56" i="14"/>
  <c r="AO56" i="14"/>
  <c r="I56" i="14"/>
  <c r="AM56" i="14"/>
  <c r="AL56" i="14"/>
  <c r="Y56" i="14"/>
  <c r="O56" i="14"/>
  <c r="G56" i="14"/>
  <c r="G16" i="14"/>
  <c r="B17" i="14"/>
  <c r="J16" i="14"/>
  <c r="K11" i="14"/>
  <c r="J14" i="14"/>
  <c r="J12" i="14"/>
  <c r="J13" i="14"/>
  <c r="G56" i="1" a="1"/>
  <c r="C12" i="11"/>
  <c r="E11" i="11"/>
  <c r="F10" i="11"/>
  <c r="F9" i="11"/>
  <c r="G9" i="11"/>
  <c r="F11" i="11"/>
  <c r="AR53" i="11"/>
  <c r="AJ53" i="11"/>
  <c r="AB53" i="11"/>
  <c r="T53" i="11"/>
  <c r="L53" i="11"/>
  <c r="AQ53" i="11"/>
  <c r="AI53" i="11"/>
  <c r="AA53" i="11"/>
  <c r="S53" i="11"/>
  <c r="K53" i="11"/>
  <c r="AO53" i="11"/>
  <c r="AG53" i="11"/>
  <c r="Y53" i="11"/>
  <c r="Q53" i="11"/>
  <c r="I53" i="11"/>
  <c r="AM53" i="11"/>
  <c r="Z53" i="11"/>
  <c r="N53" i="11"/>
  <c r="AK53" i="11"/>
  <c r="W53" i="11"/>
  <c r="J53" i="11"/>
  <c r="AH53" i="11"/>
  <c r="V53" i="11"/>
  <c r="H53" i="11"/>
  <c r="AT53" i="11"/>
  <c r="AF53" i="11"/>
  <c r="U53" i="11"/>
  <c r="G53" i="11"/>
  <c r="AS53" i="11"/>
  <c r="AE53" i="11"/>
  <c r="R53" i="11"/>
  <c r="O53" i="11"/>
  <c r="AN53" i="11"/>
  <c r="AL53" i="11"/>
  <c r="AD53" i="11"/>
  <c r="X53" i="11"/>
  <c r="P53" i="11"/>
  <c r="M53" i="11"/>
  <c r="AP53" i="11"/>
  <c r="AC53" i="11"/>
  <c r="I9" i="11"/>
  <c r="I12" i="11"/>
  <c r="I11" i="11"/>
  <c r="I10" i="11"/>
  <c r="J8" i="11"/>
  <c r="G12" i="11"/>
  <c r="B13" i="11"/>
  <c r="I13" i="11" s="1"/>
  <c r="E14" i="1"/>
  <c r="G12" i="1"/>
  <c r="F13" i="1"/>
  <c r="F12" i="1"/>
  <c r="E15" i="1"/>
  <c r="C20" i="1"/>
  <c r="C21" i="1" s="1"/>
  <c r="C22" i="1" s="1"/>
  <c r="C23" i="1" s="1"/>
  <c r="C24" i="1" s="1"/>
  <c r="C25" i="1" s="1"/>
  <c r="C26" i="1" s="1"/>
  <c r="C27" i="1" s="1"/>
  <c r="C28" i="1" s="1"/>
  <c r="E12" i="16" l="1"/>
  <c r="C13" i="16"/>
  <c r="F11" i="16"/>
  <c r="AT53" i="16"/>
  <c r="AL53" i="16"/>
  <c r="AD53" i="16"/>
  <c r="V53" i="16"/>
  <c r="N53" i="16"/>
  <c r="AS53" i="16"/>
  <c r="AK53" i="16"/>
  <c r="AC53" i="16"/>
  <c r="U53" i="16"/>
  <c r="M53" i="16"/>
  <c r="AR53" i="16"/>
  <c r="AJ53" i="16"/>
  <c r="AB53" i="16"/>
  <c r="T53" i="16"/>
  <c r="L53" i="16"/>
  <c r="AQ53" i="16"/>
  <c r="AI53" i="16"/>
  <c r="AA53" i="16"/>
  <c r="S53" i="16"/>
  <c r="K53" i="16"/>
  <c r="AO53" i="16"/>
  <c r="AG53" i="16"/>
  <c r="Y53" i="16"/>
  <c r="Q53" i="16"/>
  <c r="I53" i="16"/>
  <c r="X53" i="16"/>
  <c r="AN53" i="16"/>
  <c r="R53" i="16"/>
  <c r="AM53" i="16"/>
  <c r="P53" i="16"/>
  <c r="AF53" i="16"/>
  <c r="J53" i="16"/>
  <c r="O53" i="16"/>
  <c r="H53" i="16"/>
  <c r="G53" i="16"/>
  <c r="AP53" i="16"/>
  <c r="AE53" i="16"/>
  <c r="Z53" i="16"/>
  <c r="W53" i="16"/>
  <c r="AH53" i="16"/>
  <c r="G15" i="16"/>
  <c r="B16" i="16"/>
  <c r="I15" i="16"/>
  <c r="J15" i="16"/>
  <c r="H15" i="16"/>
  <c r="L16" i="16"/>
  <c r="L11" i="16"/>
  <c r="M8" i="16"/>
  <c r="L9" i="16"/>
  <c r="L10" i="16"/>
  <c r="L15" i="16"/>
  <c r="H10" i="16"/>
  <c r="J10" i="16"/>
  <c r="I10" i="16"/>
  <c r="F12" i="16"/>
  <c r="I11" i="16"/>
  <c r="J11" i="16"/>
  <c r="F15" i="14"/>
  <c r="B18" i="14"/>
  <c r="G17" i="14"/>
  <c r="I17" i="14"/>
  <c r="H17" i="14"/>
  <c r="F14" i="14"/>
  <c r="K18" i="14"/>
  <c r="K17" i="14"/>
  <c r="K14" i="14"/>
  <c r="K12" i="14"/>
  <c r="L11" i="14"/>
  <c r="K13" i="14"/>
  <c r="I14" i="14"/>
  <c r="J17" i="14"/>
  <c r="C16" i="14"/>
  <c r="E15" i="14"/>
  <c r="F14" i="1"/>
  <c r="F15" i="1"/>
  <c r="J56" i="1"/>
  <c r="AC56" i="1"/>
  <c r="AN56" i="1"/>
  <c r="O56" i="1"/>
  <c r="AJ56" i="1"/>
  <c r="K56" i="1"/>
  <c r="U56" i="1"/>
  <c r="AF56" i="1"/>
  <c r="G56" i="1"/>
  <c r="AB56" i="1"/>
  <c r="AP56" i="1"/>
  <c r="I56" i="1"/>
  <c r="W56" i="1"/>
  <c r="AR56" i="1"/>
  <c r="S56" i="1"/>
  <c r="M56" i="1"/>
  <c r="X56" i="1"/>
  <c r="AT56" i="1"/>
  <c r="T56" i="1"/>
  <c r="AH56" i="1"/>
  <c r="AS56" i="1"/>
  <c r="Q56" i="1"/>
  <c r="AE56" i="1"/>
  <c r="N56" i="1"/>
  <c r="AA56" i="1"/>
  <c r="AO56" i="1"/>
  <c r="P56" i="1"/>
  <c r="AL56" i="1"/>
  <c r="L56" i="1"/>
  <c r="Z56" i="1"/>
  <c r="AG56" i="1"/>
  <c r="H56" i="1"/>
  <c r="AD56" i="1"/>
  <c r="AQ56" i="1"/>
  <c r="R56" i="1"/>
  <c r="Y56" i="1"/>
  <c r="AM56" i="1"/>
  <c r="V56" i="1"/>
  <c r="AI56" i="1"/>
  <c r="AK56" i="1"/>
  <c r="J12" i="11"/>
  <c r="J11" i="11"/>
  <c r="K8" i="11"/>
  <c r="J13" i="11"/>
  <c r="J10" i="11"/>
  <c r="J9" i="11"/>
  <c r="J14" i="11"/>
  <c r="G13" i="11"/>
  <c r="B14" i="11"/>
  <c r="H13" i="11"/>
  <c r="C13" i="11"/>
  <c r="E12" i="11"/>
  <c r="E16" i="1"/>
  <c r="C29" i="1"/>
  <c r="J12" i="16" l="1"/>
  <c r="K12" i="16"/>
  <c r="L12" i="16"/>
  <c r="B17" i="16"/>
  <c r="G16" i="16"/>
  <c r="I16" i="16"/>
  <c r="J16" i="16"/>
  <c r="H16" i="16"/>
  <c r="K16" i="16"/>
  <c r="M9" i="16"/>
  <c r="M12" i="16"/>
  <c r="N8" i="16"/>
  <c r="M11" i="16"/>
  <c r="M10" i="16"/>
  <c r="M16" i="16"/>
  <c r="E13" i="16"/>
  <c r="C14" i="16"/>
  <c r="J15" i="14"/>
  <c r="F16" i="14"/>
  <c r="L18" i="14"/>
  <c r="L16" i="14"/>
  <c r="L19" i="14"/>
  <c r="L14" i="14"/>
  <c r="L15" i="14"/>
  <c r="L13" i="14"/>
  <c r="L12" i="14"/>
  <c r="M11" i="14"/>
  <c r="B19" i="14"/>
  <c r="G18" i="14"/>
  <c r="H18" i="14"/>
  <c r="I18" i="14"/>
  <c r="J18" i="14"/>
  <c r="K15" i="14"/>
  <c r="E16" i="14"/>
  <c r="C17" i="14"/>
  <c r="F12" i="11"/>
  <c r="C14" i="11"/>
  <c r="E13" i="11"/>
  <c r="B15" i="11"/>
  <c r="G14" i="11"/>
  <c r="H14" i="11"/>
  <c r="I14" i="11"/>
  <c r="L8" i="11"/>
  <c r="K15" i="11"/>
  <c r="K11" i="11"/>
  <c r="K14" i="11"/>
  <c r="K10" i="11"/>
  <c r="K12" i="11"/>
  <c r="K9" i="11"/>
  <c r="F16" i="1"/>
  <c r="E17" i="1"/>
  <c r="C30" i="1"/>
  <c r="B18" i="16" l="1"/>
  <c r="G17" i="16"/>
  <c r="I17" i="16"/>
  <c r="H17" i="16"/>
  <c r="J17" i="16"/>
  <c r="K17" i="16"/>
  <c r="L17" i="16"/>
  <c r="M13" i="16"/>
  <c r="M17" i="16"/>
  <c r="E14" i="16"/>
  <c r="C15" i="16"/>
  <c r="K13" i="16"/>
  <c r="L13" i="16"/>
  <c r="F13" i="16"/>
  <c r="N12" i="16"/>
  <c r="N11" i="16"/>
  <c r="N10" i="16"/>
  <c r="N14" i="16"/>
  <c r="N13" i="16"/>
  <c r="O8" i="16"/>
  <c r="N9" i="16"/>
  <c r="N18" i="16"/>
  <c r="N17" i="16"/>
  <c r="M16" i="14"/>
  <c r="M19" i="14"/>
  <c r="M17" i="14"/>
  <c r="M15" i="14"/>
  <c r="M12" i="14"/>
  <c r="N11" i="14"/>
  <c r="M13" i="14"/>
  <c r="M14" i="14"/>
  <c r="B20" i="14"/>
  <c r="G19" i="14"/>
  <c r="H19" i="14"/>
  <c r="I19" i="14"/>
  <c r="J19" i="14"/>
  <c r="K19" i="14"/>
  <c r="C18" i="14"/>
  <c r="E17" i="14"/>
  <c r="K16" i="14"/>
  <c r="F17" i="1"/>
  <c r="L15" i="11"/>
  <c r="L11" i="11"/>
  <c r="L14" i="11"/>
  <c r="L10" i="11"/>
  <c r="L12" i="11"/>
  <c r="L9" i="11"/>
  <c r="M8" i="11"/>
  <c r="L13" i="11"/>
  <c r="C15" i="11"/>
  <c r="E14" i="11"/>
  <c r="F14" i="11"/>
  <c r="K13" i="11"/>
  <c r="F13" i="11"/>
  <c r="B16" i="11"/>
  <c r="L16" i="11" s="1"/>
  <c r="G15" i="11"/>
  <c r="H15" i="11"/>
  <c r="I15" i="11"/>
  <c r="J15" i="11"/>
  <c r="E18" i="1"/>
  <c r="C31" i="1"/>
  <c r="G18" i="16" l="1"/>
  <c r="B19" i="16"/>
  <c r="J18" i="16"/>
  <c r="H18" i="16"/>
  <c r="I18" i="16"/>
  <c r="K18" i="16"/>
  <c r="L18" i="16"/>
  <c r="M18" i="16"/>
  <c r="C16" i="16"/>
  <c r="E15" i="16"/>
  <c r="O18" i="16"/>
  <c r="O14" i="16"/>
  <c r="P8" i="16"/>
  <c r="O19" i="16"/>
  <c r="O13" i="16"/>
  <c r="O10" i="16"/>
  <c r="O9" i="16"/>
  <c r="O11" i="16"/>
  <c r="O12" i="16"/>
  <c r="L14" i="16"/>
  <c r="F14" i="16"/>
  <c r="M14" i="16"/>
  <c r="F17" i="14"/>
  <c r="L17" i="14"/>
  <c r="C19" i="14"/>
  <c r="E18" i="14"/>
  <c r="B21" i="14"/>
  <c r="G20" i="14"/>
  <c r="H20" i="14"/>
  <c r="I20" i="14"/>
  <c r="J20" i="14"/>
  <c r="K20" i="14"/>
  <c r="L20" i="14"/>
  <c r="N16" i="14"/>
  <c r="N17" i="14"/>
  <c r="N20" i="14"/>
  <c r="N18" i="14"/>
  <c r="N12" i="14"/>
  <c r="N15" i="14"/>
  <c r="N13" i="14"/>
  <c r="O11" i="14"/>
  <c r="N21" i="14"/>
  <c r="N14" i="14"/>
  <c r="M20" i="14"/>
  <c r="C16" i="11"/>
  <c r="E15" i="11"/>
  <c r="G16" i="11"/>
  <c r="B17" i="11"/>
  <c r="H16" i="11"/>
  <c r="I16" i="11"/>
  <c r="J16" i="11"/>
  <c r="K16" i="11"/>
  <c r="M16" i="11"/>
  <c r="M14" i="11"/>
  <c r="M10" i="11"/>
  <c r="M17" i="11"/>
  <c r="M13" i="11"/>
  <c r="N8" i="11"/>
  <c r="M12" i="11"/>
  <c r="M11" i="11"/>
  <c r="M9" i="11"/>
  <c r="M15" i="11"/>
  <c r="F18" i="1"/>
  <c r="E19" i="1"/>
  <c r="C32" i="1"/>
  <c r="P19" i="16" l="1"/>
  <c r="P15" i="16"/>
  <c r="P14" i="16"/>
  <c r="P11" i="16"/>
  <c r="P13" i="16"/>
  <c r="P10" i="16"/>
  <c r="P16" i="16"/>
  <c r="P9" i="16"/>
  <c r="Q8" i="16"/>
  <c r="P12" i="16"/>
  <c r="M15" i="16"/>
  <c r="N15" i="16"/>
  <c r="O15" i="16"/>
  <c r="G19" i="16"/>
  <c r="B20" i="16"/>
  <c r="I19" i="16"/>
  <c r="H19" i="16"/>
  <c r="J19" i="16"/>
  <c r="K19" i="16"/>
  <c r="L19" i="16"/>
  <c r="M19" i="16"/>
  <c r="N19" i="16"/>
  <c r="E16" i="16"/>
  <c r="C17" i="16"/>
  <c r="F15" i="16"/>
  <c r="B22" i="14"/>
  <c r="G21" i="14"/>
  <c r="H21" i="14"/>
  <c r="I21" i="14"/>
  <c r="J21" i="14"/>
  <c r="K21" i="14"/>
  <c r="L21" i="14"/>
  <c r="M21" i="14"/>
  <c r="O22" i="14"/>
  <c r="O17" i="14"/>
  <c r="O21" i="14"/>
  <c r="O15" i="14"/>
  <c r="O12" i="14"/>
  <c r="O13" i="14"/>
  <c r="P11" i="14"/>
  <c r="O18" i="14"/>
  <c r="O14" i="14"/>
  <c r="O16" i="14"/>
  <c r="F19" i="14"/>
  <c r="M18" i="14"/>
  <c r="F18" i="14"/>
  <c r="E19" i="14"/>
  <c r="O19" i="14" s="1"/>
  <c r="C20" i="14"/>
  <c r="F19" i="1"/>
  <c r="G17" i="11"/>
  <c r="B18" i="11"/>
  <c r="H17" i="11"/>
  <c r="I17" i="11"/>
  <c r="J17" i="11"/>
  <c r="K17" i="11"/>
  <c r="L17" i="11"/>
  <c r="F15" i="11"/>
  <c r="C17" i="11"/>
  <c r="E16" i="11"/>
  <c r="N18" i="11"/>
  <c r="N14" i="11"/>
  <c r="N10" i="11"/>
  <c r="N13" i="11"/>
  <c r="N17" i="11"/>
  <c r="N9" i="11"/>
  <c r="N11" i="11"/>
  <c r="N15" i="11"/>
  <c r="N12" i="11"/>
  <c r="O8" i="11"/>
  <c r="E20" i="1"/>
  <c r="C33" i="1"/>
  <c r="B21" i="16" l="1"/>
  <c r="G20" i="16"/>
  <c r="H20" i="16"/>
  <c r="J20" i="16"/>
  <c r="I20" i="16"/>
  <c r="K20" i="16"/>
  <c r="L20" i="16"/>
  <c r="M20" i="16"/>
  <c r="N20" i="16"/>
  <c r="O20" i="16"/>
  <c r="E17" i="16"/>
  <c r="C18" i="16"/>
  <c r="N16" i="16"/>
  <c r="F16" i="16"/>
  <c r="O16" i="16"/>
  <c r="P20" i="16"/>
  <c r="Q21" i="16"/>
  <c r="Q17" i="16"/>
  <c r="Q13" i="16"/>
  <c r="Q20" i="16"/>
  <c r="Q16" i="16"/>
  <c r="Q15" i="16"/>
  <c r="Q14" i="16"/>
  <c r="Q9" i="16"/>
  <c r="Q12" i="16"/>
  <c r="R8" i="16"/>
  <c r="Q11" i="16"/>
  <c r="Q10" i="16"/>
  <c r="B23" i="14"/>
  <c r="G22" i="14"/>
  <c r="I22" i="14"/>
  <c r="H22" i="14"/>
  <c r="J22" i="14"/>
  <c r="K22" i="14"/>
  <c r="L22" i="14"/>
  <c r="M22" i="14"/>
  <c r="N22" i="14"/>
  <c r="C21" i="14"/>
  <c r="E20" i="14"/>
  <c r="N19" i="14"/>
  <c r="F20" i="14"/>
  <c r="P22" i="14"/>
  <c r="P17" i="14"/>
  <c r="P20" i="14"/>
  <c r="P15" i="14"/>
  <c r="P18" i="14"/>
  <c r="P16" i="14"/>
  <c r="P12" i="14"/>
  <c r="P13" i="14"/>
  <c r="Q11" i="14"/>
  <c r="P14" i="14"/>
  <c r="P19" i="14"/>
  <c r="F20" i="1"/>
  <c r="O13" i="11"/>
  <c r="O16" i="11"/>
  <c r="O12" i="11"/>
  <c r="P8" i="11"/>
  <c r="O18" i="11"/>
  <c r="O15" i="11"/>
  <c r="O10" i="11"/>
  <c r="O11" i="11"/>
  <c r="O14" i="11"/>
  <c r="O9" i="11"/>
  <c r="C18" i="11"/>
  <c r="E17" i="11"/>
  <c r="O17" i="11" s="1"/>
  <c r="F16" i="11"/>
  <c r="B19" i="11"/>
  <c r="G18" i="11"/>
  <c r="H18" i="11"/>
  <c r="I18" i="11"/>
  <c r="J18" i="11"/>
  <c r="K18" i="11"/>
  <c r="L18" i="11"/>
  <c r="M18" i="11"/>
  <c r="N16" i="11"/>
  <c r="E21" i="1"/>
  <c r="C34" i="1"/>
  <c r="C19" i="16" l="1"/>
  <c r="E18" i="16"/>
  <c r="O17" i="16"/>
  <c r="P17" i="16"/>
  <c r="F17" i="16"/>
  <c r="R22" i="16"/>
  <c r="R14" i="16"/>
  <c r="R21" i="16"/>
  <c r="R17" i="16"/>
  <c r="R13" i="16"/>
  <c r="R10" i="16"/>
  <c r="R16" i="16"/>
  <c r="R15" i="16"/>
  <c r="R9" i="16"/>
  <c r="R12" i="16"/>
  <c r="S8" i="16"/>
  <c r="R11" i="16"/>
  <c r="B22" i="16"/>
  <c r="G21" i="16"/>
  <c r="I21" i="16"/>
  <c r="H21" i="16"/>
  <c r="J21" i="16"/>
  <c r="K21" i="16"/>
  <c r="L21" i="16"/>
  <c r="M21" i="16"/>
  <c r="N21" i="16"/>
  <c r="O21" i="16"/>
  <c r="P21" i="16"/>
  <c r="O20" i="14"/>
  <c r="E21" i="14"/>
  <c r="C22" i="14"/>
  <c r="B24" i="14"/>
  <c r="G23" i="14"/>
  <c r="I23" i="14"/>
  <c r="H23" i="14"/>
  <c r="J23" i="14"/>
  <c r="K23" i="14"/>
  <c r="L23" i="14"/>
  <c r="M23" i="14"/>
  <c r="N23" i="14"/>
  <c r="O23" i="14"/>
  <c r="P23" i="14"/>
  <c r="Q17" i="14"/>
  <c r="Q20" i="14"/>
  <c r="Q23" i="14"/>
  <c r="Q18" i="14"/>
  <c r="Q21" i="14"/>
  <c r="Q19" i="14"/>
  <c r="Q15" i="14"/>
  <c r="Q13" i="14"/>
  <c r="R11" i="14"/>
  <c r="Q14" i="14"/>
  <c r="Q12" i="14"/>
  <c r="Q24" i="14"/>
  <c r="Q16" i="14"/>
  <c r="G19" i="11"/>
  <c r="B20" i="11"/>
  <c r="H19" i="11"/>
  <c r="I19" i="11"/>
  <c r="J19" i="11"/>
  <c r="K19" i="11"/>
  <c r="L19" i="11"/>
  <c r="M19" i="11"/>
  <c r="N19" i="11"/>
  <c r="P17" i="11"/>
  <c r="P13" i="11"/>
  <c r="P12" i="11"/>
  <c r="P20" i="11"/>
  <c r="P9" i="11"/>
  <c r="P16" i="11"/>
  <c r="Q8" i="11"/>
  <c r="P10" i="11"/>
  <c r="P15" i="11"/>
  <c r="P14" i="11"/>
  <c r="P19" i="11"/>
  <c r="P11" i="11"/>
  <c r="F17" i="11"/>
  <c r="C19" i="11"/>
  <c r="E18" i="11"/>
  <c r="F18" i="11" s="1"/>
  <c r="O19" i="11"/>
  <c r="F21" i="1"/>
  <c r="E22" i="1"/>
  <c r="C35" i="1"/>
  <c r="G22" i="16" l="1"/>
  <c r="B23" i="16"/>
  <c r="J22" i="16"/>
  <c r="I22" i="16"/>
  <c r="H22" i="16"/>
  <c r="K22" i="16"/>
  <c r="L22" i="16"/>
  <c r="M22" i="16"/>
  <c r="N22" i="16"/>
  <c r="O22" i="16"/>
  <c r="P22" i="16"/>
  <c r="Q22" i="16"/>
  <c r="P18" i="16"/>
  <c r="F18" i="16"/>
  <c r="Q18" i="16"/>
  <c r="C20" i="16"/>
  <c r="E19" i="16"/>
  <c r="S16" i="16"/>
  <c r="S23" i="16"/>
  <c r="S19" i="16"/>
  <c r="S13" i="16"/>
  <c r="S15" i="16"/>
  <c r="S14" i="16"/>
  <c r="S9" i="16"/>
  <c r="S17" i="16"/>
  <c r="S12" i="16"/>
  <c r="T8" i="16"/>
  <c r="S18" i="16"/>
  <c r="S11" i="16"/>
  <c r="S22" i="16"/>
  <c r="S10" i="16"/>
  <c r="R18" i="16"/>
  <c r="C23" i="14"/>
  <c r="E22" i="14"/>
  <c r="B25" i="14"/>
  <c r="G24" i="14"/>
  <c r="I24" i="14"/>
  <c r="H24" i="14"/>
  <c r="J24" i="14"/>
  <c r="K24" i="14"/>
  <c r="L24" i="14"/>
  <c r="M24" i="14"/>
  <c r="N24" i="14"/>
  <c r="O24" i="14"/>
  <c r="P24" i="14"/>
  <c r="F21" i="14"/>
  <c r="P21" i="14"/>
  <c r="R20" i="14"/>
  <c r="R18" i="14"/>
  <c r="R21" i="14"/>
  <c r="R24" i="14"/>
  <c r="R16" i="14"/>
  <c r="R22" i="14"/>
  <c r="R17" i="14"/>
  <c r="R14" i="14"/>
  <c r="S11" i="14"/>
  <c r="R19" i="14"/>
  <c r="R12" i="14"/>
  <c r="R15" i="14"/>
  <c r="R13" i="14"/>
  <c r="P18" i="11"/>
  <c r="Q18" i="11"/>
  <c r="Q21" i="11"/>
  <c r="Q20" i="11"/>
  <c r="Q9" i="11"/>
  <c r="Q16" i="11"/>
  <c r="Q12" i="11"/>
  <c r="Q19" i="11"/>
  <c r="Q15" i="11"/>
  <c r="Q11" i="11"/>
  <c r="Q14" i="11"/>
  <c r="Q17" i="11"/>
  <c r="Q10" i="11"/>
  <c r="Q13" i="11"/>
  <c r="R8" i="11"/>
  <c r="G20" i="11"/>
  <c r="B21" i="11"/>
  <c r="H20" i="11"/>
  <c r="I20" i="11"/>
  <c r="J20" i="11"/>
  <c r="K20" i="11"/>
  <c r="L20" i="11"/>
  <c r="M20" i="11"/>
  <c r="N20" i="11"/>
  <c r="O20" i="11"/>
  <c r="C20" i="11"/>
  <c r="E19" i="11"/>
  <c r="F19" i="11" s="1"/>
  <c r="F22" i="1"/>
  <c r="E23" i="1"/>
  <c r="C36" i="1"/>
  <c r="F19" i="16" l="1"/>
  <c r="Q19" i="16"/>
  <c r="R19" i="16"/>
  <c r="G23" i="16"/>
  <c r="B24" i="16"/>
  <c r="I23" i="16"/>
  <c r="H23" i="16"/>
  <c r="J23" i="16"/>
  <c r="K23" i="16"/>
  <c r="L23" i="16"/>
  <c r="M23" i="16"/>
  <c r="N23" i="16"/>
  <c r="O23" i="16"/>
  <c r="P23" i="16"/>
  <c r="Q23" i="16"/>
  <c r="R23" i="16"/>
  <c r="C21" i="16"/>
  <c r="E20" i="16"/>
  <c r="T17" i="16"/>
  <c r="T13" i="16"/>
  <c r="T24" i="16"/>
  <c r="T20" i="16"/>
  <c r="T16" i="16"/>
  <c r="T19" i="16"/>
  <c r="T15" i="16"/>
  <c r="T14" i="16"/>
  <c r="T12" i="16"/>
  <c r="T18" i="16"/>
  <c r="U8" i="16"/>
  <c r="T11" i="16"/>
  <c r="T23" i="16"/>
  <c r="T9" i="16"/>
  <c r="T10" i="16"/>
  <c r="B26" i="14"/>
  <c r="G25" i="14"/>
  <c r="H25" i="14"/>
  <c r="I25" i="14"/>
  <c r="J25" i="14"/>
  <c r="K25" i="14"/>
  <c r="L25" i="14"/>
  <c r="M25" i="14"/>
  <c r="N25" i="14"/>
  <c r="O25" i="14"/>
  <c r="P25" i="14"/>
  <c r="Q25" i="14"/>
  <c r="F22" i="14"/>
  <c r="Q22" i="14"/>
  <c r="C24" i="14"/>
  <c r="E23" i="14"/>
  <c r="R25" i="14"/>
  <c r="S23" i="14"/>
  <c r="S18" i="14"/>
  <c r="S26" i="14"/>
  <c r="S21" i="14"/>
  <c r="S16" i="14"/>
  <c r="S19" i="14"/>
  <c r="S17" i="14"/>
  <c r="S20" i="14"/>
  <c r="S14" i="14"/>
  <c r="S25" i="14"/>
  <c r="S12" i="14"/>
  <c r="S22" i="14"/>
  <c r="S15" i="14"/>
  <c r="S13" i="14"/>
  <c r="T11" i="14"/>
  <c r="C21" i="11"/>
  <c r="E20" i="11"/>
  <c r="F20" i="11" s="1"/>
  <c r="R16" i="11"/>
  <c r="R12" i="11"/>
  <c r="R15" i="11"/>
  <c r="S8" i="11"/>
  <c r="R19" i="11"/>
  <c r="R11" i="11"/>
  <c r="R18" i="11"/>
  <c r="R21" i="11"/>
  <c r="R14" i="11"/>
  <c r="R13" i="11"/>
  <c r="R17" i="11"/>
  <c r="R10" i="11"/>
  <c r="R20" i="11"/>
  <c r="R9" i="11"/>
  <c r="B22" i="11"/>
  <c r="G21" i="11"/>
  <c r="H21" i="11"/>
  <c r="I21" i="11"/>
  <c r="J21" i="11"/>
  <c r="K21" i="11"/>
  <c r="L21" i="11"/>
  <c r="M21" i="11"/>
  <c r="N21" i="11"/>
  <c r="O21" i="11"/>
  <c r="P21" i="11"/>
  <c r="F23" i="1"/>
  <c r="E24" i="1"/>
  <c r="C37" i="1"/>
  <c r="E21" i="16" l="1"/>
  <c r="C22" i="16"/>
  <c r="F20" i="16"/>
  <c r="R20" i="16"/>
  <c r="S20" i="16"/>
  <c r="U19" i="16"/>
  <c r="U15" i="16"/>
  <c r="U20" i="16"/>
  <c r="U14" i="16"/>
  <c r="U13" i="16"/>
  <c r="U9" i="16"/>
  <c r="U12" i="16"/>
  <c r="U16" i="16"/>
  <c r="V8" i="16"/>
  <c r="U18" i="16"/>
  <c r="U17" i="16"/>
  <c r="U11" i="16"/>
  <c r="U24" i="16"/>
  <c r="U10" i="16"/>
  <c r="U21" i="16"/>
  <c r="B25" i="16"/>
  <c r="U25" i="16" s="1"/>
  <c r="G24" i="16"/>
  <c r="J24" i="16"/>
  <c r="H24" i="16"/>
  <c r="I24" i="16"/>
  <c r="K24" i="16"/>
  <c r="L24" i="16"/>
  <c r="M24" i="16"/>
  <c r="N24" i="16"/>
  <c r="O24" i="16"/>
  <c r="P24" i="16"/>
  <c r="Q24" i="16"/>
  <c r="R24" i="16"/>
  <c r="S24" i="16"/>
  <c r="F23" i="14"/>
  <c r="R23" i="14"/>
  <c r="B27" i="14"/>
  <c r="G26" i="14"/>
  <c r="I26" i="14"/>
  <c r="H26" i="14"/>
  <c r="J26" i="14"/>
  <c r="K26" i="14"/>
  <c r="L26" i="14"/>
  <c r="M26" i="14"/>
  <c r="N26" i="14"/>
  <c r="O26" i="14"/>
  <c r="P26" i="14"/>
  <c r="Q26" i="14"/>
  <c r="R26" i="14"/>
  <c r="E24" i="14"/>
  <c r="C25" i="14"/>
  <c r="T26" i="14"/>
  <c r="T18" i="14"/>
  <c r="T21" i="14"/>
  <c r="T24" i="14"/>
  <c r="T16" i="14"/>
  <c r="T19" i="14"/>
  <c r="T22" i="14"/>
  <c r="T20" i="14"/>
  <c r="T17" i="14"/>
  <c r="T14" i="14"/>
  <c r="T23" i="14"/>
  <c r="T15" i="14"/>
  <c r="T13" i="14"/>
  <c r="T12" i="14"/>
  <c r="U11" i="14"/>
  <c r="S22" i="11"/>
  <c r="S17" i="11"/>
  <c r="T8" i="11"/>
  <c r="S19" i="11"/>
  <c r="S15" i="11"/>
  <c r="S11" i="11"/>
  <c r="S18" i="11"/>
  <c r="S14" i="11"/>
  <c r="S10" i="11"/>
  <c r="S13" i="11"/>
  <c r="S16" i="11"/>
  <c r="S12" i="11"/>
  <c r="S9" i="11"/>
  <c r="S20" i="11"/>
  <c r="C22" i="11"/>
  <c r="E21" i="11"/>
  <c r="F21" i="11" s="1"/>
  <c r="B23" i="11"/>
  <c r="S23" i="11" s="1"/>
  <c r="G22" i="11"/>
  <c r="H22" i="11"/>
  <c r="I22" i="11"/>
  <c r="J22" i="11"/>
  <c r="K22" i="11"/>
  <c r="L22" i="11"/>
  <c r="M22" i="11"/>
  <c r="N22" i="11"/>
  <c r="O22" i="11"/>
  <c r="P22" i="11"/>
  <c r="Q22" i="11"/>
  <c r="R22" i="11"/>
  <c r="F24" i="1"/>
  <c r="E25" i="1"/>
  <c r="C38" i="1"/>
  <c r="V20" i="16" l="1"/>
  <c r="V16" i="16"/>
  <c r="V19" i="16"/>
  <c r="V15" i="16"/>
  <c r="V12" i="16"/>
  <c r="V18" i="16"/>
  <c r="V17" i="16"/>
  <c r="V11" i="16"/>
  <c r="V25" i="16"/>
  <c r="V10" i="16"/>
  <c r="V21" i="16"/>
  <c r="V9" i="16"/>
  <c r="W8" i="16"/>
  <c r="V14" i="16"/>
  <c r="V13" i="16"/>
  <c r="C23" i="16"/>
  <c r="E22" i="16"/>
  <c r="V22" i="16" s="1"/>
  <c r="F21" i="16"/>
  <c r="S21" i="16"/>
  <c r="T21" i="16"/>
  <c r="B26" i="16"/>
  <c r="V26" i="16" s="1"/>
  <c r="G25" i="16"/>
  <c r="H25" i="16"/>
  <c r="J25" i="16"/>
  <c r="I25" i="16"/>
  <c r="K25" i="16"/>
  <c r="L25" i="16"/>
  <c r="M25" i="16"/>
  <c r="N25" i="16"/>
  <c r="O25" i="16"/>
  <c r="P25" i="16"/>
  <c r="Q25" i="16"/>
  <c r="R25" i="16"/>
  <c r="S25" i="16"/>
  <c r="T25" i="16"/>
  <c r="E25" i="14"/>
  <c r="C26" i="14"/>
  <c r="F24" i="14"/>
  <c r="S24" i="14"/>
  <c r="B28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T27" i="14"/>
  <c r="U25" i="14"/>
  <c r="U28" i="14"/>
  <c r="U27" i="14"/>
  <c r="U21" i="14"/>
  <c r="U24" i="14"/>
  <c r="U16" i="14"/>
  <c r="U19" i="14"/>
  <c r="U22" i="14"/>
  <c r="U17" i="14"/>
  <c r="U23" i="14"/>
  <c r="U15" i="14"/>
  <c r="U20" i="14"/>
  <c r="U18" i="14"/>
  <c r="U12" i="14"/>
  <c r="V11" i="14"/>
  <c r="U13" i="14"/>
  <c r="U14" i="14"/>
  <c r="F25" i="1"/>
  <c r="E22" i="11"/>
  <c r="F22" i="11" s="1"/>
  <c r="C23" i="11"/>
  <c r="T22" i="11"/>
  <c r="T20" i="11"/>
  <c r="T23" i="11"/>
  <c r="T19" i="11"/>
  <c r="T15" i="11"/>
  <c r="T11" i="11"/>
  <c r="T10" i="11"/>
  <c r="T14" i="11"/>
  <c r="T18" i="11"/>
  <c r="T21" i="11"/>
  <c r="T17" i="11"/>
  <c r="T13" i="11"/>
  <c r="T9" i="11"/>
  <c r="T12" i="11"/>
  <c r="U8" i="11"/>
  <c r="T16" i="11"/>
  <c r="G23" i="11"/>
  <c r="B24" i="11"/>
  <c r="T24" i="11" s="1"/>
  <c r="H23" i="11"/>
  <c r="I23" i="11"/>
  <c r="J23" i="11"/>
  <c r="K23" i="11"/>
  <c r="L23" i="11"/>
  <c r="M23" i="11"/>
  <c r="N23" i="11"/>
  <c r="O23" i="11"/>
  <c r="P23" i="11"/>
  <c r="Q23" i="11"/>
  <c r="R23" i="11"/>
  <c r="S21" i="11"/>
  <c r="E26" i="1"/>
  <c r="C39" i="1"/>
  <c r="C24" i="16" l="1"/>
  <c r="E23" i="16"/>
  <c r="B27" i="16"/>
  <c r="G26" i="16"/>
  <c r="H26" i="16"/>
  <c r="J26" i="16"/>
  <c r="I26" i="16"/>
  <c r="K26" i="16"/>
  <c r="L26" i="16"/>
  <c r="M26" i="16"/>
  <c r="N26" i="16"/>
  <c r="O26" i="16"/>
  <c r="P26" i="16"/>
  <c r="Q26" i="16"/>
  <c r="R26" i="16"/>
  <c r="S26" i="16"/>
  <c r="T26" i="16"/>
  <c r="U26" i="16"/>
  <c r="F22" i="16"/>
  <c r="T22" i="16"/>
  <c r="U22" i="16"/>
  <c r="W22" i="16"/>
  <c r="W18" i="16"/>
  <c r="W14" i="16"/>
  <c r="W21" i="16"/>
  <c r="W19" i="16"/>
  <c r="W15" i="16"/>
  <c r="X8" i="16"/>
  <c r="W17" i="16"/>
  <c r="W16" i="16"/>
  <c r="W11" i="16"/>
  <c r="W26" i="16"/>
  <c r="W10" i="16"/>
  <c r="W27" i="16"/>
  <c r="W23" i="16"/>
  <c r="W20" i="16"/>
  <c r="W13" i="16"/>
  <c r="W9" i="16"/>
  <c r="W12" i="16"/>
  <c r="C27" i="14"/>
  <c r="E26" i="14"/>
  <c r="F25" i="14"/>
  <c r="T25" i="14"/>
  <c r="G28" i="14"/>
  <c r="B29" i="14"/>
  <c r="I28" i="14"/>
  <c r="H28" i="14"/>
  <c r="J28" i="14"/>
  <c r="K28" i="14"/>
  <c r="L28" i="14"/>
  <c r="M28" i="14"/>
  <c r="N28" i="14"/>
  <c r="O28" i="14"/>
  <c r="P28" i="14"/>
  <c r="Q28" i="14"/>
  <c r="R28" i="14"/>
  <c r="S28" i="14"/>
  <c r="T28" i="14"/>
  <c r="V28" i="14"/>
  <c r="V26" i="14"/>
  <c r="V29" i="14"/>
  <c r="V24" i="14"/>
  <c r="V16" i="14"/>
  <c r="V19" i="14"/>
  <c r="V22" i="14"/>
  <c r="V25" i="14"/>
  <c r="V17" i="14"/>
  <c r="V20" i="14"/>
  <c r="V18" i="14"/>
  <c r="V23" i="14"/>
  <c r="V12" i="14"/>
  <c r="V21" i="14"/>
  <c r="V13" i="14"/>
  <c r="W11" i="14"/>
  <c r="V15" i="14"/>
  <c r="V14" i="14"/>
  <c r="F26" i="1"/>
  <c r="E23" i="11"/>
  <c r="F23" i="11" s="1"/>
  <c r="C24" i="11"/>
  <c r="G24" i="11"/>
  <c r="B25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U21" i="11"/>
  <c r="U24" i="11"/>
  <c r="U20" i="11"/>
  <c r="U16" i="11"/>
  <c r="U18" i="11"/>
  <c r="U14" i="11"/>
  <c r="U10" i="11"/>
  <c r="U17" i="11"/>
  <c r="U13" i="11"/>
  <c r="U23" i="11"/>
  <c r="U9" i="11"/>
  <c r="U12" i="11"/>
  <c r="U15" i="11"/>
  <c r="U19" i="11"/>
  <c r="U11" i="11"/>
  <c r="V8" i="11"/>
  <c r="U22" i="11"/>
  <c r="E27" i="1"/>
  <c r="C40" i="1"/>
  <c r="B28" i="16" l="1"/>
  <c r="G27" i="16"/>
  <c r="J27" i="16"/>
  <c r="I27" i="16"/>
  <c r="H27" i="16"/>
  <c r="K27" i="16"/>
  <c r="L27" i="16"/>
  <c r="M27" i="16"/>
  <c r="N27" i="16"/>
  <c r="O27" i="16"/>
  <c r="P27" i="16"/>
  <c r="Q27" i="16"/>
  <c r="R27" i="16"/>
  <c r="S27" i="16"/>
  <c r="T27" i="16"/>
  <c r="U27" i="16"/>
  <c r="V27" i="16"/>
  <c r="F23" i="16"/>
  <c r="U23" i="16"/>
  <c r="V23" i="16"/>
  <c r="X27" i="16"/>
  <c r="X28" i="16"/>
  <c r="X23" i="16"/>
  <c r="X19" i="16"/>
  <c r="X15" i="16"/>
  <c r="X22" i="16"/>
  <c r="X18" i="16"/>
  <c r="X14" i="16"/>
  <c r="X17" i="16"/>
  <c r="X16" i="16"/>
  <c r="X11" i="16"/>
  <c r="X24" i="16"/>
  <c r="X10" i="16"/>
  <c r="X21" i="16"/>
  <c r="X13" i="16"/>
  <c r="X9" i="16"/>
  <c r="X12" i="16"/>
  <c r="Y8" i="16"/>
  <c r="X20" i="16"/>
  <c r="C25" i="16"/>
  <c r="E24" i="16"/>
  <c r="F26" i="14"/>
  <c r="U26" i="14"/>
  <c r="B30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T29" i="14"/>
  <c r="U29" i="14"/>
  <c r="C28" i="14"/>
  <c r="E27" i="14"/>
  <c r="W26" i="14"/>
  <c r="W29" i="14"/>
  <c r="W27" i="14"/>
  <c r="W25" i="14"/>
  <c r="W19" i="14"/>
  <c r="W22" i="14"/>
  <c r="W17" i="14"/>
  <c r="W20" i="14"/>
  <c r="W30" i="14"/>
  <c r="W23" i="14"/>
  <c r="W21" i="14"/>
  <c r="W12" i="14"/>
  <c r="W13" i="14"/>
  <c r="W18" i="14"/>
  <c r="W24" i="14"/>
  <c r="W15" i="14"/>
  <c r="X11" i="14"/>
  <c r="W16" i="14"/>
  <c r="W14" i="14"/>
  <c r="F27" i="1"/>
  <c r="V25" i="11"/>
  <c r="V21" i="11"/>
  <c r="V18" i="11"/>
  <c r="V14" i="11"/>
  <c r="V10" i="11"/>
  <c r="V17" i="11"/>
  <c r="V13" i="11"/>
  <c r="V9" i="11"/>
  <c r="V15" i="11"/>
  <c r="V23" i="11"/>
  <c r="V12" i="11"/>
  <c r="V19" i="11"/>
  <c r="V11" i="11"/>
  <c r="V20" i="11"/>
  <c r="V16" i="11"/>
  <c r="W8" i="11"/>
  <c r="V22" i="11"/>
  <c r="C25" i="11"/>
  <c r="E24" i="11"/>
  <c r="F24" i="11" s="1"/>
  <c r="B26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E28" i="1"/>
  <c r="C41" i="1"/>
  <c r="F24" i="16" l="1"/>
  <c r="V24" i="16"/>
  <c r="W24" i="16"/>
  <c r="G28" i="16"/>
  <c r="B29" i="16"/>
  <c r="I28" i="16"/>
  <c r="H28" i="16"/>
  <c r="J28" i="16"/>
  <c r="K28" i="16"/>
  <c r="L28" i="16"/>
  <c r="M28" i="16"/>
  <c r="N28" i="16"/>
  <c r="O28" i="16"/>
  <c r="P28" i="16"/>
  <c r="Q28" i="16"/>
  <c r="R28" i="16"/>
  <c r="S28" i="16"/>
  <c r="T28" i="16"/>
  <c r="U28" i="16"/>
  <c r="V28" i="16"/>
  <c r="W28" i="16"/>
  <c r="Y28" i="16"/>
  <c r="Y21" i="16"/>
  <c r="Y17" i="16"/>
  <c r="Y13" i="16"/>
  <c r="Y24" i="16"/>
  <c r="Y20" i="16"/>
  <c r="Y18" i="16"/>
  <c r="Y29" i="16"/>
  <c r="Y22" i="16"/>
  <c r="Y9" i="16"/>
  <c r="Y23" i="16"/>
  <c r="Y12" i="16"/>
  <c r="Y10" i="16"/>
  <c r="Y11" i="16"/>
  <c r="Y16" i="16"/>
  <c r="Y15" i="16"/>
  <c r="Y14" i="16"/>
  <c r="Y19" i="16"/>
  <c r="Z8" i="16"/>
  <c r="C26" i="16"/>
  <c r="E25" i="16"/>
  <c r="F27" i="14"/>
  <c r="V27" i="14"/>
  <c r="X26" i="14"/>
  <c r="X27" i="14"/>
  <c r="X30" i="14"/>
  <c r="X28" i="14"/>
  <c r="X22" i="14"/>
  <c r="X17" i="14"/>
  <c r="X25" i="14"/>
  <c r="X20" i="14"/>
  <c r="X23" i="14"/>
  <c r="X15" i="14"/>
  <c r="X18" i="14"/>
  <c r="X24" i="14"/>
  <c r="X16" i="14"/>
  <c r="X13" i="14"/>
  <c r="Y11" i="14"/>
  <c r="X21" i="14"/>
  <c r="X19" i="14"/>
  <c r="X14" i="14"/>
  <c r="X12" i="14"/>
  <c r="E28" i="14"/>
  <c r="C29" i="14"/>
  <c r="G30" i="14"/>
  <c r="B31" i="14"/>
  <c r="H30" i="14"/>
  <c r="I30" i="14"/>
  <c r="J30" i="14"/>
  <c r="K30" i="14"/>
  <c r="L30" i="14"/>
  <c r="M30" i="14"/>
  <c r="N30" i="14"/>
  <c r="O30" i="14"/>
  <c r="P30" i="14"/>
  <c r="Q30" i="14"/>
  <c r="R30" i="14"/>
  <c r="S30" i="14"/>
  <c r="T30" i="14"/>
  <c r="U30" i="14"/>
  <c r="V30" i="14"/>
  <c r="F28" i="1"/>
  <c r="B27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C26" i="11"/>
  <c r="E25" i="11"/>
  <c r="F25" i="11" s="1"/>
  <c r="V24" i="11"/>
  <c r="W24" i="11"/>
  <c r="W20" i="11"/>
  <c r="W27" i="11"/>
  <c r="W23" i="11"/>
  <c r="W22" i="11"/>
  <c r="W21" i="11"/>
  <c r="W19" i="11"/>
  <c r="W26" i="11"/>
  <c r="W25" i="11"/>
  <c r="W17" i="11"/>
  <c r="W13" i="11"/>
  <c r="W16" i="11"/>
  <c r="W12" i="11"/>
  <c r="X8" i="11"/>
  <c r="W11" i="11"/>
  <c r="W15" i="11"/>
  <c r="W9" i="11"/>
  <c r="W10" i="11"/>
  <c r="W18" i="11"/>
  <c r="W14" i="11"/>
  <c r="E29" i="1"/>
  <c r="C42" i="1"/>
  <c r="F25" i="16" l="1"/>
  <c r="W25" i="16"/>
  <c r="X25" i="16"/>
  <c r="C27" i="16"/>
  <c r="E26" i="16"/>
  <c r="Z26" i="16"/>
  <c r="Z29" i="16"/>
  <c r="Z22" i="16"/>
  <c r="Z18" i="16"/>
  <c r="Z14" i="16"/>
  <c r="Z21" i="16"/>
  <c r="Z17" i="16"/>
  <c r="Z13" i="16"/>
  <c r="Z10" i="16"/>
  <c r="Z24" i="16"/>
  <c r="Z25" i="16"/>
  <c r="Z23" i="16"/>
  <c r="Z12" i="16"/>
  <c r="Z9" i="16"/>
  <c r="Z20" i="16"/>
  <c r="AA8" i="16"/>
  <c r="Z11" i="16"/>
  <c r="Z16" i="16"/>
  <c r="Z15" i="16"/>
  <c r="Z19" i="16"/>
  <c r="Y25" i="16"/>
  <c r="G29" i="16"/>
  <c r="B30" i="16"/>
  <c r="H29" i="16"/>
  <c r="J29" i="16"/>
  <c r="I29" i="16"/>
  <c r="K29" i="16"/>
  <c r="L29" i="16"/>
  <c r="M29" i="16"/>
  <c r="N29" i="16"/>
  <c r="O29" i="16"/>
  <c r="P29" i="16"/>
  <c r="Q29" i="16"/>
  <c r="R29" i="16"/>
  <c r="S29" i="16"/>
  <c r="T29" i="16"/>
  <c r="U29" i="16"/>
  <c r="V29" i="16"/>
  <c r="W29" i="16"/>
  <c r="X29" i="16"/>
  <c r="B32" i="14"/>
  <c r="G31" i="14"/>
  <c r="H31" i="14"/>
  <c r="I31" i="14"/>
  <c r="J31" i="14"/>
  <c r="K31" i="14"/>
  <c r="L31" i="14"/>
  <c r="M31" i="14"/>
  <c r="N31" i="14"/>
  <c r="O31" i="14"/>
  <c r="P31" i="14"/>
  <c r="Q31" i="14"/>
  <c r="R31" i="14"/>
  <c r="S31" i="14"/>
  <c r="T31" i="14"/>
  <c r="U31" i="14"/>
  <c r="V31" i="14"/>
  <c r="W31" i="14"/>
  <c r="Y29" i="14"/>
  <c r="Y27" i="14"/>
  <c r="Y31" i="14"/>
  <c r="Y17" i="14"/>
  <c r="Y32" i="14"/>
  <c r="Y26" i="14"/>
  <c r="Y25" i="14"/>
  <c r="Y20" i="14"/>
  <c r="Y23" i="14"/>
  <c r="Y15" i="14"/>
  <c r="Y18" i="14"/>
  <c r="Y21" i="14"/>
  <c r="Y28" i="14"/>
  <c r="Y19" i="14"/>
  <c r="Y13" i="14"/>
  <c r="Z11" i="14"/>
  <c r="Y24" i="14"/>
  <c r="Y14" i="14"/>
  <c r="Y22" i="14"/>
  <c r="Y16" i="14"/>
  <c r="Y12" i="14"/>
  <c r="C30" i="14"/>
  <c r="E29" i="14"/>
  <c r="F28" i="14"/>
  <c r="W28" i="14"/>
  <c r="X31" i="14"/>
  <c r="F29" i="1"/>
  <c r="E26" i="11"/>
  <c r="F26" i="11" s="1"/>
  <c r="C27" i="11"/>
  <c r="X24" i="11"/>
  <c r="X20" i="11"/>
  <c r="X23" i="11"/>
  <c r="X27" i="11"/>
  <c r="X17" i="11"/>
  <c r="X13" i="11"/>
  <c r="X9" i="11"/>
  <c r="X12" i="11"/>
  <c r="X16" i="11"/>
  <c r="Y8" i="11"/>
  <c r="X21" i="11"/>
  <c r="X14" i="11"/>
  <c r="X11" i="11"/>
  <c r="X22" i="11"/>
  <c r="X10" i="11"/>
  <c r="X19" i="11"/>
  <c r="X25" i="11"/>
  <c r="X15" i="11"/>
  <c r="X18" i="11"/>
  <c r="X26" i="11"/>
  <c r="G27" i="11"/>
  <c r="B28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E30" i="1"/>
  <c r="C43" i="1"/>
  <c r="B31" i="16" l="1"/>
  <c r="G30" i="16"/>
  <c r="J30" i="16"/>
  <c r="I30" i="16"/>
  <c r="H30" i="16"/>
  <c r="K30" i="16"/>
  <c r="L30" i="16"/>
  <c r="M30" i="16"/>
  <c r="N30" i="16"/>
  <c r="O30" i="16"/>
  <c r="P30" i="16"/>
  <c r="Q30" i="16"/>
  <c r="R30" i="16"/>
  <c r="S30" i="16"/>
  <c r="T30" i="16"/>
  <c r="U30" i="16"/>
  <c r="V30" i="16"/>
  <c r="W30" i="16"/>
  <c r="X30" i="16"/>
  <c r="Y30" i="16"/>
  <c r="AA31" i="16"/>
  <c r="AA30" i="16"/>
  <c r="AA26" i="16"/>
  <c r="AA24" i="16"/>
  <c r="AA20" i="16"/>
  <c r="AA16" i="16"/>
  <c r="AA12" i="16"/>
  <c r="AA25" i="16"/>
  <c r="AA23" i="16"/>
  <c r="AA19" i="16"/>
  <c r="AA18" i="16"/>
  <c r="AA9" i="16"/>
  <c r="AA21" i="16"/>
  <c r="AA13" i="16"/>
  <c r="AB8" i="16"/>
  <c r="AA22" i="16"/>
  <c r="AA15" i="16"/>
  <c r="AA14" i="16"/>
  <c r="AA11" i="16"/>
  <c r="AA10" i="16"/>
  <c r="AA17" i="16"/>
  <c r="Z30" i="16"/>
  <c r="F26" i="16"/>
  <c r="X26" i="16"/>
  <c r="Y26" i="16"/>
  <c r="C28" i="16"/>
  <c r="E27" i="16"/>
  <c r="AA27" i="16" s="1"/>
  <c r="B33" i="14"/>
  <c r="G32" i="14"/>
  <c r="I32" i="14"/>
  <c r="H32" i="14"/>
  <c r="J32" i="14"/>
  <c r="K32" i="14"/>
  <c r="L32" i="14"/>
  <c r="M32" i="14"/>
  <c r="N32" i="14"/>
  <c r="O32" i="14"/>
  <c r="P32" i="14"/>
  <c r="Q32" i="14"/>
  <c r="R32" i="14"/>
  <c r="S32" i="14"/>
  <c r="T32" i="14"/>
  <c r="U32" i="14"/>
  <c r="V32" i="14"/>
  <c r="W32" i="14"/>
  <c r="X32" i="14"/>
  <c r="F29" i="14"/>
  <c r="X29" i="14"/>
  <c r="C31" i="14"/>
  <c r="E30" i="14"/>
  <c r="Z30" i="14" s="1"/>
  <c r="Z32" i="14"/>
  <c r="Z27" i="14"/>
  <c r="Z25" i="14"/>
  <c r="Z33" i="14"/>
  <c r="Z28" i="14"/>
  <c r="Z26" i="14"/>
  <c r="Z20" i="14"/>
  <c r="Z29" i="14"/>
  <c r="Z23" i="14"/>
  <c r="Z18" i="14"/>
  <c r="Z21" i="14"/>
  <c r="Z24" i="14"/>
  <c r="Z16" i="14"/>
  <c r="Z22" i="14"/>
  <c r="Z14" i="14"/>
  <c r="Z15" i="14"/>
  <c r="Z19" i="14"/>
  <c r="AA11" i="14"/>
  <c r="Z12" i="14"/>
  <c r="Z17" i="14"/>
  <c r="Z13" i="14"/>
  <c r="F30" i="1"/>
  <c r="E27" i="11"/>
  <c r="F27" i="11" s="1"/>
  <c r="C28" i="11"/>
  <c r="Y28" i="11"/>
  <c r="Y27" i="11"/>
  <c r="Y23" i="11"/>
  <c r="Y26" i="11"/>
  <c r="Y22" i="11"/>
  <c r="Y18" i="11"/>
  <c r="Y9" i="11"/>
  <c r="Y16" i="11"/>
  <c r="Y12" i="11"/>
  <c r="Y21" i="11"/>
  <c r="Y20" i="11"/>
  <c r="Y19" i="11"/>
  <c r="Y15" i="11"/>
  <c r="Y11" i="11"/>
  <c r="Z8" i="11"/>
  <c r="Y10" i="11"/>
  <c r="Y24" i="11"/>
  <c r="Y13" i="11"/>
  <c r="Y17" i="11"/>
  <c r="Y25" i="11"/>
  <c r="Y14" i="11"/>
  <c r="B29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E31" i="1"/>
  <c r="C44" i="1"/>
  <c r="B32" i="16" l="1"/>
  <c r="G31" i="16"/>
  <c r="J31" i="16"/>
  <c r="I31" i="16"/>
  <c r="H31" i="16"/>
  <c r="K31" i="16"/>
  <c r="L31" i="16"/>
  <c r="M31" i="16"/>
  <c r="N31" i="16"/>
  <c r="O31" i="16"/>
  <c r="P31" i="16"/>
  <c r="Q31" i="16"/>
  <c r="R31" i="16"/>
  <c r="S31" i="16"/>
  <c r="T31" i="16"/>
  <c r="U31" i="16"/>
  <c r="V31" i="16"/>
  <c r="W31" i="16"/>
  <c r="X31" i="16"/>
  <c r="Y31" i="16"/>
  <c r="Z31" i="16"/>
  <c r="F27" i="16"/>
  <c r="Y27" i="16"/>
  <c r="Z27" i="16"/>
  <c r="C29" i="16"/>
  <c r="E28" i="16"/>
  <c r="AB25" i="16"/>
  <c r="AB28" i="16"/>
  <c r="AB21" i="16"/>
  <c r="AB17" i="16"/>
  <c r="AB13" i="16"/>
  <c r="AB24" i="16"/>
  <c r="AB20" i="16"/>
  <c r="AB16" i="16"/>
  <c r="AB31" i="16"/>
  <c r="AB26" i="16"/>
  <c r="AB23" i="16"/>
  <c r="AB22" i="16"/>
  <c r="AB14" i="16"/>
  <c r="AB11" i="16"/>
  <c r="AB27" i="16"/>
  <c r="AB12" i="16"/>
  <c r="AC8" i="16"/>
  <c r="AB15" i="16"/>
  <c r="AB19" i="16"/>
  <c r="AB10" i="16"/>
  <c r="AB18" i="16"/>
  <c r="AB9" i="16"/>
  <c r="F30" i="14"/>
  <c r="Y30" i="14"/>
  <c r="C32" i="14"/>
  <c r="E31" i="14"/>
  <c r="AA34" i="14"/>
  <c r="AA33" i="14"/>
  <c r="AA27" i="14"/>
  <c r="AA30" i="14"/>
  <c r="AA31" i="14"/>
  <c r="AA28" i="14"/>
  <c r="AA29" i="14"/>
  <c r="AA26" i="14"/>
  <c r="AA25" i="14"/>
  <c r="AA23" i="14"/>
  <c r="AA15" i="14"/>
  <c r="AA18" i="14"/>
  <c r="AA21" i="14"/>
  <c r="AA24" i="14"/>
  <c r="AA16" i="14"/>
  <c r="AA19" i="14"/>
  <c r="AA17" i="14"/>
  <c r="AA14" i="14"/>
  <c r="AB11" i="14"/>
  <c r="AA22" i="14"/>
  <c r="AA12" i="14"/>
  <c r="AA13" i="14"/>
  <c r="AA20" i="14"/>
  <c r="B34" i="14"/>
  <c r="G33" i="14"/>
  <c r="I33" i="14"/>
  <c r="H33" i="14"/>
  <c r="J33" i="14"/>
  <c r="K33" i="14"/>
  <c r="L33" i="14"/>
  <c r="M33" i="14"/>
  <c r="N33" i="14"/>
  <c r="O33" i="14"/>
  <c r="P33" i="14"/>
  <c r="Q33" i="14"/>
  <c r="R33" i="14"/>
  <c r="S33" i="14"/>
  <c r="T33" i="14"/>
  <c r="U33" i="14"/>
  <c r="V33" i="14"/>
  <c r="W33" i="14"/>
  <c r="X33" i="14"/>
  <c r="Y33" i="14"/>
  <c r="F31" i="1"/>
  <c r="Z29" i="11"/>
  <c r="Z27" i="11"/>
  <c r="Z23" i="11"/>
  <c r="Z25" i="11"/>
  <c r="Z24" i="11"/>
  <c r="Z16" i="11"/>
  <c r="Z12" i="11"/>
  <c r="Z11" i="11"/>
  <c r="AA8" i="11"/>
  <c r="Z21" i="11"/>
  <c r="Z20" i="11"/>
  <c r="Z19" i="11"/>
  <c r="Z15" i="11"/>
  <c r="Z22" i="11"/>
  <c r="Z17" i="11"/>
  <c r="Z13" i="11"/>
  <c r="Z9" i="11"/>
  <c r="Z10" i="11"/>
  <c r="Z18" i="11"/>
  <c r="Z26" i="11"/>
  <c r="Z14" i="11"/>
  <c r="G29" i="11"/>
  <c r="B30" i="11"/>
  <c r="Z30" i="11" s="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C29" i="11"/>
  <c r="E28" i="11"/>
  <c r="F28" i="11" s="1"/>
  <c r="E32" i="1"/>
  <c r="C45" i="1"/>
  <c r="B33" i="16" l="1"/>
  <c r="G32" i="16"/>
  <c r="I32" i="16"/>
  <c r="H32" i="16"/>
  <c r="J32" i="16"/>
  <c r="K32" i="16"/>
  <c r="L32" i="16"/>
  <c r="M32" i="16"/>
  <c r="N32" i="16"/>
  <c r="O32" i="16"/>
  <c r="P32" i="16"/>
  <c r="Q32" i="16"/>
  <c r="R32" i="16"/>
  <c r="S32" i="16"/>
  <c r="T32" i="16"/>
  <c r="U32" i="16"/>
  <c r="V32" i="16"/>
  <c r="W32" i="16"/>
  <c r="X32" i="16"/>
  <c r="Y32" i="16"/>
  <c r="Z32" i="16"/>
  <c r="AA32" i="16"/>
  <c r="AC26" i="16"/>
  <c r="AC33" i="16"/>
  <c r="AC23" i="16"/>
  <c r="AC19" i="16"/>
  <c r="AC15" i="16"/>
  <c r="AC28" i="16"/>
  <c r="AC22" i="16"/>
  <c r="AC32" i="16"/>
  <c r="AC24" i="16"/>
  <c r="AC9" i="16"/>
  <c r="AC25" i="16"/>
  <c r="AC27" i="16"/>
  <c r="AC12" i="16"/>
  <c r="AD8" i="16"/>
  <c r="AC21" i="16"/>
  <c r="AC14" i="16"/>
  <c r="AC13" i="16"/>
  <c r="AC11" i="16"/>
  <c r="AC20" i="16"/>
  <c r="AC16" i="16"/>
  <c r="AC10" i="16"/>
  <c r="AC18" i="16"/>
  <c r="AC17" i="16"/>
  <c r="F28" i="16"/>
  <c r="Z28" i="16"/>
  <c r="AA28" i="16"/>
  <c r="AB32" i="16"/>
  <c r="C30" i="16"/>
  <c r="E29" i="16"/>
  <c r="F31" i="14"/>
  <c r="Z31" i="14"/>
  <c r="E32" i="14"/>
  <c r="AB32" i="14" s="1"/>
  <c r="C33" i="14"/>
  <c r="AB35" i="14"/>
  <c r="AB30" i="14"/>
  <c r="AB34" i="14"/>
  <c r="AB31" i="14"/>
  <c r="AB28" i="14"/>
  <c r="AB26" i="14"/>
  <c r="AB29" i="14"/>
  <c r="AB18" i="14"/>
  <c r="AB21" i="14"/>
  <c r="AB24" i="14"/>
  <c r="AB16" i="14"/>
  <c r="AB27" i="14"/>
  <c r="AB19" i="14"/>
  <c r="AB22" i="14"/>
  <c r="AB20" i="14"/>
  <c r="AB14" i="14"/>
  <c r="AB25" i="14"/>
  <c r="AB15" i="14"/>
  <c r="AB13" i="14"/>
  <c r="AB12" i="14"/>
  <c r="AB17" i="14"/>
  <c r="AC11" i="14"/>
  <c r="AB23" i="14"/>
  <c r="B35" i="14"/>
  <c r="G34" i="14"/>
  <c r="I34" i="14"/>
  <c r="H34" i="14"/>
  <c r="J34" i="14"/>
  <c r="K34" i="14"/>
  <c r="L34" i="14"/>
  <c r="M34" i="14"/>
  <c r="N34" i="14"/>
  <c r="O34" i="14"/>
  <c r="P34" i="14"/>
  <c r="Q34" i="14"/>
  <c r="R34" i="14"/>
  <c r="S34" i="14"/>
  <c r="T34" i="14"/>
  <c r="U34" i="14"/>
  <c r="V34" i="14"/>
  <c r="W34" i="14"/>
  <c r="X34" i="14"/>
  <c r="Y34" i="14"/>
  <c r="Z34" i="14"/>
  <c r="F32" i="1"/>
  <c r="AA26" i="11"/>
  <c r="AA22" i="11"/>
  <c r="AA25" i="11"/>
  <c r="AA21" i="11"/>
  <c r="AA17" i="11"/>
  <c r="AB8" i="11"/>
  <c r="AA28" i="11"/>
  <c r="AA20" i="11"/>
  <c r="AA19" i="11"/>
  <c r="AA15" i="11"/>
  <c r="AA11" i="11"/>
  <c r="AA18" i="11"/>
  <c r="AA14" i="11"/>
  <c r="AA10" i="11"/>
  <c r="AA24" i="11"/>
  <c r="AA23" i="11"/>
  <c r="AA16" i="11"/>
  <c r="AA13" i="11"/>
  <c r="AA9" i="11"/>
  <c r="AA27" i="11"/>
  <c r="AA12" i="11"/>
  <c r="AA30" i="11"/>
  <c r="B31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Y30" i="11"/>
  <c r="Z28" i="11"/>
  <c r="C30" i="11"/>
  <c r="E29" i="11"/>
  <c r="F29" i="11" s="1"/>
  <c r="E33" i="1"/>
  <c r="C46" i="1"/>
  <c r="G33" i="16" l="1"/>
  <c r="B34" i="16"/>
  <c r="H33" i="16"/>
  <c r="I33" i="16"/>
  <c r="J33" i="16"/>
  <c r="K33" i="16"/>
  <c r="L33" i="16"/>
  <c r="M33" i="16"/>
  <c r="N33" i="16"/>
  <c r="O33" i="16"/>
  <c r="P33" i="16"/>
  <c r="Q33" i="16"/>
  <c r="R33" i="16"/>
  <c r="S33" i="16"/>
  <c r="T33" i="16"/>
  <c r="U33" i="16"/>
  <c r="V33" i="16"/>
  <c r="W33" i="16"/>
  <c r="X33" i="16"/>
  <c r="Y33" i="16"/>
  <c r="Z33" i="16"/>
  <c r="AA33" i="16"/>
  <c r="AB33" i="16"/>
  <c r="F29" i="16"/>
  <c r="AA29" i="16"/>
  <c r="AB29" i="16"/>
  <c r="AD34" i="16"/>
  <c r="AD28" i="16"/>
  <c r="AD27" i="16"/>
  <c r="AD24" i="16"/>
  <c r="AD20" i="16"/>
  <c r="AD16" i="16"/>
  <c r="AD12" i="16"/>
  <c r="AD23" i="16"/>
  <c r="AD19" i="16"/>
  <c r="AD15" i="16"/>
  <c r="AD26" i="16"/>
  <c r="AD25" i="16"/>
  <c r="AD33" i="16"/>
  <c r="AD29" i="16"/>
  <c r="AD22" i="16"/>
  <c r="AD21" i="16"/>
  <c r="AD14" i="16"/>
  <c r="AD13" i="16"/>
  <c r="AD11" i="16"/>
  <c r="AD10" i="16"/>
  <c r="AD18" i="16"/>
  <c r="AD17" i="16"/>
  <c r="AD9" i="16"/>
  <c r="AE8" i="16"/>
  <c r="AC29" i="16"/>
  <c r="C31" i="16"/>
  <c r="E30" i="16"/>
  <c r="AD30" i="16" s="1"/>
  <c r="B36" i="14"/>
  <c r="G35" i="14"/>
  <c r="H35" i="14"/>
  <c r="I35" i="14"/>
  <c r="J35" i="14"/>
  <c r="K35" i="14"/>
  <c r="L35" i="14"/>
  <c r="M35" i="14"/>
  <c r="N35" i="14"/>
  <c r="O35" i="14"/>
  <c r="P35" i="14"/>
  <c r="Q35" i="14"/>
  <c r="R35" i="14"/>
  <c r="S35" i="14"/>
  <c r="T35" i="14"/>
  <c r="U35" i="14"/>
  <c r="V35" i="14"/>
  <c r="W35" i="14"/>
  <c r="X35" i="14"/>
  <c r="Y35" i="14"/>
  <c r="Z35" i="14"/>
  <c r="AA35" i="14"/>
  <c r="AC32" i="14"/>
  <c r="AC31" i="14"/>
  <c r="AC25" i="14"/>
  <c r="AC28" i="14"/>
  <c r="AC26" i="14"/>
  <c r="AC29" i="14"/>
  <c r="AC35" i="14"/>
  <c r="AC27" i="14"/>
  <c r="AC21" i="14"/>
  <c r="AC24" i="14"/>
  <c r="AC16" i="14"/>
  <c r="AC19" i="14"/>
  <c r="AC30" i="14"/>
  <c r="AC22" i="14"/>
  <c r="AC17" i="14"/>
  <c r="AC23" i="14"/>
  <c r="AC15" i="14"/>
  <c r="AC18" i="14"/>
  <c r="AC12" i="14"/>
  <c r="AC13" i="14"/>
  <c r="AD11" i="14"/>
  <c r="AC20" i="14"/>
  <c r="AC14" i="14"/>
  <c r="C34" i="14"/>
  <c r="E33" i="14"/>
  <c r="F32" i="14"/>
  <c r="AA32" i="14"/>
  <c r="F33" i="1"/>
  <c r="G31" i="11"/>
  <c r="B32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Y31" i="11"/>
  <c r="Z31" i="11"/>
  <c r="C31" i="11"/>
  <c r="E30" i="11"/>
  <c r="F30" i="11" s="1"/>
  <c r="AB30" i="11"/>
  <c r="AB32" i="11"/>
  <c r="AB28" i="11"/>
  <c r="AB31" i="11"/>
  <c r="AB26" i="11"/>
  <c r="AB22" i="11"/>
  <c r="AB29" i="11"/>
  <c r="AB20" i="11"/>
  <c r="AB19" i="11"/>
  <c r="AB15" i="11"/>
  <c r="AB11" i="11"/>
  <c r="AB14" i="11"/>
  <c r="AB21" i="11"/>
  <c r="AB18" i="11"/>
  <c r="AB10" i="11"/>
  <c r="AB24" i="11"/>
  <c r="AB23" i="11"/>
  <c r="AB25" i="11"/>
  <c r="AB12" i="11"/>
  <c r="AB16" i="11"/>
  <c r="AB13" i="11"/>
  <c r="AB9" i="11"/>
  <c r="AB27" i="11"/>
  <c r="AC8" i="11"/>
  <c r="AB17" i="11"/>
  <c r="AA31" i="11"/>
  <c r="AA29" i="11"/>
  <c r="E34" i="1"/>
  <c r="C47" i="1"/>
  <c r="AE34" i="16" l="1"/>
  <c r="AE29" i="16"/>
  <c r="AE25" i="16"/>
  <c r="AE28" i="16"/>
  <c r="AE30" i="16"/>
  <c r="AE26" i="16"/>
  <c r="AE22" i="16"/>
  <c r="AE18" i="16"/>
  <c r="AE14" i="16"/>
  <c r="AE27" i="16"/>
  <c r="AE21" i="16"/>
  <c r="AE23" i="16"/>
  <c r="AF8" i="16"/>
  <c r="AE13" i="16"/>
  <c r="AE12" i="16"/>
  <c r="AE11" i="16"/>
  <c r="AE19" i="16"/>
  <c r="AE17" i="16"/>
  <c r="AE16" i="16"/>
  <c r="AE20" i="16"/>
  <c r="AE15" i="16"/>
  <c r="AE10" i="16"/>
  <c r="AE9" i="16"/>
  <c r="AE24" i="16"/>
  <c r="G34" i="16"/>
  <c r="B35" i="16"/>
  <c r="I34" i="16"/>
  <c r="J34" i="16"/>
  <c r="H34" i="16"/>
  <c r="K34" i="16"/>
  <c r="L34" i="16"/>
  <c r="M34" i="16"/>
  <c r="N34" i="16"/>
  <c r="O34" i="16"/>
  <c r="P34" i="16"/>
  <c r="Q34" i="16"/>
  <c r="R34" i="16"/>
  <c r="S34" i="16"/>
  <c r="T34" i="16"/>
  <c r="U34" i="16"/>
  <c r="V34" i="16"/>
  <c r="W34" i="16"/>
  <c r="X34" i="16"/>
  <c r="Y34" i="16"/>
  <c r="Z34" i="16"/>
  <c r="AA34" i="16"/>
  <c r="AB34" i="16"/>
  <c r="AC34" i="16"/>
  <c r="F30" i="16"/>
  <c r="AB30" i="16"/>
  <c r="AC30" i="16"/>
  <c r="C32" i="16"/>
  <c r="E31" i="16"/>
  <c r="AE31" i="16" s="1"/>
  <c r="F33" i="14"/>
  <c r="AB33" i="14"/>
  <c r="B37" i="14"/>
  <c r="G36" i="14"/>
  <c r="I36" i="14"/>
  <c r="H36" i="14"/>
  <c r="J36" i="14"/>
  <c r="K36" i="14"/>
  <c r="L36" i="14"/>
  <c r="M36" i="14"/>
  <c r="N36" i="14"/>
  <c r="O36" i="14"/>
  <c r="P36" i="14"/>
  <c r="Q36" i="14"/>
  <c r="R36" i="14"/>
  <c r="S36" i="14"/>
  <c r="T36" i="14"/>
  <c r="U36" i="14"/>
  <c r="V36" i="14"/>
  <c r="W36" i="14"/>
  <c r="X36" i="14"/>
  <c r="Y36" i="14"/>
  <c r="Z36" i="14"/>
  <c r="AA36" i="14"/>
  <c r="AB36" i="14"/>
  <c r="AD37" i="14"/>
  <c r="AD33" i="14"/>
  <c r="AD36" i="14"/>
  <c r="AD31" i="14"/>
  <c r="AD28" i="14"/>
  <c r="AD26" i="14"/>
  <c r="AD29" i="14"/>
  <c r="AD30" i="14"/>
  <c r="AD32" i="14"/>
  <c r="AD24" i="14"/>
  <c r="AD16" i="14"/>
  <c r="AD19" i="14"/>
  <c r="AD27" i="14"/>
  <c r="AD22" i="14"/>
  <c r="AD17" i="14"/>
  <c r="AD20" i="14"/>
  <c r="AD25" i="14"/>
  <c r="AD18" i="14"/>
  <c r="AD15" i="14"/>
  <c r="AD21" i="14"/>
  <c r="AD12" i="14"/>
  <c r="AD13" i="14"/>
  <c r="AE11" i="14"/>
  <c r="AD23" i="14"/>
  <c r="AD14" i="14"/>
  <c r="AC33" i="14"/>
  <c r="AC36" i="14"/>
  <c r="C35" i="14"/>
  <c r="E34" i="14"/>
  <c r="AD34" i="14" s="1"/>
  <c r="F34" i="1"/>
  <c r="B33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Y32" i="11"/>
  <c r="Z32" i="11"/>
  <c r="AA32" i="11"/>
  <c r="AC32" i="11"/>
  <c r="AC30" i="11"/>
  <c r="AC25" i="11"/>
  <c r="AC21" i="11"/>
  <c r="AC24" i="11"/>
  <c r="AC20" i="11"/>
  <c r="AC27" i="11"/>
  <c r="AC26" i="11"/>
  <c r="AC16" i="11"/>
  <c r="AC28" i="11"/>
  <c r="AC18" i="11"/>
  <c r="AC14" i="11"/>
  <c r="AC10" i="11"/>
  <c r="AC23" i="11"/>
  <c r="AC22" i="11"/>
  <c r="AC33" i="11"/>
  <c r="AC17" i="11"/>
  <c r="AC13" i="11"/>
  <c r="AD8" i="11"/>
  <c r="AC29" i="11"/>
  <c r="AC19" i="11"/>
  <c r="AC11" i="11"/>
  <c r="AC12" i="11"/>
  <c r="AC15" i="11"/>
  <c r="AC9" i="11"/>
  <c r="C32" i="11"/>
  <c r="E31" i="11"/>
  <c r="F31" i="11" s="1"/>
  <c r="E35" i="1"/>
  <c r="C48" i="1"/>
  <c r="B36" i="16" l="1"/>
  <c r="G35" i="16"/>
  <c r="I35" i="16"/>
  <c r="J35" i="16"/>
  <c r="H35" i="16"/>
  <c r="K35" i="16"/>
  <c r="L35" i="16"/>
  <c r="M35" i="16"/>
  <c r="N35" i="16"/>
  <c r="O35" i="16"/>
  <c r="P35" i="16"/>
  <c r="Q35" i="16"/>
  <c r="R35" i="16"/>
  <c r="S35" i="16"/>
  <c r="T35" i="16"/>
  <c r="U35" i="16"/>
  <c r="V35" i="16"/>
  <c r="W35" i="16"/>
  <c r="X35" i="16"/>
  <c r="Y35" i="16"/>
  <c r="Z35" i="16"/>
  <c r="AA35" i="16"/>
  <c r="AB35" i="16"/>
  <c r="AC35" i="16"/>
  <c r="AD35" i="16"/>
  <c r="AF31" i="16"/>
  <c r="AF27" i="16"/>
  <c r="AF36" i="16"/>
  <c r="AF30" i="16"/>
  <c r="AF23" i="16"/>
  <c r="AF19" i="16"/>
  <c r="AF15" i="16"/>
  <c r="AF25" i="16"/>
  <c r="AF22" i="16"/>
  <c r="AF18" i="16"/>
  <c r="AF14" i="16"/>
  <c r="AF35" i="16"/>
  <c r="AF29" i="16"/>
  <c r="AF26" i="16"/>
  <c r="AF13" i="16"/>
  <c r="AF12" i="16"/>
  <c r="AF11" i="16"/>
  <c r="AF21" i="16"/>
  <c r="AF20" i="16"/>
  <c r="AF10" i="16"/>
  <c r="AF17" i="16"/>
  <c r="AF16" i="16"/>
  <c r="AF28" i="16"/>
  <c r="AF9" i="16"/>
  <c r="AG8" i="16"/>
  <c r="AF24" i="16"/>
  <c r="F31" i="16"/>
  <c r="AC31" i="16"/>
  <c r="AD31" i="16"/>
  <c r="C33" i="16"/>
  <c r="E32" i="16"/>
  <c r="AF32" i="16" s="1"/>
  <c r="AE35" i="16"/>
  <c r="F34" i="14"/>
  <c r="AC34" i="14"/>
  <c r="AE26" i="14"/>
  <c r="AE33" i="14"/>
  <c r="AE29" i="14"/>
  <c r="AE24" i="14"/>
  <c r="AE37" i="14"/>
  <c r="AE32" i="14"/>
  <c r="AE27" i="14"/>
  <c r="AE25" i="14"/>
  <c r="AE19" i="14"/>
  <c r="AE22" i="14"/>
  <c r="AE30" i="14"/>
  <c r="AE17" i="14"/>
  <c r="AE34" i="14"/>
  <c r="AE20" i="14"/>
  <c r="AE35" i="14"/>
  <c r="AE23" i="14"/>
  <c r="AE15" i="14"/>
  <c r="AE21" i="14"/>
  <c r="AE18" i="14"/>
  <c r="AE12" i="14"/>
  <c r="AE13" i="14"/>
  <c r="AE31" i="14"/>
  <c r="AE16" i="14"/>
  <c r="AF11" i="14"/>
  <c r="AE14" i="14"/>
  <c r="AE28" i="14"/>
  <c r="C36" i="14"/>
  <c r="E35" i="14"/>
  <c r="G37" i="14"/>
  <c r="B38" i="14"/>
  <c r="AE38" i="14" s="1"/>
  <c r="H37" i="14"/>
  <c r="I37" i="14"/>
  <c r="J37" i="14"/>
  <c r="K37" i="14"/>
  <c r="L37" i="14"/>
  <c r="M37" i="14"/>
  <c r="N37" i="14"/>
  <c r="O37" i="14"/>
  <c r="P37" i="14"/>
  <c r="Q37" i="14"/>
  <c r="R37" i="14"/>
  <c r="S37" i="14"/>
  <c r="T37" i="14"/>
  <c r="U37" i="14"/>
  <c r="V37" i="14"/>
  <c r="W37" i="14"/>
  <c r="X37" i="14"/>
  <c r="Y37" i="14"/>
  <c r="Z37" i="14"/>
  <c r="AA37" i="14"/>
  <c r="AB37" i="14"/>
  <c r="AC37" i="14"/>
  <c r="F35" i="1"/>
  <c r="AC31" i="11"/>
  <c r="AD33" i="11"/>
  <c r="AD29" i="11"/>
  <c r="AD31" i="11"/>
  <c r="AD30" i="11"/>
  <c r="AD25" i="11"/>
  <c r="AD21" i="11"/>
  <c r="AD18" i="11"/>
  <c r="AD14" i="11"/>
  <c r="AD10" i="11"/>
  <c r="AD23" i="11"/>
  <c r="AD22" i="11"/>
  <c r="AD17" i="11"/>
  <c r="AD13" i="11"/>
  <c r="AD24" i="11"/>
  <c r="AD9" i="11"/>
  <c r="AD27" i="11"/>
  <c r="AD26" i="11"/>
  <c r="AD11" i="11"/>
  <c r="AD20" i="11"/>
  <c r="AD15" i="11"/>
  <c r="AE8" i="11"/>
  <c r="AD19" i="11"/>
  <c r="AD12" i="11"/>
  <c r="AD16" i="11"/>
  <c r="AD28" i="11"/>
  <c r="C33" i="11"/>
  <c r="E32" i="11"/>
  <c r="F32" i="11" s="1"/>
  <c r="B34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Y33" i="11"/>
  <c r="Z33" i="11"/>
  <c r="AA33" i="11"/>
  <c r="AB33" i="11"/>
  <c r="E36" i="1"/>
  <c r="C49" i="1"/>
  <c r="E33" i="16" l="1"/>
  <c r="C34" i="16"/>
  <c r="AG33" i="16"/>
  <c r="AG36" i="16"/>
  <c r="AG32" i="16"/>
  <c r="AG28" i="16"/>
  <c r="AG31" i="16"/>
  <c r="AG27" i="16"/>
  <c r="AG26" i="16"/>
  <c r="AG29" i="16"/>
  <c r="AG21" i="16"/>
  <c r="AG17" i="16"/>
  <c r="AG13" i="16"/>
  <c r="AG24" i="16"/>
  <c r="AG20" i="16"/>
  <c r="AG25" i="16"/>
  <c r="AG22" i="16"/>
  <c r="AG14" i="16"/>
  <c r="AG16" i="16"/>
  <c r="AG15" i="16"/>
  <c r="AG18" i="16"/>
  <c r="AG19" i="16"/>
  <c r="AG30" i="16"/>
  <c r="AG9" i="16"/>
  <c r="AG10" i="16"/>
  <c r="AH8" i="16"/>
  <c r="AG12" i="16"/>
  <c r="AG23" i="16"/>
  <c r="AG11" i="16"/>
  <c r="B37" i="16"/>
  <c r="AG37" i="16" s="1"/>
  <c r="G36" i="16"/>
  <c r="H36" i="16"/>
  <c r="J36" i="16"/>
  <c r="I36" i="16"/>
  <c r="K36" i="16"/>
  <c r="L36" i="16"/>
  <c r="M36" i="16"/>
  <c r="N36" i="16"/>
  <c r="O36" i="16"/>
  <c r="P36" i="16"/>
  <c r="Q36" i="16"/>
  <c r="R36" i="16"/>
  <c r="S36" i="16"/>
  <c r="T36" i="16"/>
  <c r="U36" i="16"/>
  <c r="V36" i="16"/>
  <c r="W36" i="16"/>
  <c r="X36" i="16"/>
  <c r="Y36" i="16"/>
  <c r="Z36" i="16"/>
  <c r="AA36" i="16"/>
  <c r="AB36" i="16"/>
  <c r="AC36" i="16"/>
  <c r="AD36" i="16"/>
  <c r="AE36" i="16"/>
  <c r="F32" i="16"/>
  <c r="AD32" i="16"/>
  <c r="AE32" i="16"/>
  <c r="AF33" i="14"/>
  <c r="AF31" i="14"/>
  <c r="AF34" i="14"/>
  <c r="AF32" i="14"/>
  <c r="AF26" i="14"/>
  <c r="AF29" i="14"/>
  <c r="AF38" i="14"/>
  <c r="AF27" i="14"/>
  <c r="AF35" i="14"/>
  <c r="AF30" i="14"/>
  <c r="AF28" i="14"/>
  <c r="AF22" i="14"/>
  <c r="AF17" i="14"/>
  <c r="AF20" i="14"/>
  <c r="AF23" i="14"/>
  <c r="AF15" i="14"/>
  <c r="AF18" i="14"/>
  <c r="AF16" i="14"/>
  <c r="AF25" i="14"/>
  <c r="AF21" i="14"/>
  <c r="AF24" i="14"/>
  <c r="AF13" i="14"/>
  <c r="AG11" i="14"/>
  <c r="AF19" i="14"/>
  <c r="AF14" i="14"/>
  <c r="AF12" i="14"/>
  <c r="F35" i="14"/>
  <c r="AD35" i="14"/>
  <c r="C37" i="14"/>
  <c r="E36" i="14"/>
  <c r="AF36" i="14" s="1"/>
  <c r="B39" i="14"/>
  <c r="G38" i="14"/>
  <c r="H38" i="14"/>
  <c r="I38" i="14"/>
  <c r="J38" i="14"/>
  <c r="K38" i="14"/>
  <c r="L38" i="14"/>
  <c r="M38" i="14"/>
  <c r="N38" i="14"/>
  <c r="O38" i="14"/>
  <c r="P38" i="14"/>
  <c r="Q38" i="14"/>
  <c r="R38" i="14"/>
  <c r="S38" i="14"/>
  <c r="T38" i="14"/>
  <c r="U38" i="14"/>
  <c r="V38" i="14"/>
  <c r="W38" i="14"/>
  <c r="X38" i="14"/>
  <c r="Y38" i="14"/>
  <c r="Z38" i="14"/>
  <c r="AA38" i="14"/>
  <c r="AB38" i="14"/>
  <c r="AC38" i="14"/>
  <c r="AD38" i="14"/>
  <c r="F36" i="1"/>
  <c r="AD32" i="11"/>
  <c r="AE31" i="11"/>
  <c r="AE34" i="11"/>
  <c r="AE30" i="11"/>
  <c r="AE32" i="11"/>
  <c r="AE29" i="11"/>
  <c r="AE24" i="11"/>
  <c r="AE20" i="11"/>
  <c r="AE27" i="11"/>
  <c r="AE23" i="11"/>
  <c r="AE19" i="11"/>
  <c r="AE15" i="11"/>
  <c r="AE22" i="11"/>
  <c r="AE21" i="11"/>
  <c r="AE17" i="11"/>
  <c r="AE13" i="11"/>
  <c r="AE26" i="11"/>
  <c r="AE25" i="11"/>
  <c r="AE16" i="11"/>
  <c r="AE12" i="11"/>
  <c r="AE18" i="11"/>
  <c r="AE9" i="11"/>
  <c r="AF8" i="11"/>
  <c r="AE11" i="11"/>
  <c r="AE14" i="11"/>
  <c r="AE28" i="11"/>
  <c r="AE10" i="11"/>
  <c r="C34" i="11"/>
  <c r="E33" i="11"/>
  <c r="F33" i="11" s="1"/>
  <c r="G34" i="11"/>
  <c r="B35" i="11"/>
  <c r="AE35" i="11" s="1"/>
  <c r="H34" i="11"/>
  <c r="I34" i="11"/>
  <c r="J34" i="11"/>
  <c r="K34" i="11"/>
  <c r="L34" i="11"/>
  <c r="M34" i="11"/>
  <c r="N34" i="11"/>
  <c r="O34" i="11"/>
  <c r="P34" i="11"/>
  <c r="Q34" i="11"/>
  <c r="R34" i="11"/>
  <c r="S34" i="11"/>
  <c r="T34" i="11"/>
  <c r="U34" i="11"/>
  <c r="V34" i="11"/>
  <c r="W34" i="11"/>
  <c r="X34" i="11"/>
  <c r="Y34" i="11"/>
  <c r="Z34" i="11"/>
  <c r="AA34" i="11"/>
  <c r="AB34" i="11"/>
  <c r="AC34" i="11"/>
  <c r="AD34" i="11"/>
  <c r="E37" i="1"/>
  <c r="C50" i="1"/>
  <c r="AH37" i="16" l="1"/>
  <c r="AH33" i="16"/>
  <c r="AH32" i="16"/>
  <c r="AH30" i="16"/>
  <c r="AH26" i="16"/>
  <c r="AH29" i="16"/>
  <c r="AH31" i="16"/>
  <c r="AH25" i="16"/>
  <c r="AH22" i="16"/>
  <c r="AH18" i="16"/>
  <c r="AH14" i="16"/>
  <c r="AH21" i="16"/>
  <c r="AH17" i="16"/>
  <c r="AH13" i="16"/>
  <c r="AH28" i="16"/>
  <c r="AH10" i="16"/>
  <c r="AH27" i="16"/>
  <c r="AH20" i="16"/>
  <c r="AH16" i="16"/>
  <c r="AH15" i="16"/>
  <c r="AH19" i="16"/>
  <c r="AH9" i="16"/>
  <c r="AH24" i="16"/>
  <c r="AI8" i="16"/>
  <c r="AH23" i="16"/>
  <c r="AH12" i="16"/>
  <c r="AH11" i="16"/>
  <c r="B38" i="16"/>
  <c r="AH38" i="16" s="1"/>
  <c r="G37" i="16"/>
  <c r="I37" i="16"/>
  <c r="J37" i="16"/>
  <c r="H37" i="16"/>
  <c r="K37" i="16"/>
  <c r="L37" i="16"/>
  <c r="M37" i="16"/>
  <c r="N37" i="16"/>
  <c r="O37" i="16"/>
  <c r="P37" i="16"/>
  <c r="Q37" i="16"/>
  <c r="R37" i="16"/>
  <c r="S37" i="16"/>
  <c r="T37" i="16"/>
  <c r="U37" i="16"/>
  <c r="V37" i="16"/>
  <c r="W37" i="16"/>
  <c r="X37" i="16"/>
  <c r="Y37" i="16"/>
  <c r="Z37" i="16"/>
  <c r="AA37" i="16"/>
  <c r="AB37" i="16"/>
  <c r="AC37" i="16"/>
  <c r="AD37" i="16"/>
  <c r="AE37" i="16"/>
  <c r="AF37" i="16"/>
  <c r="C35" i="16"/>
  <c r="E34" i="16"/>
  <c r="F33" i="16"/>
  <c r="AE33" i="16"/>
  <c r="AF33" i="16"/>
  <c r="AG37" i="14"/>
  <c r="AG36" i="14"/>
  <c r="AG39" i="14"/>
  <c r="AG34" i="14"/>
  <c r="AG35" i="14"/>
  <c r="AG29" i="14"/>
  <c r="AG33" i="14"/>
  <c r="AG40" i="14"/>
  <c r="AG27" i="14"/>
  <c r="AG32" i="14"/>
  <c r="AG30" i="14"/>
  <c r="AG31" i="14"/>
  <c r="AG17" i="14"/>
  <c r="AG20" i="14"/>
  <c r="AG23" i="14"/>
  <c r="AG15" i="14"/>
  <c r="AG18" i="14"/>
  <c r="AG28" i="14"/>
  <c r="AG25" i="14"/>
  <c r="AG21" i="14"/>
  <c r="AG24" i="14"/>
  <c r="AG19" i="14"/>
  <c r="AG13" i="14"/>
  <c r="AH11" i="14"/>
  <c r="AG16" i="14"/>
  <c r="AG26" i="14"/>
  <c r="AG22" i="14"/>
  <c r="AG14" i="14"/>
  <c r="AG12" i="14"/>
  <c r="E37" i="14"/>
  <c r="C38" i="14"/>
  <c r="F36" i="14"/>
  <c r="AE36" i="14"/>
  <c r="B40" i="14"/>
  <c r="G39" i="14"/>
  <c r="H39" i="14"/>
  <c r="I39" i="14"/>
  <c r="J39" i="14"/>
  <c r="K39" i="14"/>
  <c r="L39" i="14"/>
  <c r="M39" i="14"/>
  <c r="N39" i="14"/>
  <c r="O39" i="14"/>
  <c r="P39" i="14"/>
  <c r="Q39" i="14"/>
  <c r="R39" i="14"/>
  <c r="S39" i="14"/>
  <c r="T39" i="14"/>
  <c r="U39" i="14"/>
  <c r="V39" i="14"/>
  <c r="W39" i="14"/>
  <c r="X39" i="14"/>
  <c r="Y39" i="14"/>
  <c r="Z39" i="14"/>
  <c r="AA39" i="14"/>
  <c r="AB39" i="14"/>
  <c r="AC39" i="14"/>
  <c r="AD39" i="14"/>
  <c r="AE39" i="14"/>
  <c r="AF39" i="14"/>
  <c r="F37" i="1"/>
  <c r="C35" i="11"/>
  <c r="E34" i="11"/>
  <c r="F34" i="11" s="1"/>
  <c r="G35" i="11"/>
  <c r="B36" i="11"/>
  <c r="H35" i="11"/>
  <c r="I35" i="11"/>
  <c r="J35" i="11"/>
  <c r="K35" i="11"/>
  <c r="L35" i="11"/>
  <c r="M35" i="11"/>
  <c r="N35" i="11"/>
  <c r="O35" i="11"/>
  <c r="P35" i="11"/>
  <c r="Q35" i="11"/>
  <c r="R35" i="11"/>
  <c r="S35" i="11"/>
  <c r="T35" i="11"/>
  <c r="U35" i="11"/>
  <c r="V35" i="11"/>
  <c r="W35" i="11"/>
  <c r="X35" i="11"/>
  <c r="Y35" i="11"/>
  <c r="Z35" i="11"/>
  <c r="AA35" i="11"/>
  <c r="AB35" i="11"/>
  <c r="AC35" i="11"/>
  <c r="AD35" i="11"/>
  <c r="AE33" i="11"/>
  <c r="AF32" i="11"/>
  <c r="AF28" i="11"/>
  <c r="AF36" i="11"/>
  <c r="AF34" i="11"/>
  <c r="AF30" i="11"/>
  <c r="AF29" i="11"/>
  <c r="AF24" i="11"/>
  <c r="AF20" i="11"/>
  <c r="AF35" i="11"/>
  <c r="AF23" i="11"/>
  <c r="AF17" i="11"/>
  <c r="AF13" i="11"/>
  <c r="AF12" i="11"/>
  <c r="AF31" i="11"/>
  <c r="AF9" i="11"/>
  <c r="AF16" i="11"/>
  <c r="AF33" i="11"/>
  <c r="AF26" i="11"/>
  <c r="AF25" i="11"/>
  <c r="AF27" i="11"/>
  <c r="AG8" i="11"/>
  <c r="AF19" i="11"/>
  <c r="AF10" i="11"/>
  <c r="AF14" i="11"/>
  <c r="AF22" i="11"/>
  <c r="AF18" i="11"/>
  <c r="AF15" i="11"/>
  <c r="AF21" i="11"/>
  <c r="AF11" i="11"/>
  <c r="E38" i="1"/>
  <c r="C51" i="1"/>
  <c r="AI38" i="16" l="1"/>
  <c r="AI32" i="16"/>
  <c r="AI33" i="16"/>
  <c r="AI31" i="16"/>
  <c r="AI27" i="16"/>
  <c r="AI30" i="16"/>
  <c r="AI26" i="16"/>
  <c r="AI28" i="16"/>
  <c r="AI24" i="16"/>
  <c r="AI20" i="16"/>
  <c r="AI16" i="16"/>
  <c r="AI12" i="16"/>
  <c r="AI23" i="16"/>
  <c r="AI19" i="16"/>
  <c r="AI29" i="16"/>
  <c r="AI21" i="16"/>
  <c r="AI15" i="16"/>
  <c r="AI14" i="16"/>
  <c r="AI34" i="16"/>
  <c r="AI17" i="16"/>
  <c r="AI9" i="16"/>
  <c r="AJ8" i="16"/>
  <c r="AI18" i="16"/>
  <c r="AI11" i="16"/>
  <c r="AI22" i="16"/>
  <c r="AI25" i="16"/>
  <c r="AI13" i="16"/>
  <c r="AI10" i="16"/>
  <c r="F34" i="16"/>
  <c r="AF34" i="16"/>
  <c r="AG34" i="16"/>
  <c r="C36" i="16"/>
  <c r="E35" i="16"/>
  <c r="AI35" i="16" s="1"/>
  <c r="AH34" i="16"/>
  <c r="B39" i="16"/>
  <c r="G38" i="16"/>
  <c r="H38" i="16"/>
  <c r="J38" i="16"/>
  <c r="I38" i="16"/>
  <c r="K38" i="16"/>
  <c r="L38" i="16"/>
  <c r="M38" i="16"/>
  <c r="N38" i="16"/>
  <c r="O38" i="16"/>
  <c r="P38" i="16"/>
  <c r="Q38" i="16"/>
  <c r="R38" i="16"/>
  <c r="S38" i="16"/>
  <c r="T38" i="16"/>
  <c r="U38" i="16"/>
  <c r="V38" i="16"/>
  <c r="W38" i="16"/>
  <c r="X38" i="16"/>
  <c r="Y38" i="16"/>
  <c r="Z38" i="16"/>
  <c r="AA38" i="16"/>
  <c r="AB38" i="16"/>
  <c r="AC38" i="16"/>
  <c r="AD38" i="16"/>
  <c r="AE38" i="16"/>
  <c r="AF38" i="16"/>
  <c r="AG38" i="16"/>
  <c r="AH40" i="14"/>
  <c r="AH41" i="14"/>
  <c r="AH31" i="14"/>
  <c r="AH32" i="14"/>
  <c r="AH33" i="14"/>
  <c r="AH36" i="14"/>
  <c r="AH27" i="14"/>
  <c r="AH30" i="14"/>
  <c r="AH37" i="14"/>
  <c r="AH35" i="14"/>
  <c r="AH25" i="14"/>
  <c r="AH28" i="14"/>
  <c r="AH34" i="14"/>
  <c r="AH26" i="14"/>
  <c r="AH20" i="14"/>
  <c r="AH23" i="14"/>
  <c r="AH15" i="14"/>
  <c r="AH18" i="14"/>
  <c r="AH21" i="14"/>
  <c r="AH16" i="14"/>
  <c r="AH22" i="14"/>
  <c r="AH24" i="14"/>
  <c r="AH29" i="14"/>
  <c r="AH19" i="14"/>
  <c r="AH14" i="14"/>
  <c r="AH17" i="14"/>
  <c r="AI11" i="14"/>
  <c r="AH12" i="14"/>
  <c r="AH13" i="14"/>
  <c r="B41" i="14"/>
  <c r="G40" i="14"/>
  <c r="H40" i="14"/>
  <c r="I40" i="14"/>
  <c r="J40" i="14"/>
  <c r="K40" i="14"/>
  <c r="L40" i="14"/>
  <c r="M40" i="14"/>
  <c r="N40" i="14"/>
  <c r="O40" i="14"/>
  <c r="P40" i="14"/>
  <c r="Q40" i="14"/>
  <c r="R40" i="14"/>
  <c r="S40" i="14"/>
  <c r="T40" i="14"/>
  <c r="U40" i="14"/>
  <c r="V40" i="14"/>
  <c r="W40" i="14"/>
  <c r="X40" i="14"/>
  <c r="Y40" i="14"/>
  <c r="Z40" i="14"/>
  <c r="AA40" i="14"/>
  <c r="AB40" i="14"/>
  <c r="AC40" i="14"/>
  <c r="AD40" i="14"/>
  <c r="AE40" i="14"/>
  <c r="AF40" i="14"/>
  <c r="C39" i="14"/>
  <c r="E38" i="14"/>
  <c r="AH38" i="14" s="1"/>
  <c r="F37" i="14"/>
  <c r="AF37" i="14"/>
  <c r="F38" i="1"/>
  <c r="C36" i="11"/>
  <c r="E35" i="11"/>
  <c r="F35" i="11" s="1"/>
  <c r="AG36" i="11"/>
  <c r="AG30" i="11"/>
  <c r="AG35" i="11"/>
  <c r="AG33" i="11"/>
  <c r="AG32" i="11"/>
  <c r="AG29" i="11"/>
  <c r="AG27" i="11"/>
  <c r="AG23" i="11"/>
  <c r="AG31" i="11"/>
  <c r="AG28" i="11"/>
  <c r="AG26" i="11"/>
  <c r="AG22" i="11"/>
  <c r="AG18" i="11"/>
  <c r="AG34" i="11"/>
  <c r="AG9" i="11"/>
  <c r="AG25" i="11"/>
  <c r="AG24" i="11"/>
  <c r="AG16" i="11"/>
  <c r="AG12" i="11"/>
  <c r="AG19" i="11"/>
  <c r="AG15" i="11"/>
  <c r="AG11" i="11"/>
  <c r="AG20" i="11"/>
  <c r="AG14" i="11"/>
  <c r="AG10" i="11"/>
  <c r="AG13" i="11"/>
  <c r="AG17" i="11"/>
  <c r="AH8" i="11"/>
  <c r="AG21" i="11"/>
  <c r="B37" i="11"/>
  <c r="G36" i="11"/>
  <c r="H36" i="11"/>
  <c r="I36" i="11"/>
  <c r="J36" i="11"/>
  <c r="K36" i="11"/>
  <c r="L36" i="11"/>
  <c r="M36" i="11"/>
  <c r="N36" i="11"/>
  <c r="O36" i="11"/>
  <c r="P36" i="11"/>
  <c r="Q36" i="11"/>
  <c r="R36" i="11"/>
  <c r="S36" i="11"/>
  <c r="T36" i="11"/>
  <c r="U36" i="11"/>
  <c r="V36" i="11"/>
  <c r="W36" i="11"/>
  <c r="X36" i="11"/>
  <c r="Y36" i="11"/>
  <c r="Z36" i="11"/>
  <c r="AA36" i="11"/>
  <c r="AB36" i="11"/>
  <c r="AC36" i="11"/>
  <c r="AD36" i="11"/>
  <c r="AE36" i="11"/>
  <c r="E39" i="1"/>
  <c r="G61" i="1" a="1"/>
  <c r="X61" i="1" s="1"/>
  <c r="E36" i="16" l="1"/>
  <c r="C37" i="16"/>
  <c r="G39" i="16"/>
  <c r="B40" i="16"/>
  <c r="H39" i="16"/>
  <c r="J39" i="16"/>
  <c r="I39" i="16"/>
  <c r="K39" i="16"/>
  <c r="L39" i="16"/>
  <c r="M39" i="16"/>
  <c r="N39" i="16"/>
  <c r="O39" i="16"/>
  <c r="P39" i="16"/>
  <c r="Q39" i="16"/>
  <c r="R39" i="16"/>
  <c r="S39" i="16"/>
  <c r="T39" i="16"/>
  <c r="U39" i="16"/>
  <c r="V39" i="16"/>
  <c r="W39" i="16"/>
  <c r="X39" i="16"/>
  <c r="Y39" i="16"/>
  <c r="Z39" i="16"/>
  <c r="AA39" i="16"/>
  <c r="AB39" i="16"/>
  <c r="AC39" i="16"/>
  <c r="AD39" i="16"/>
  <c r="AE39" i="16"/>
  <c r="AF39" i="16"/>
  <c r="AG39" i="16"/>
  <c r="AH39" i="16"/>
  <c r="AJ36" i="16"/>
  <c r="AJ32" i="16"/>
  <c r="AJ39" i="16"/>
  <c r="AJ35" i="16"/>
  <c r="AJ40" i="16"/>
  <c r="AJ29" i="16"/>
  <c r="AJ25" i="16"/>
  <c r="AJ34" i="16"/>
  <c r="AJ28" i="16"/>
  <c r="AJ30" i="16"/>
  <c r="AJ21" i="16"/>
  <c r="AJ17" i="16"/>
  <c r="AJ13" i="16"/>
  <c r="AJ24" i="16"/>
  <c r="AJ20" i="16"/>
  <c r="AJ16" i="16"/>
  <c r="AJ12" i="16"/>
  <c r="AJ33" i="16"/>
  <c r="AJ27" i="16"/>
  <c r="AJ19" i="16"/>
  <c r="AJ18" i="16"/>
  <c r="AK8" i="16"/>
  <c r="AJ11" i="16"/>
  <c r="AJ23" i="16"/>
  <c r="AJ9" i="16"/>
  <c r="AJ14" i="16"/>
  <c r="AJ22" i="16"/>
  <c r="AJ15" i="16"/>
  <c r="AJ10" i="16"/>
  <c r="AJ31" i="16"/>
  <c r="AJ26" i="16"/>
  <c r="AI39" i="16"/>
  <c r="F35" i="16"/>
  <c r="AG35" i="16"/>
  <c r="AH35" i="16"/>
  <c r="F38" i="14"/>
  <c r="AG38" i="14"/>
  <c r="C40" i="14"/>
  <c r="E39" i="14"/>
  <c r="G41" i="14"/>
  <c r="B42" i="14"/>
  <c r="I41" i="14"/>
  <c r="H41" i="14"/>
  <c r="J41" i="14"/>
  <c r="K41" i="14"/>
  <c r="L41" i="14"/>
  <c r="M41" i="14"/>
  <c r="N41" i="14"/>
  <c r="O41" i="14"/>
  <c r="P41" i="14"/>
  <c r="Q41" i="14"/>
  <c r="R41" i="14"/>
  <c r="S41" i="14"/>
  <c r="T41" i="14"/>
  <c r="U41" i="14"/>
  <c r="V41" i="14"/>
  <c r="W41" i="14"/>
  <c r="X41" i="14"/>
  <c r="Y41" i="14"/>
  <c r="Z41" i="14"/>
  <c r="AA41" i="14"/>
  <c r="AB41" i="14"/>
  <c r="AC41" i="14"/>
  <c r="AD41" i="14"/>
  <c r="AE41" i="14"/>
  <c r="AF41" i="14"/>
  <c r="AG41" i="14"/>
  <c r="AI42" i="14"/>
  <c r="AI34" i="14"/>
  <c r="AI38" i="14"/>
  <c r="AI32" i="14"/>
  <c r="AI37" i="14"/>
  <c r="AI35" i="14"/>
  <c r="AI33" i="14"/>
  <c r="AI36" i="14"/>
  <c r="AI27" i="14"/>
  <c r="AI41" i="14"/>
  <c r="AI30" i="14"/>
  <c r="AI39" i="14"/>
  <c r="AI28" i="14"/>
  <c r="AI29" i="14"/>
  <c r="AI23" i="14"/>
  <c r="AI15" i="14"/>
  <c r="AI18" i="14"/>
  <c r="AI21" i="14"/>
  <c r="AI25" i="14"/>
  <c r="AI16" i="14"/>
  <c r="AI24" i="14"/>
  <c r="AI19" i="14"/>
  <c r="AI31" i="14"/>
  <c r="AI26" i="14"/>
  <c r="AI17" i="14"/>
  <c r="AI14" i="14"/>
  <c r="AI22" i="14"/>
  <c r="AI20" i="14"/>
  <c r="AI12" i="14"/>
  <c r="AJ11" i="14"/>
  <c r="AI13" i="14"/>
  <c r="F39" i="1"/>
  <c r="G37" i="11"/>
  <c r="B38" i="11"/>
  <c r="H37" i="11"/>
  <c r="I37" i="11"/>
  <c r="J37" i="11"/>
  <c r="K37" i="11"/>
  <c r="L37" i="11"/>
  <c r="M37" i="11"/>
  <c r="N37" i="11"/>
  <c r="O37" i="11"/>
  <c r="P37" i="11"/>
  <c r="Q37" i="11"/>
  <c r="R37" i="11"/>
  <c r="S37" i="11"/>
  <c r="T37" i="11"/>
  <c r="U37" i="11"/>
  <c r="V37" i="11"/>
  <c r="W37" i="11"/>
  <c r="X37" i="11"/>
  <c r="Y37" i="11"/>
  <c r="Z37" i="11"/>
  <c r="AA37" i="11"/>
  <c r="AB37" i="11"/>
  <c r="AC37" i="11"/>
  <c r="AD37" i="11"/>
  <c r="AE37" i="11"/>
  <c r="AF37" i="11"/>
  <c r="AH38" i="11"/>
  <c r="AH31" i="11"/>
  <c r="AH29" i="11"/>
  <c r="AH35" i="11"/>
  <c r="AH33" i="11"/>
  <c r="AH37" i="11"/>
  <c r="AH32" i="11"/>
  <c r="AH28" i="11"/>
  <c r="AH27" i="11"/>
  <c r="AH23" i="11"/>
  <c r="AH21" i="11"/>
  <c r="AH20" i="11"/>
  <c r="AH25" i="11"/>
  <c r="AH24" i="11"/>
  <c r="AH16" i="11"/>
  <c r="AH12" i="11"/>
  <c r="AH26" i="11"/>
  <c r="AI8" i="11"/>
  <c r="AH11" i="11"/>
  <c r="AH19" i="11"/>
  <c r="AH15" i="11"/>
  <c r="AH36" i="11"/>
  <c r="AH34" i="11"/>
  <c r="AH22" i="11"/>
  <c r="AH18" i="11"/>
  <c r="AH14" i="11"/>
  <c r="AH9" i="11"/>
  <c r="AH13" i="11"/>
  <c r="AH30" i="11"/>
  <c r="AH17" i="11"/>
  <c r="AH10" i="11"/>
  <c r="AG37" i="11"/>
  <c r="E36" i="11"/>
  <c r="F36" i="11" s="1"/>
  <c r="C37" i="11"/>
  <c r="E40" i="1"/>
  <c r="AB61" i="1"/>
  <c r="AQ61" i="1"/>
  <c r="O61" i="1"/>
  <c r="V61" i="1"/>
  <c r="AG61" i="1"/>
  <c r="AR61" i="1"/>
  <c r="P61" i="1"/>
  <c r="AE61" i="1"/>
  <c r="AL61" i="1"/>
  <c r="J61" i="1"/>
  <c r="AO61" i="1"/>
  <c r="W61" i="1"/>
  <c r="AD61" i="1"/>
  <c r="M61" i="1"/>
  <c r="AM61" i="1"/>
  <c r="K61" i="1"/>
  <c r="R61" i="1"/>
  <c r="AC61" i="1"/>
  <c r="AN61" i="1"/>
  <c r="L61" i="1"/>
  <c r="AA61" i="1"/>
  <c r="AH61" i="1"/>
  <c r="AS61" i="1"/>
  <c r="Q61" i="1"/>
  <c r="U61" i="1"/>
  <c r="AF61" i="1"/>
  <c r="AT61" i="1"/>
  <c r="S61" i="1"/>
  <c r="Z61" i="1"/>
  <c r="AK61" i="1"/>
  <c r="I61" i="1"/>
  <c r="T61" i="1"/>
  <c r="AI61" i="1"/>
  <c r="AP61" i="1"/>
  <c r="N61" i="1"/>
  <c r="Y61" i="1"/>
  <c r="AJ61" i="1"/>
  <c r="H61" i="1"/>
  <c r="G61" i="1"/>
  <c r="G66" i="1" s="1"/>
  <c r="G67" i="1" s="1"/>
  <c r="AK40" i="16" l="1"/>
  <c r="AK35" i="16"/>
  <c r="AK31" i="16"/>
  <c r="AK34" i="16"/>
  <c r="AK32" i="16"/>
  <c r="AK30" i="16"/>
  <c r="AK26" i="16"/>
  <c r="AK29" i="16"/>
  <c r="AK33" i="16"/>
  <c r="AK27" i="16"/>
  <c r="AK23" i="16"/>
  <c r="AK19" i="16"/>
  <c r="AK15" i="16"/>
  <c r="AK36" i="16"/>
  <c r="AK22" i="16"/>
  <c r="AK18" i="16"/>
  <c r="AK20" i="16"/>
  <c r="AK16" i="16"/>
  <c r="AK9" i="16"/>
  <c r="AK17" i="16"/>
  <c r="AL8" i="16"/>
  <c r="AK11" i="16"/>
  <c r="AK28" i="16"/>
  <c r="AK24" i="16"/>
  <c r="AK12" i="16"/>
  <c r="AK10" i="16"/>
  <c r="AK25" i="16"/>
  <c r="AK21" i="16"/>
  <c r="AK13" i="16"/>
  <c r="AK14" i="16"/>
  <c r="C38" i="16"/>
  <c r="E37" i="16"/>
  <c r="F36" i="16"/>
  <c r="AH36" i="16"/>
  <c r="AI36" i="16"/>
  <c r="B41" i="16"/>
  <c r="AK41" i="16" s="1"/>
  <c r="G40" i="16"/>
  <c r="I40" i="16"/>
  <c r="J40" i="16"/>
  <c r="H40" i="16"/>
  <c r="K40" i="16"/>
  <c r="L40" i="16"/>
  <c r="M40" i="16"/>
  <c r="N40" i="16"/>
  <c r="O40" i="16"/>
  <c r="P40" i="16"/>
  <c r="Q40" i="16"/>
  <c r="R40" i="16"/>
  <c r="S40" i="16"/>
  <c r="T40" i="16"/>
  <c r="U40" i="16"/>
  <c r="V40" i="16"/>
  <c r="W40" i="16"/>
  <c r="X40" i="16"/>
  <c r="Y40" i="16"/>
  <c r="Z40" i="16"/>
  <c r="AA40" i="16"/>
  <c r="AB40" i="16"/>
  <c r="AC40" i="16"/>
  <c r="AD40" i="16"/>
  <c r="AE40" i="16"/>
  <c r="AF40" i="16"/>
  <c r="AG40" i="16"/>
  <c r="AH40" i="16"/>
  <c r="AI40" i="16"/>
  <c r="G42" i="14"/>
  <c r="B43" i="14"/>
  <c r="H42" i="14"/>
  <c r="I42" i="14"/>
  <c r="J42" i="14"/>
  <c r="K42" i="14"/>
  <c r="L42" i="14"/>
  <c r="M42" i="14"/>
  <c r="N42" i="14"/>
  <c r="O42" i="14"/>
  <c r="P42" i="14"/>
  <c r="Q42" i="14"/>
  <c r="R42" i="14"/>
  <c r="S42" i="14"/>
  <c r="T42" i="14"/>
  <c r="U42" i="14"/>
  <c r="V42" i="14"/>
  <c r="W42" i="14"/>
  <c r="X42" i="14"/>
  <c r="Y42" i="14"/>
  <c r="Z42" i="14"/>
  <c r="AA42" i="14"/>
  <c r="AB42" i="14"/>
  <c r="AC42" i="14"/>
  <c r="AD42" i="14"/>
  <c r="AE42" i="14"/>
  <c r="AF42" i="14"/>
  <c r="AG42" i="14"/>
  <c r="AH42" i="14"/>
  <c r="F39" i="14"/>
  <c r="AH39" i="14"/>
  <c r="E40" i="14"/>
  <c r="C41" i="14"/>
  <c r="AJ38" i="14"/>
  <c r="AJ39" i="14"/>
  <c r="AJ43" i="14"/>
  <c r="AJ37" i="14"/>
  <c r="AJ35" i="14"/>
  <c r="AJ42" i="14"/>
  <c r="AJ36" i="14"/>
  <c r="AJ30" i="14"/>
  <c r="AJ40" i="14"/>
  <c r="AJ32" i="14"/>
  <c r="AJ28" i="14"/>
  <c r="AJ31" i="14"/>
  <c r="AJ26" i="14"/>
  <c r="AJ24" i="14"/>
  <c r="AJ18" i="14"/>
  <c r="AJ33" i="14"/>
  <c r="AJ27" i="14"/>
  <c r="AJ21" i="14"/>
  <c r="AJ34" i="14"/>
  <c r="AJ25" i="14"/>
  <c r="AJ16" i="14"/>
  <c r="AJ19" i="14"/>
  <c r="AJ22" i="14"/>
  <c r="AJ29" i="14"/>
  <c r="AJ20" i="14"/>
  <c r="AJ14" i="14"/>
  <c r="AJ23" i="14"/>
  <c r="AJ13" i="14"/>
  <c r="AJ17" i="14"/>
  <c r="AJ12" i="14"/>
  <c r="AK11" i="14"/>
  <c r="AJ15" i="14"/>
  <c r="F40" i="1"/>
  <c r="G38" i="11"/>
  <c r="B39" i="11"/>
  <c r="H38" i="11"/>
  <c r="I38" i="11"/>
  <c r="J38" i="11"/>
  <c r="K38" i="11"/>
  <c r="L38" i="11"/>
  <c r="M38" i="11"/>
  <c r="N38" i="11"/>
  <c r="O38" i="11"/>
  <c r="P38" i="11"/>
  <c r="Q38" i="11"/>
  <c r="R38" i="11"/>
  <c r="S38" i="11"/>
  <c r="T38" i="11"/>
  <c r="U38" i="11"/>
  <c r="V38" i="11"/>
  <c r="W38" i="11"/>
  <c r="X38" i="11"/>
  <c r="Y38" i="11"/>
  <c r="Z38" i="11"/>
  <c r="AA38" i="11"/>
  <c r="AB38" i="11"/>
  <c r="AC38" i="11"/>
  <c r="AD38" i="11"/>
  <c r="AE38" i="11"/>
  <c r="AF38" i="11"/>
  <c r="AG38" i="11"/>
  <c r="AI39" i="11"/>
  <c r="AI35" i="11"/>
  <c r="AI38" i="11"/>
  <c r="AI34" i="11"/>
  <c r="AI29" i="11"/>
  <c r="AI33" i="11"/>
  <c r="AI32" i="11"/>
  <c r="AI26" i="11"/>
  <c r="AI22" i="11"/>
  <c r="AI25" i="11"/>
  <c r="AI21" i="11"/>
  <c r="AI30" i="11"/>
  <c r="AI28" i="11"/>
  <c r="AI17" i="11"/>
  <c r="AI31" i="11"/>
  <c r="AJ8" i="11"/>
  <c r="AI19" i="11"/>
  <c r="AI15" i="11"/>
  <c r="AI11" i="11"/>
  <c r="AI36" i="11"/>
  <c r="AI27" i="11"/>
  <c r="AI18" i="11"/>
  <c r="AI14" i="11"/>
  <c r="AI10" i="11"/>
  <c r="AI16" i="11"/>
  <c r="AI20" i="11"/>
  <c r="AI9" i="11"/>
  <c r="AI24" i="11"/>
  <c r="AI13" i="11"/>
  <c r="AI23" i="11"/>
  <c r="AI12" i="11"/>
  <c r="C38" i="11"/>
  <c r="E37" i="11"/>
  <c r="F37" i="11" s="1"/>
  <c r="E41" i="1"/>
  <c r="AH62" i="1"/>
  <c r="AF62" i="1"/>
  <c r="AM62" i="1"/>
  <c r="AS62" i="1"/>
  <c r="AN62" i="1"/>
  <c r="AK62" i="1"/>
  <c r="AO62" i="1"/>
  <c r="AP62" i="1"/>
  <c r="AI62" i="1"/>
  <c r="AL62" i="1"/>
  <c r="AR62" i="1"/>
  <c r="AT62" i="1"/>
  <c r="AG62" i="1"/>
  <c r="AQ62" i="1"/>
  <c r="AJ62" i="1"/>
  <c r="AA62" i="1"/>
  <c r="AD62" i="1"/>
  <c r="AE62" i="1"/>
  <c r="AB62" i="1"/>
  <c r="AC62" i="1"/>
  <c r="F37" i="16" l="1"/>
  <c r="AI37" i="16"/>
  <c r="AJ37" i="16"/>
  <c r="B42" i="16"/>
  <c r="G41" i="16"/>
  <c r="H41" i="16"/>
  <c r="I41" i="16"/>
  <c r="J41" i="16"/>
  <c r="K41" i="16"/>
  <c r="L41" i="16"/>
  <c r="M41" i="16"/>
  <c r="N41" i="16"/>
  <c r="O41" i="16"/>
  <c r="P41" i="16"/>
  <c r="Q41" i="16"/>
  <c r="R41" i="16"/>
  <c r="S41" i="16"/>
  <c r="T41" i="16"/>
  <c r="U41" i="16"/>
  <c r="V41" i="16"/>
  <c r="W41" i="16"/>
  <c r="X41" i="16"/>
  <c r="Y41" i="16"/>
  <c r="Z41" i="16"/>
  <c r="AA41" i="16"/>
  <c r="AB41" i="16"/>
  <c r="AC41" i="16"/>
  <c r="AD41" i="16"/>
  <c r="AE41" i="16"/>
  <c r="AF41" i="16"/>
  <c r="AG41" i="16"/>
  <c r="AH41" i="16"/>
  <c r="AI41" i="16"/>
  <c r="AJ41" i="16"/>
  <c r="C39" i="16"/>
  <c r="E38" i="16"/>
  <c r="AK37" i="16"/>
  <c r="AL41" i="16"/>
  <c r="AL35" i="16"/>
  <c r="AL42" i="16"/>
  <c r="AL34" i="16"/>
  <c r="AL36" i="16"/>
  <c r="AL28" i="16"/>
  <c r="AL33" i="16"/>
  <c r="AL27" i="16"/>
  <c r="AL37" i="16"/>
  <c r="AL29" i="16"/>
  <c r="AL24" i="16"/>
  <c r="AL20" i="16"/>
  <c r="AL16" i="16"/>
  <c r="AL12" i="16"/>
  <c r="AL23" i="16"/>
  <c r="AL19" i="16"/>
  <c r="AL15" i="16"/>
  <c r="AL25" i="16"/>
  <c r="AL17" i="16"/>
  <c r="AL18" i="16"/>
  <c r="AL38" i="16"/>
  <c r="AL11" i="16"/>
  <c r="AL30" i="16"/>
  <c r="AL10" i="16"/>
  <c r="AL22" i="16"/>
  <c r="AL14" i="16"/>
  <c r="AL13" i="16"/>
  <c r="AL31" i="16"/>
  <c r="AL26" i="16"/>
  <c r="AL9" i="16"/>
  <c r="AM8" i="16"/>
  <c r="AL21" i="16"/>
  <c r="AL32" i="16"/>
  <c r="F40" i="14"/>
  <c r="AI40" i="14"/>
  <c r="B44" i="14"/>
  <c r="G43" i="14"/>
  <c r="I43" i="14"/>
  <c r="H43" i="14"/>
  <c r="J43" i="14"/>
  <c r="K43" i="14"/>
  <c r="L43" i="14"/>
  <c r="M43" i="14"/>
  <c r="N43" i="14"/>
  <c r="O43" i="14"/>
  <c r="P43" i="14"/>
  <c r="Q43" i="14"/>
  <c r="R43" i="14"/>
  <c r="S43" i="14"/>
  <c r="T43" i="14"/>
  <c r="U43" i="14"/>
  <c r="V43" i="14"/>
  <c r="W43" i="14"/>
  <c r="X43" i="14"/>
  <c r="Y43" i="14"/>
  <c r="Z43" i="14"/>
  <c r="AA43" i="14"/>
  <c r="AB43" i="14"/>
  <c r="AC43" i="14"/>
  <c r="AD43" i="14"/>
  <c r="AE43" i="14"/>
  <c r="AF43" i="14"/>
  <c r="AG43" i="14"/>
  <c r="AH43" i="14"/>
  <c r="AI43" i="14"/>
  <c r="E41" i="14"/>
  <c r="C42" i="14"/>
  <c r="AK44" i="14"/>
  <c r="AK43" i="14"/>
  <c r="AK41" i="14"/>
  <c r="AK40" i="14"/>
  <c r="AK39" i="14"/>
  <c r="AK32" i="14"/>
  <c r="AK37" i="14"/>
  <c r="AK33" i="14"/>
  <c r="AK31" i="14"/>
  <c r="AK25" i="14"/>
  <c r="AK28" i="14"/>
  <c r="AK38" i="14"/>
  <c r="AK35" i="14"/>
  <c r="AK26" i="14"/>
  <c r="AK34" i="14"/>
  <c r="AK29" i="14"/>
  <c r="AK27" i="14"/>
  <c r="AK21" i="14"/>
  <c r="AK30" i="14"/>
  <c r="AK16" i="14"/>
  <c r="AK19" i="14"/>
  <c r="AK24" i="14"/>
  <c r="AK22" i="14"/>
  <c r="AK17" i="14"/>
  <c r="AK23" i="14"/>
  <c r="AK15" i="14"/>
  <c r="AK36" i="14"/>
  <c r="AK12" i="14"/>
  <c r="AL11" i="14"/>
  <c r="AK20" i="14"/>
  <c r="AK13" i="14"/>
  <c r="AK18" i="14"/>
  <c r="AK14" i="14"/>
  <c r="F41" i="1"/>
  <c r="G39" i="11"/>
  <c r="B40" i="11"/>
  <c r="H39" i="11"/>
  <c r="I39" i="11"/>
  <c r="J39" i="11"/>
  <c r="K39" i="11"/>
  <c r="L39" i="11"/>
  <c r="M39" i="11"/>
  <c r="N39" i="11"/>
  <c r="O39" i="11"/>
  <c r="P39" i="11"/>
  <c r="Q39" i="11"/>
  <c r="R39" i="11"/>
  <c r="S39" i="11"/>
  <c r="T39" i="11"/>
  <c r="U39" i="11"/>
  <c r="V39" i="11"/>
  <c r="W39" i="11"/>
  <c r="X39" i="11"/>
  <c r="Y39" i="11"/>
  <c r="Z39" i="11"/>
  <c r="AA39" i="11"/>
  <c r="AB39" i="11"/>
  <c r="AC39" i="11"/>
  <c r="AD39" i="11"/>
  <c r="AE39" i="11"/>
  <c r="AF39" i="11"/>
  <c r="AG39" i="11"/>
  <c r="AH39" i="11"/>
  <c r="AJ40" i="11"/>
  <c r="AJ36" i="11"/>
  <c r="AJ30" i="11"/>
  <c r="AJ33" i="11"/>
  <c r="AJ39" i="11"/>
  <c r="AJ37" i="11"/>
  <c r="AJ35" i="11"/>
  <c r="AJ32" i="11"/>
  <c r="AJ28" i="11"/>
  <c r="AJ31" i="11"/>
  <c r="AJ26" i="11"/>
  <c r="AJ22" i="11"/>
  <c r="AJ29" i="11"/>
  <c r="AJ19" i="11"/>
  <c r="AJ15" i="11"/>
  <c r="AJ11" i="11"/>
  <c r="AJ27" i="11"/>
  <c r="AJ14" i="11"/>
  <c r="AJ18" i="11"/>
  <c r="AJ10" i="11"/>
  <c r="AJ20" i="11"/>
  <c r="AJ34" i="11"/>
  <c r="AJ13" i="11"/>
  <c r="AJ25" i="11"/>
  <c r="AJ17" i="11"/>
  <c r="AJ12" i="11"/>
  <c r="AJ24" i="11"/>
  <c r="AK8" i="11"/>
  <c r="AJ21" i="11"/>
  <c r="AJ16" i="11"/>
  <c r="AJ23" i="11"/>
  <c r="AJ9" i="11"/>
  <c r="C39" i="11"/>
  <c r="E38" i="11"/>
  <c r="F38" i="11" s="1"/>
  <c r="AI37" i="11"/>
  <c r="E42" i="1"/>
  <c r="G62" i="1"/>
  <c r="F38" i="16" l="1"/>
  <c r="AJ38" i="16"/>
  <c r="AK38" i="16"/>
  <c r="B43" i="16"/>
  <c r="G42" i="16"/>
  <c r="J42" i="16"/>
  <c r="I42" i="16"/>
  <c r="H42" i="16"/>
  <c r="K42" i="16"/>
  <c r="L42" i="16"/>
  <c r="M42" i="16"/>
  <c r="N42" i="16"/>
  <c r="O42" i="16"/>
  <c r="P42" i="16"/>
  <c r="Q42" i="16"/>
  <c r="R42" i="16"/>
  <c r="S42" i="16"/>
  <c r="T42" i="16"/>
  <c r="U42" i="16"/>
  <c r="V42" i="16"/>
  <c r="W42" i="16"/>
  <c r="X42" i="16"/>
  <c r="Y42" i="16"/>
  <c r="Z42" i="16"/>
  <c r="AA42" i="16"/>
  <c r="AB42" i="16"/>
  <c r="AC42" i="16"/>
  <c r="AD42" i="16"/>
  <c r="AE42" i="16"/>
  <c r="AF42" i="16"/>
  <c r="AG42" i="16"/>
  <c r="AH42" i="16"/>
  <c r="AI42" i="16"/>
  <c r="AJ42" i="16"/>
  <c r="AK42" i="16"/>
  <c r="E39" i="16"/>
  <c r="C40" i="16"/>
  <c r="AM43" i="16"/>
  <c r="AM39" i="16"/>
  <c r="AM42" i="16"/>
  <c r="AM34" i="16"/>
  <c r="AM37" i="16"/>
  <c r="AM33" i="16"/>
  <c r="AM29" i="16"/>
  <c r="AM25" i="16"/>
  <c r="AM36" i="16"/>
  <c r="AM28" i="16"/>
  <c r="AM38" i="16"/>
  <c r="AM31" i="16"/>
  <c r="AM22" i="16"/>
  <c r="AM18" i="16"/>
  <c r="AM14" i="16"/>
  <c r="AM26" i="16"/>
  <c r="AM21" i="16"/>
  <c r="AM27" i="16"/>
  <c r="AM19" i="16"/>
  <c r="AN8" i="16"/>
  <c r="AM11" i="16"/>
  <c r="AM30" i="16"/>
  <c r="AM24" i="16"/>
  <c r="AM10" i="16"/>
  <c r="AM35" i="16"/>
  <c r="AM23" i="16"/>
  <c r="AM13" i="16"/>
  <c r="AM12" i="16"/>
  <c r="AM32" i="16"/>
  <c r="AM9" i="16"/>
  <c r="AM16" i="16"/>
  <c r="AM15" i="16"/>
  <c r="AM17" i="16"/>
  <c r="AM20" i="16"/>
  <c r="AL44" i="14"/>
  <c r="AL37" i="14"/>
  <c r="AL38" i="14"/>
  <c r="AL35" i="14"/>
  <c r="AL33" i="14"/>
  <c r="AL36" i="14"/>
  <c r="AL41" i="14"/>
  <c r="AL34" i="14"/>
  <c r="AL40" i="14"/>
  <c r="AL28" i="14"/>
  <c r="AL39" i="14"/>
  <c r="AL32" i="14"/>
  <c r="AL26" i="14"/>
  <c r="AL31" i="14"/>
  <c r="AL29" i="14"/>
  <c r="AL30" i="14"/>
  <c r="AL27" i="14"/>
  <c r="AL16" i="14"/>
  <c r="AL25" i="14"/>
  <c r="AL19" i="14"/>
  <c r="AL24" i="14"/>
  <c r="AL22" i="14"/>
  <c r="AL17" i="14"/>
  <c r="AL20" i="14"/>
  <c r="AL18" i="14"/>
  <c r="AL12" i="14"/>
  <c r="AL13" i="14"/>
  <c r="AM11" i="14"/>
  <c r="AL23" i="14"/>
  <c r="AL15" i="14"/>
  <c r="AL14" i="14"/>
  <c r="AL21" i="14"/>
  <c r="B45" i="14"/>
  <c r="AL45" i="14" s="1"/>
  <c r="G44" i="14"/>
  <c r="H44" i="14"/>
  <c r="I44" i="14"/>
  <c r="J44" i="14"/>
  <c r="K44" i="14"/>
  <c r="L44" i="14"/>
  <c r="M44" i="14"/>
  <c r="N44" i="14"/>
  <c r="O44" i="14"/>
  <c r="P44" i="14"/>
  <c r="Q44" i="14"/>
  <c r="R44" i="14"/>
  <c r="S44" i="14"/>
  <c r="T44" i="14"/>
  <c r="U44" i="14"/>
  <c r="V44" i="14"/>
  <c r="W44" i="14"/>
  <c r="X44" i="14"/>
  <c r="Y44" i="14"/>
  <c r="Z44" i="14"/>
  <c r="AA44" i="14"/>
  <c r="AB44" i="14"/>
  <c r="AC44" i="14"/>
  <c r="AD44" i="14"/>
  <c r="AE44" i="14"/>
  <c r="AF44" i="14"/>
  <c r="AG44" i="14"/>
  <c r="AH44" i="14"/>
  <c r="AI44" i="14"/>
  <c r="AJ44" i="14"/>
  <c r="C43" i="14"/>
  <c r="E42" i="14"/>
  <c r="AL42" i="14" s="1"/>
  <c r="F41" i="14"/>
  <c r="AJ41" i="14"/>
  <c r="F42" i="1"/>
  <c r="AK40" i="11"/>
  <c r="AK38" i="11"/>
  <c r="AK34" i="11"/>
  <c r="AK37" i="11"/>
  <c r="AK35" i="11"/>
  <c r="AK32" i="11"/>
  <c r="AK31" i="11"/>
  <c r="AK28" i="11"/>
  <c r="AK25" i="11"/>
  <c r="AK21" i="11"/>
  <c r="AK36" i="11"/>
  <c r="AK24" i="11"/>
  <c r="AK20" i="11"/>
  <c r="AK23" i="11"/>
  <c r="AK22" i="11"/>
  <c r="AK16" i="11"/>
  <c r="AK27" i="11"/>
  <c r="AK26" i="11"/>
  <c r="AK33" i="11"/>
  <c r="AK18" i="11"/>
  <c r="AK14" i="11"/>
  <c r="AK10" i="11"/>
  <c r="AK17" i="11"/>
  <c r="AK13" i="11"/>
  <c r="AK30" i="11"/>
  <c r="AK29" i="11"/>
  <c r="AK9" i="11"/>
  <c r="AK15" i="11"/>
  <c r="AL8" i="11"/>
  <c r="AK12" i="11"/>
  <c r="AK19" i="11"/>
  <c r="AK11" i="11"/>
  <c r="E39" i="11"/>
  <c r="F39" i="11" s="1"/>
  <c r="C40" i="11"/>
  <c r="B41" i="11"/>
  <c r="G40" i="11"/>
  <c r="H40" i="11"/>
  <c r="I40" i="11"/>
  <c r="J40" i="11"/>
  <c r="K40" i="11"/>
  <c r="L40" i="11"/>
  <c r="M40" i="11"/>
  <c r="N40" i="11"/>
  <c r="O40" i="11"/>
  <c r="P40" i="11"/>
  <c r="Q40" i="11"/>
  <c r="R40" i="11"/>
  <c r="S40" i="11"/>
  <c r="T40" i="11"/>
  <c r="U40" i="11"/>
  <c r="V40" i="11"/>
  <c r="W40" i="11"/>
  <c r="X40" i="11"/>
  <c r="Y40" i="11"/>
  <c r="Z40" i="11"/>
  <c r="AA40" i="11"/>
  <c r="AB40" i="11"/>
  <c r="AC40" i="11"/>
  <c r="AD40" i="11"/>
  <c r="AE40" i="11"/>
  <c r="AF40" i="11"/>
  <c r="AG40" i="11"/>
  <c r="AH40" i="11"/>
  <c r="AI40" i="11"/>
  <c r="AJ38" i="11"/>
  <c r="E43" i="1"/>
  <c r="H11" i="1"/>
  <c r="B13" i="1"/>
  <c r="G13" i="1" s="1"/>
  <c r="AN43" i="16" l="1"/>
  <c r="AN39" i="16"/>
  <c r="AN34" i="16"/>
  <c r="AN37" i="16"/>
  <c r="AN33" i="16"/>
  <c r="AN38" i="16"/>
  <c r="AN35" i="16"/>
  <c r="AN27" i="16"/>
  <c r="AN32" i="16"/>
  <c r="AN30" i="16"/>
  <c r="AN28" i="16"/>
  <c r="AN23" i="16"/>
  <c r="AN19" i="16"/>
  <c r="AN15" i="16"/>
  <c r="AN22" i="16"/>
  <c r="AN18" i="16"/>
  <c r="AN14" i="16"/>
  <c r="AN31" i="16"/>
  <c r="AN11" i="16"/>
  <c r="AN24" i="16"/>
  <c r="AN10" i="16"/>
  <c r="AN13" i="16"/>
  <c r="AN12" i="16"/>
  <c r="AN36" i="16"/>
  <c r="AN26" i="16"/>
  <c r="AN25" i="16"/>
  <c r="AN21" i="16"/>
  <c r="AN9" i="16"/>
  <c r="AO8" i="16"/>
  <c r="AN17" i="16"/>
  <c r="AN16" i="16"/>
  <c r="AN29" i="16"/>
  <c r="AN20" i="16"/>
  <c r="C41" i="16"/>
  <c r="E40" i="16"/>
  <c r="AN40" i="16" s="1"/>
  <c r="F39" i="16"/>
  <c r="AK39" i="16"/>
  <c r="AL39" i="16"/>
  <c r="G43" i="16"/>
  <c r="B44" i="16"/>
  <c r="J43" i="16"/>
  <c r="H43" i="16"/>
  <c r="I43" i="16"/>
  <c r="K43" i="16"/>
  <c r="L43" i="16"/>
  <c r="M43" i="16"/>
  <c r="N43" i="16"/>
  <c r="O43" i="16"/>
  <c r="P43" i="16"/>
  <c r="Q43" i="16"/>
  <c r="R43" i="16"/>
  <c r="S43" i="16"/>
  <c r="T43" i="16"/>
  <c r="U43" i="16"/>
  <c r="V43" i="16"/>
  <c r="W43" i="16"/>
  <c r="X43" i="16"/>
  <c r="Y43" i="16"/>
  <c r="Z43" i="16"/>
  <c r="AA43" i="16"/>
  <c r="AB43" i="16"/>
  <c r="AC43" i="16"/>
  <c r="AD43" i="16"/>
  <c r="AE43" i="16"/>
  <c r="AF43" i="16"/>
  <c r="AG43" i="16"/>
  <c r="AH43" i="16"/>
  <c r="AI43" i="16"/>
  <c r="AJ43" i="16"/>
  <c r="AK43" i="16"/>
  <c r="AL43" i="16"/>
  <c r="F42" i="14"/>
  <c r="AK42" i="14"/>
  <c r="AM45" i="14"/>
  <c r="AM39" i="14"/>
  <c r="AM40" i="14"/>
  <c r="AM38" i="14"/>
  <c r="AM36" i="14"/>
  <c r="AM42" i="14"/>
  <c r="AM31" i="14"/>
  <c r="AM32" i="14"/>
  <c r="AM35" i="14"/>
  <c r="AM26" i="14"/>
  <c r="AM37" i="14"/>
  <c r="AM29" i="14"/>
  <c r="AM34" i="14"/>
  <c r="AM24" i="14"/>
  <c r="AM27" i="14"/>
  <c r="AM33" i="14"/>
  <c r="AM25" i="14"/>
  <c r="AM30" i="14"/>
  <c r="AM19" i="14"/>
  <c r="AM22" i="14"/>
  <c r="AM17" i="14"/>
  <c r="AM28" i="14"/>
  <c r="AM20" i="14"/>
  <c r="AM23" i="14"/>
  <c r="AM15" i="14"/>
  <c r="AM21" i="14"/>
  <c r="AM16" i="14"/>
  <c r="AM12" i="14"/>
  <c r="AM13" i="14"/>
  <c r="AN11" i="14"/>
  <c r="AM41" i="14"/>
  <c r="AM14" i="14"/>
  <c r="AM18" i="14"/>
  <c r="C44" i="14"/>
  <c r="E43" i="14"/>
  <c r="B46" i="14"/>
  <c r="AM46" i="14" s="1"/>
  <c r="G45" i="14"/>
  <c r="I45" i="14"/>
  <c r="H45" i="14"/>
  <c r="J45" i="14"/>
  <c r="K45" i="14"/>
  <c r="L45" i="14"/>
  <c r="M45" i="14"/>
  <c r="N45" i="14"/>
  <c r="O45" i="14"/>
  <c r="P45" i="14"/>
  <c r="Q45" i="14"/>
  <c r="R45" i="14"/>
  <c r="S45" i="14"/>
  <c r="T45" i="14"/>
  <c r="U45" i="14"/>
  <c r="V45" i="14"/>
  <c r="W45" i="14"/>
  <c r="X45" i="14"/>
  <c r="Y45" i="14"/>
  <c r="Z45" i="14"/>
  <c r="AA45" i="14"/>
  <c r="AB45" i="14"/>
  <c r="AC45" i="14"/>
  <c r="AD45" i="14"/>
  <c r="AE45" i="14"/>
  <c r="AF45" i="14"/>
  <c r="AG45" i="14"/>
  <c r="AH45" i="14"/>
  <c r="AI45" i="14"/>
  <c r="AJ45" i="14"/>
  <c r="AK45" i="14"/>
  <c r="F43" i="1"/>
  <c r="AL41" i="11"/>
  <c r="AL29" i="11"/>
  <c r="AL31" i="11"/>
  <c r="AL36" i="11"/>
  <c r="AL34" i="11"/>
  <c r="AL30" i="11"/>
  <c r="AL28" i="11"/>
  <c r="AL25" i="11"/>
  <c r="AL21" i="11"/>
  <c r="AL39" i="11"/>
  <c r="AL37" i="11"/>
  <c r="AL32" i="11"/>
  <c r="AL24" i="11"/>
  <c r="AL33" i="11"/>
  <c r="AL18" i="11"/>
  <c r="AL14" i="11"/>
  <c r="AL10" i="11"/>
  <c r="AL38" i="11"/>
  <c r="AL13" i="11"/>
  <c r="AL20" i="11"/>
  <c r="AL17" i="11"/>
  <c r="AL9" i="11"/>
  <c r="AL35" i="11"/>
  <c r="AL22" i="11"/>
  <c r="AL12" i="11"/>
  <c r="AM8" i="11"/>
  <c r="AL27" i="11"/>
  <c r="AL26" i="11"/>
  <c r="AL11" i="11"/>
  <c r="AL19" i="11"/>
  <c r="AL23" i="11"/>
  <c r="AL15" i="11"/>
  <c r="AL16" i="11"/>
  <c r="B42" i="11"/>
  <c r="AL42" i="11" s="1"/>
  <c r="G41" i="11"/>
  <c r="H41" i="11"/>
  <c r="I41" i="11"/>
  <c r="J41" i="11"/>
  <c r="K41" i="11"/>
  <c r="L41" i="11"/>
  <c r="M41" i="11"/>
  <c r="N41" i="11"/>
  <c r="O41" i="11"/>
  <c r="P41" i="11"/>
  <c r="Q41" i="11"/>
  <c r="R41" i="11"/>
  <c r="S41" i="11"/>
  <c r="T41" i="11"/>
  <c r="U41" i="11"/>
  <c r="V41" i="11"/>
  <c r="W41" i="11"/>
  <c r="X41" i="11"/>
  <c r="Y41" i="11"/>
  <c r="Z41" i="11"/>
  <c r="AA41" i="11"/>
  <c r="AB41" i="11"/>
  <c r="AC41" i="11"/>
  <c r="AD41" i="11"/>
  <c r="AE41" i="11"/>
  <c r="AF41" i="11"/>
  <c r="AG41" i="11"/>
  <c r="AH41" i="11"/>
  <c r="AI41" i="11"/>
  <c r="AJ41" i="11"/>
  <c r="C41" i="11"/>
  <c r="E40" i="11"/>
  <c r="F40" i="11" s="1"/>
  <c r="AK39" i="11"/>
  <c r="AK41" i="11"/>
  <c r="H13" i="1"/>
  <c r="H12" i="1"/>
  <c r="E44" i="1"/>
  <c r="H66" i="1"/>
  <c r="B14" i="1"/>
  <c r="G14" i="1" s="1"/>
  <c r="I11" i="1"/>
  <c r="E41" i="16" l="1"/>
  <c r="C42" i="16"/>
  <c r="AO38" i="16"/>
  <c r="AO41" i="16"/>
  <c r="AO40" i="16"/>
  <c r="AO37" i="16"/>
  <c r="AO33" i="16"/>
  <c r="AO36" i="16"/>
  <c r="AO32" i="16"/>
  <c r="AO28" i="16"/>
  <c r="AO35" i="16"/>
  <c r="AO27" i="16"/>
  <c r="AO44" i="16"/>
  <c r="AO39" i="16"/>
  <c r="AO31" i="16"/>
  <c r="AO26" i="16"/>
  <c r="AO25" i="16"/>
  <c r="AO21" i="16"/>
  <c r="AO17" i="16"/>
  <c r="AO13" i="16"/>
  <c r="AO34" i="16"/>
  <c r="AO30" i="16"/>
  <c r="AO24" i="16"/>
  <c r="AO20" i="16"/>
  <c r="AO18" i="16"/>
  <c r="AO12" i="16"/>
  <c r="AO14" i="16"/>
  <c r="AO9" i="16"/>
  <c r="AO23" i="16"/>
  <c r="AO22" i="16"/>
  <c r="AO16" i="16"/>
  <c r="AO15" i="16"/>
  <c r="AO29" i="16"/>
  <c r="AP8" i="16"/>
  <c r="AO19" i="16"/>
  <c r="AO11" i="16"/>
  <c r="AO10" i="16"/>
  <c r="B45" i="16"/>
  <c r="AO45" i="16" s="1"/>
  <c r="G44" i="16"/>
  <c r="J44" i="16"/>
  <c r="H44" i="16"/>
  <c r="I44" i="16"/>
  <c r="K44" i="16"/>
  <c r="L44" i="16"/>
  <c r="M44" i="16"/>
  <c r="N44" i="16"/>
  <c r="O44" i="16"/>
  <c r="P44" i="16"/>
  <c r="Q44" i="16"/>
  <c r="R44" i="16"/>
  <c r="S44" i="16"/>
  <c r="T44" i="16"/>
  <c r="U44" i="16"/>
  <c r="V44" i="16"/>
  <c r="W44" i="16"/>
  <c r="X44" i="16"/>
  <c r="Y44" i="16"/>
  <c r="Z44" i="16"/>
  <c r="AA44" i="16"/>
  <c r="AB44" i="16"/>
  <c r="AC44" i="16"/>
  <c r="AD44" i="16"/>
  <c r="AE44" i="16"/>
  <c r="AF44" i="16"/>
  <c r="AG44" i="16"/>
  <c r="AH44" i="16"/>
  <c r="AI44" i="16"/>
  <c r="AJ44" i="16"/>
  <c r="AK44" i="16"/>
  <c r="AL44" i="16"/>
  <c r="AM44" i="16"/>
  <c r="AN44" i="16"/>
  <c r="F40" i="16"/>
  <c r="AL40" i="16"/>
  <c r="AM40" i="16"/>
  <c r="F43" i="14"/>
  <c r="AL43" i="14"/>
  <c r="E44" i="14"/>
  <c r="C45" i="14"/>
  <c r="AM43" i="14"/>
  <c r="AN46" i="14"/>
  <c r="AN44" i="14"/>
  <c r="AN42" i="14"/>
  <c r="AN43" i="14"/>
  <c r="AN41" i="14"/>
  <c r="AN37" i="14"/>
  <c r="AN33" i="14"/>
  <c r="AN31" i="14"/>
  <c r="AN34" i="14"/>
  <c r="AN40" i="14"/>
  <c r="AN32" i="14"/>
  <c r="AN39" i="14"/>
  <c r="AN35" i="14"/>
  <c r="AN26" i="14"/>
  <c r="AN38" i="14"/>
  <c r="AN29" i="14"/>
  <c r="AN27" i="14"/>
  <c r="AN30" i="14"/>
  <c r="AN36" i="14"/>
  <c r="AN28" i="14"/>
  <c r="AN25" i="14"/>
  <c r="AN22" i="14"/>
  <c r="AN24" i="14"/>
  <c r="AN17" i="14"/>
  <c r="AN20" i="14"/>
  <c r="AN23" i="14"/>
  <c r="AN15" i="14"/>
  <c r="AN18" i="14"/>
  <c r="AN16" i="14"/>
  <c r="AN12" i="14"/>
  <c r="AN19" i="14"/>
  <c r="AN13" i="14"/>
  <c r="AO11" i="14"/>
  <c r="AN14" i="14"/>
  <c r="AN21" i="14"/>
  <c r="B47" i="14"/>
  <c r="G46" i="14"/>
  <c r="H46" i="14"/>
  <c r="I46" i="14"/>
  <c r="J46" i="14"/>
  <c r="K46" i="14"/>
  <c r="L46" i="14"/>
  <c r="M46" i="14"/>
  <c r="N46" i="14"/>
  <c r="O46" i="14"/>
  <c r="P46" i="14"/>
  <c r="Q46" i="14"/>
  <c r="R46" i="14"/>
  <c r="S46" i="14"/>
  <c r="T46" i="14"/>
  <c r="U46" i="14"/>
  <c r="V46" i="14"/>
  <c r="W46" i="14"/>
  <c r="X46" i="14"/>
  <c r="Y46" i="14"/>
  <c r="Z46" i="14"/>
  <c r="AA46" i="14"/>
  <c r="AB46" i="14"/>
  <c r="AC46" i="14"/>
  <c r="AD46" i="14"/>
  <c r="AE46" i="14"/>
  <c r="AF46" i="14"/>
  <c r="AG46" i="14"/>
  <c r="AH46" i="14"/>
  <c r="AI46" i="14"/>
  <c r="AJ46" i="14"/>
  <c r="AK46" i="14"/>
  <c r="AL46" i="14"/>
  <c r="F44" i="1"/>
  <c r="AM37" i="11"/>
  <c r="AM33" i="11"/>
  <c r="AM42" i="11"/>
  <c r="AM31" i="11"/>
  <c r="AM36" i="11"/>
  <c r="AM34" i="11"/>
  <c r="AM40" i="11"/>
  <c r="AM24" i="11"/>
  <c r="AM20" i="11"/>
  <c r="AM35" i="11"/>
  <c r="AM27" i="11"/>
  <c r="AM23" i="11"/>
  <c r="AM19" i="11"/>
  <c r="AM15" i="11"/>
  <c r="AM39" i="11"/>
  <c r="AM38" i="11"/>
  <c r="AM17" i="11"/>
  <c r="AM13" i="11"/>
  <c r="AM30" i="11"/>
  <c r="AM29" i="11"/>
  <c r="AM22" i="11"/>
  <c r="AM21" i="11"/>
  <c r="AM16" i="11"/>
  <c r="AM12" i="11"/>
  <c r="AM32" i="11"/>
  <c r="AM28" i="11"/>
  <c r="AM26" i="11"/>
  <c r="AM25" i="11"/>
  <c r="AM11" i="11"/>
  <c r="AM9" i="11"/>
  <c r="AM18" i="11"/>
  <c r="AM14" i="11"/>
  <c r="AM10" i="11"/>
  <c r="AN8" i="11"/>
  <c r="E41" i="11"/>
  <c r="F41" i="11" s="1"/>
  <c r="C42" i="11"/>
  <c r="B43" i="11"/>
  <c r="AM43" i="11" s="1"/>
  <c r="G42" i="11"/>
  <c r="H42" i="11"/>
  <c r="I42" i="11"/>
  <c r="J42" i="11"/>
  <c r="K42" i="11"/>
  <c r="L42" i="11"/>
  <c r="M42" i="11"/>
  <c r="N42" i="11"/>
  <c r="O42" i="11"/>
  <c r="P42" i="11"/>
  <c r="Q42" i="11"/>
  <c r="R42" i="11"/>
  <c r="S42" i="11"/>
  <c r="T42" i="11"/>
  <c r="U42" i="11"/>
  <c r="V42" i="11"/>
  <c r="W42" i="11"/>
  <c r="X42" i="11"/>
  <c r="Y42" i="11"/>
  <c r="Z42" i="11"/>
  <c r="AA42" i="11"/>
  <c r="AB42" i="11"/>
  <c r="AC42" i="11"/>
  <c r="AD42" i="11"/>
  <c r="AE42" i="11"/>
  <c r="AF42" i="11"/>
  <c r="AG42" i="11"/>
  <c r="AH42" i="11"/>
  <c r="AI42" i="11"/>
  <c r="AJ42" i="11"/>
  <c r="AK42" i="11"/>
  <c r="AL40" i="11"/>
  <c r="I14" i="1"/>
  <c r="I13" i="1"/>
  <c r="I12" i="1"/>
  <c r="H14" i="1"/>
  <c r="E45" i="1"/>
  <c r="I66" i="1"/>
  <c r="I67" i="1" s="1"/>
  <c r="H67" i="1"/>
  <c r="B15" i="1"/>
  <c r="J11" i="1"/>
  <c r="H62" i="1"/>
  <c r="AP38" i="16" l="1"/>
  <c r="AP41" i="16"/>
  <c r="AP40" i="16"/>
  <c r="AP37" i="16"/>
  <c r="AP33" i="16"/>
  <c r="AP36" i="16"/>
  <c r="AP32" i="16"/>
  <c r="AP39" i="16"/>
  <c r="AP31" i="16"/>
  <c r="AP34" i="16"/>
  <c r="AP30" i="16"/>
  <c r="AP26" i="16"/>
  <c r="AP45" i="16"/>
  <c r="AP29" i="16"/>
  <c r="AP35" i="16"/>
  <c r="AP27" i="16"/>
  <c r="AP22" i="16"/>
  <c r="AP18" i="16"/>
  <c r="AP14" i="16"/>
  <c r="AP25" i="16"/>
  <c r="AP21" i="16"/>
  <c r="AP17" i="16"/>
  <c r="AP13" i="16"/>
  <c r="AP10" i="16"/>
  <c r="AP24" i="16"/>
  <c r="AP12" i="16"/>
  <c r="AP23" i="16"/>
  <c r="AP15" i="16"/>
  <c r="AP28" i="16"/>
  <c r="AP9" i="16"/>
  <c r="AP16" i="16"/>
  <c r="AP20" i="16"/>
  <c r="AQ8" i="16"/>
  <c r="AP19" i="16"/>
  <c r="AP11" i="16"/>
  <c r="B46" i="16"/>
  <c r="G45" i="16"/>
  <c r="I45" i="16"/>
  <c r="J45" i="16"/>
  <c r="H45" i="16"/>
  <c r="K45" i="16"/>
  <c r="L45" i="16"/>
  <c r="M45" i="16"/>
  <c r="N45" i="16"/>
  <c r="O45" i="16"/>
  <c r="P45" i="16"/>
  <c r="Q45" i="16"/>
  <c r="R45" i="16"/>
  <c r="S45" i="16"/>
  <c r="T45" i="16"/>
  <c r="U45" i="16"/>
  <c r="V45" i="16"/>
  <c r="W45" i="16"/>
  <c r="X45" i="16"/>
  <c r="Y45" i="16"/>
  <c r="Z45" i="16"/>
  <c r="AA45" i="16"/>
  <c r="AB45" i="16"/>
  <c r="AC45" i="16"/>
  <c r="AD45" i="16"/>
  <c r="AE45" i="16"/>
  <c r="AF45" i="16"/>
  <c r="AG45" i="16"/>
  <c r="AH45" i="16"/>
  <c r="AI45" i="16"/>
  <c r="AJ45" i="16"/>
  <c r="AK45" i="16"/>
  <c r="AL45" i="16"/>
  <c r="AM45" i="16"/>
  <c r="AN45" i="16"/>
  <c r="C43" i="16"/>
  <c r="E42" i="16"/>
  <c r="F41" i="16"/>
  <c r="AM41" i="16"/>
  <c r="AN41" i="16"/>
  <c r="B48" i="14"/>
  <c r="G47" i="14"/>
  <c r="I47" i="14"/>
  <c r="H47" i="14"/>
  <c r="J47" i="14"/>
  <c r="K47" i="14"/>
  <c r="L47" i="14"/>
  <c r="M47" i="14"/>
  <c r="N47" i="14"/>
  <c r="O47" i="14"/>
  <c r="P47" i="14"/>
  <c r="Q47" i="14"/>
  <c r="R47" i="14"/>
  <c r="S47" i="14"/>
  <c r="T47" i="14"/>
  <c r="U47" i="14"/>
  <c r="V47" i="14"/>
  <c r="W47" i="14"/>
  <c r="X47" i="14"/>
  <c r="Y47" i="14"/>
  <c r="Z47" i="14"/>
  <c r="AA47" i="14"/>
  <c r="AB47" i="14"/>
  <c r="AC47" i="14"/>
  <c r="AD47" i="14"/>
  <c r="AE47" i="14"/>
  <c r="AF47" i="14"/>
  <c r="AG47" i="14"/>
  <c r="AH47" i="14"/>
  <c r="AI47" i="14"/>
  <c r="AJ47" i="14"/>
  <c r="AK47" i="14"/>
  <c r="AL47" i="14"/>
  <c r="AM47" i="14"/>
  <c r="C46" i="14"/>
  <c r="E45" i="14"/>
  <c r="F44" i="14"/>
  <c r="AM44" i="14"/>
  <c r="AN47" i="14"/>
  <c r="AO48" i="14"/>
  <c r="AO43" i="14"/>
  <c r="AO47" i="14"/>
  <c r="AO37" i="14"/>
  <c r="AO38" i="14"/>
  <c r="AO36" i="14"/>
  <c r="AO42" i="14"/>
  <c r="AO34" i="14"/>
  <c r="AO41" i="14"/>
  <c r="AO39" i="14"/>
  <c r="AO35" i="14"/>
  <c r="AO44" i="14"/>
  <c r="AO29" i="14"/>
  <c r="AO45" i="14"/>
  <c r="AO31" i="14"/>
  <c r="AO27" i="14"/>
  <c r="AO30" i="14"/>
  <c r="AO33" i="14"/>
  <c r="AO24" i="14"/>
  <c r="AO17" i="14"/>
  <c r="AO20" i="14"/>
  <c r="AO28" i="14"/>
  <c r="AO23" i="14"/>
  <c r="AO15" i="14"/>
  <c r="AO40" i="14"/>
  <c r="AO18" i="14"/>
  <c r="AO21" i="14"/>
  <c r="AO19" i="14"/>
  <c r="AO16" i="14"/>
  <c r="AO13" i="14"/>
  <c r="AO32" i="14"/>
  <c r="AO22" i="14"/>
  <c r="AP11" i="14"/>
  <c r="AO26" i="14"/>
  <c r="AO14" i="14"/>
  <c r="AO25" i="14"/>
  <c r="AO12" i="14"/>
  <c r="F45" i="1"/>
  <c r="C43" i="11"/>
  <c r="E42" i="11"/>
  <c r="F42" i="11" s="1"/>
  <c r="AN42" i="11"/>
  <c r="AN39" i="11"/>
  <c r="AN38" i="11"/>
  <c r="AN35" i="11"/>
  <c r="AN33" i="11"/>
  <c r="AN32" i="11"/>
  <c r="AN28" i="11"/>
  <c r="AN43" i="11"/>
  <c r="AN36" i="11"/>
  <c r="AN34" i="11"/>
  <c r="AN30" i="11"/>
  <c r="AN40" i="11"/>
  <c r="AN29" i="11"/>
  <c r="AN41" i="11"/>
  <c r="AN24" i="11"/>
  <c r="AN20" i="11"/>
  <c r="AN31" i="11"/>
  <c r="AN26" i="11"/>
  <c r="AN25" i="11"/>
  <c r="AN37" i="11"/>
  <c r="AN17" i="11"/>
  <c r="AN13" i="11"/>
  <c r="AN9" i="11"/>
  <c r="AN22" i="11"/>
  <c r="AN21" i="11"/>
  <c r="AN16" i="11"/>
  <c r="AN12" i="11"/>
  <c r="AN23" i="11"/>
  <c r="AO8" i="11"/>
  <c r="AN18" i="11"/>
  <c r="AN15" i="11"/>
  <c r="AN14" i="11"/>
  <c r="AN11" i="11"/>
  <c r="AN10" i="11"/>
  <c r="AN27" i="11"/>
  <c r="AN19" i="11"/>
  <c r="AM41" i="11"/>
  <c r="G43" i="11"/>
  <c r="B44" i="11"/>
  <c r="H43" i="11"/>
  <c r="I43" i="11"/>
  <c r="J43" i="11"/>
  <c r="K43" i="11"/>
  <c r="L43" i="11"/>
  <c r="M43" i="11"/>
  <c r="N43" i="11"/>
  <c r="O43" i="11"/>
  <c r="P43" i="11"/>
  <c r="Q43" i="11"/>
  <c r="R43" i="11"/>
  <c r="S43" i="11"/>
  <c r="T43" i="11"/>
  <c r="U43" i="11"/>
  <c r="V43" i="11"/>
  <c r="W43" i="11"/>
  <c r="X43" i="11"/>
  <c r="Y43" i="11"/>
  <c r="Z43" i="11"/>
  <c r="AA43" i="11"/>
  <c r="AB43" i="11"/>
  <c r="AC43" i="11"/>
  <c r="AD43" i="11"/>
  <c r="AE43" i="11"/>
  <c r="AF43" i="11"/>
  <c r="AG43" i="11"/>
  <c r="AH43" i="11"/>
  <c r="AI43" i="11"/>
  <c r="AJ43" i="11"/>
  <c r="AK43" i="11"/>
  <c r="AL43" i="11"/>
  <c r="G15" i="1"/>
  <c r="H15" i="1"/>
  <c r="J15" i="1"/>
  <c r="J14" i="1"/>
  <c r="J13" i="1"/>
  <c r="J12" i="1"/>
  <c r="I15" i="1"/>
  <c r="E46" i="1"/>
  <c r="J66" i="1"/>
  <c r="B16" i="1"/>
  <c r="I62" i="1"/>
  <c r="K11" i="1"/>
  <c r="AQ46" i="16" l="1"/>
  <c r="AQ41" i="16"/>
  <c r="AQ36" i="16"/>
  <c r="AQ32" i="16"/>
  <c r="AQ38" i="16"/>
  <c r="AQ35" i="16"/>
  <c r="AQ40" i="16"/>
  <c r="AQ37" i="16"/>
  <c r="AQ27" i="16"/>
  <c r="AQ34" i="16"/>
  <c r="AQ30" i="16"/>
  <c r="AQ26" i="16"/>
  <c r="AQ24" i="16"/>
  <c r="AQ20" i="16"/>
  <c r="AQ16" i="16"/>
  <c r="AQ12" i="16"/>
  <c r="AQ42" i="16"/>
  <c r="AQ29" i="16"/>
  <c r="AQ23" i="16"/>
  <c r="AQ19" i="16"/>
  <c r="AQ33" i="16"/>
  <c r="AQ28" i="16"/>
  <c r="AQ13" i="16"/>
  <c r="AQ9" i="16"/>
  <c r="AQ25" i="16"/>
  <c r="AQ21" i="16"/>
  <c r="AQ22" i="16"/>
  <c r="AQ15" i="16"/>
  <c r="AQ14" i="16"/>
  <c r="AR8" i="16"/>
  <c r="AQ39" i="16"/>
  <c r="AQ31" i="16"/>
  <c r="AQ17" i="16"/>
  <c r="AQ11" i="16"/>
  <c r="AQ18" i="16"/>
  <c r="AQ10" i="16"/>
  <c r="B47" i="16"/>
  <c r="G46" i="16"/>
  <c r="H46" i="16"/>
  <c r="J46" i="16"/>
  <c r="I46" i="16"/>
  <c r="K46" i="16"/>
  <c r="L46" i="16"/>
  <c r="M46" i="16"/>
  <c r="N46" i="16"/>
  <c r="O46" i="16"/>
  <c r="P46" i="16"/>
  <c r="Q46" i="16"/>
  <c r="R46" i="16"/>
  <c r="S46" i="16"/>
  <c r="T46" i="16"/>
  <c r="U46" i="16"/>
  <c r="V46" i="16"/>
  <c r="W46" i="16"/>
  <c r="X46" i="16"/>
  <c r="Y46" i="16"/>
  <c r="Z46" i="16"/>
  <c r="AA46" i="16"/>
  <c r="AB46" i="16"/>
  <c r="AC46" i="16"/>
  <c r="AD46" i="16"/>
  <c r="AE46" i="16"/>
  <c r="AF46" i="16"/>
  <c r="AG46" i="16"/>
  <c r="AH46" i="16"/>
  <c r="AI46" i="16"/>
  <c r="AJ46" i="16"/>
  <c r="AK46" i="16"/>
  <c r="AL46" i="16"/>
  <c r="AM46" i="16"/>
  <c r="AN46" i="16"/>
  <c r="AO46" i="16"/>
  <c r="AP46" i="16"/>
  <c r="F42" i="16"/>
  <c r="AN42" i="16"/>
  <c r="AO42" i="16"/>
  <c r="AP42" i="16"/>
  <c r="C44" i="16"/>
  <c r="E43" i="16"/>
  <c r="C47" i="14"/>
  <c r="E46" i="14"/>
  <c r="AP43" i="14"/>
  <c r="AP46" i="14"/>
  <c r="AP44" i="14"/>
  <c r="AP40" i="14"/>
  <c r="AP41" i="14"/>
  <c r="AP39" i="14"/>
  <c r="AP45" i="14"/>
  <c r="AP31" i="14"/>
  <c r="AP32" i="14"/>
  <c r="AP38" i="14"/>
  <c r="AP24" i="14"/>
  <c r="AP37" i="14"/>
  <c r="AP27" i="14"/>
  <c r="AP34" i="14"/>
  <c r="AP30" i="14"/>
  <c r="AP25" i="14"/>
  <c r="AP33" i="14"/>
  <c r="AP28" i="14"/>
  <c r="AP48" i="14"/>
  <c r="AP42" i="14"/>
  <c r="AP26" i="14"/>
  <c r="AP20" i="14"/>
  <c r="AP23" i="14"/>
  <c r="AP15" i="14"/>
  <c r="AP18" i="14"/>
  <c r="AP35" i="14"/>
  <c r="AP21" i="14"/>
  <c r="AP36" i="14"/>
  <c r="AP16" i="14"/>
  <c r="AP22" i="14"/>
  <c r="AP29" i="14"/>
  <c r="AP19" i="14"/>
  <c r="AQ11" i="14"/>
  <c r="AP14" i="14"/>
  <c r="AP17" i="14"/>
  <c r="AP12" i="14"/>
  <c r="AP13" i="14"/>
  <c r="B49" i="14"/>
  <c r="G48" i="14"/>
  <c r="I48" i="14"/>
  <c r="H48" i="14"/>
  <c r="J48" i="14"/>
  <c r="K48" i="14"/>
  <c r="L48" i="14"/>
  <c r="M48" i="14"/>
  <c r="N48" i="14"/>
  <c r="O48" i="14"/>
  <c r="P48" i="14"/>
  <c r="Q48" i="14"/>
  <c r="R48" i="14"/>
  <c r="S48" i="14"/>
  <c r="T48" i="14"/>
  <c r="U48" i="14"/>
  <c r="V48" i="14"/>
  <c r="W48" i="14"/>
  <c r="X48" i="14"/>
  <c r="Y48" i="14"/>
  <c r="Z48" i="14"/>
  <c r="AA48" i="14"/>
  <c r="AB48" i="14"/>
  <c r="AC48" i="14"/>
  <c r="AD48" i="14"/>
  <c r="AE48" i="14"/>
  <c r="AF48" i="14"/>
  <c r="AG48" i="14"/>
  <c r="AH48" i="14"/>
  <c r="AI48" i="14"/>
  <c r="AJ48" i="14"/>
  <c r="AK48" i="14"/>
  <c r="AL48" i="14"/>
  <c r="AM48" i="14"/>
  <c r="AN48" i="14"/>
  <c r="F45" i="14"/>
  <c r="AN45" i="14"/>
  <c r="F46" i="1"/>
  <c r="AO44" i="11"/>
  <c r="AO41" i="11"/>
  <c r="AO36" i="11"/>
  <c r="AO39" i="11"/>
  <c r="AO42" i="11"/>
  <c r="AO40" i="11"/>
  <c r="AO37" i="11"/>
  <c r="AO34" i="11"/>
  <c r="AO30" i="11"/>
  <c r="AO31" i="11"/>
  <c r="AO27" i="11"/>
  <c r="AO23" i="11"/>
  <c r="AO19" i="11"/>
  <c r="AO33" i="11"/>
  <c r="AO26" i="11"/>
  <c r="AO22" i="11"/>
  <c r="AO18" i="11"/>
  <c r="AO38" i="11"/>
  <c r="AO9" i="11"/>
  <c r="AO21" i="11"/>
  <c r="AO20" i="11"/>
  <c r="AO16" i="11"/>
  <c r="AO12" i="11"/>
  <c r="AO29" i="11"/>
  <c r="AO35" i="11"/>
  <c r="AO32" i="11"/>
  <c r="AO28" i="11"/>
  <c r="AO15" i="11"/>
  <c r="AO11" i="11"/>
  <c r="AO25" i="11"/>
  <c r="AO24" i="11"/>
  <c r="AP8" i="11"/>
  <c r="AO17" i="11"/>
  <c r="AO10" i="11"/>
  <c r="AO14" i="11"/>
  <c r="AO13" i="11"/>
  <c r="B45" i="11"/>
  <c r="AO45" i="11" s="1"/>
  <c r="G44" i="11"/>
  <c r="H44" i="11"/>
  <c r="I44" i="11"/>
  <c r="J44" i="11"/>
  <c r="K44" i="11"/>
  <c r="L44" i="11"/>
  <c r="M44" i="11"/>
  <c r="N44" i="11"/>
  <c r="O44" i="11"/>
  <c r="P44" i="11"/>
  <c r="Q44" i="11"/>
  <c r="R44" i="11"/>
  <c r="S44" i="11"/>
  <c r="T44" i="11"/>
  <c r="U44" i="11"/>
  <c r="V44" i="11"/>
  <c r="W44" i="11"/>
  <c r="X44" i="11"/>
  <c r="Y44" i="11"/>
  <c r="Z44" i="11"/>
  <c r="AA44" i="11"/>
  <c r="AB44" i="11"/>
  <c r="AC44" i="11"/>
  <c r="AD44" i="11"/>
  <c r="AE44" i="11"/>
  <c r="AF44" i="11"/>
  <c r="AG44" i="11"/>
  <c r="AH44" i="11"/>
  <c r="AI44" i="11"/>
  <c r="AJ44" i="11"/>
  <c r="AK44" i="11"/>
  <c r="AL44" i="11"/>
  <c r="AM44" i="11"/>
  <c r="E43" i="11"/>
  <c r="F43" i="11" s="1"/>
  <c r="C44" i="11"/>
  <c r="AN44" i="11"/>
  <c r="G16" i="1"/>
  <c r="H16" i="1"/>
  <c r="I16" i="1"/>
  <c r="K16" i="1"/>
  <c r="K15" i="1"/>
  <c r="K14" i="1"/>
  <c r="K13" i="1"/>
  <c r="K12" i="1"/>
  <c r="J16" i="1"/>
  <c r="E47" i="1"/>
  <c r="J67" i="1"/>
  <c r="K66" i="1"/>
  <c r="B17" i="1"/>
  <c r="J62" i="1"/>
  <c r="L11" i="1"/>
  <c r="B48" i="16" l="1"/>
  <c r="G47" i="16"/>
  <c r="H47" i="16"/>
  <c r="I47" i="16"/>
  <c r="J47" i="16"/>
  <c r="K47" i="16"/>
  <c r="L47" i="16"/>
  <c r="M47" i="16"/>
  <c r="N47" i="16"/>
  <c r="O47" i="16"/>
  <c r="P47" i="16"/>
  <c r="Q47" i="16"/>
  <c r="R47" i="16"/>
  <c r="S47" i="16"/>
  <c r="T47" i="16"/>
  <c r="U47" i="16"/>
  <c r="V47" i="16"/>
  <c r="W47" i="16"/>
  <c r="X47" i="16"/>
  <c r="Y47" i="16"/>
  <c r="Z47" i="16"/>
  <c r="AA47" i="16"/>
  <c r="AB47" i="16"/>
  <c r="AC47" i="16"/>
  <c r="AD47" i="16"/>
  <c r="AE47" i="16"/>
  <c r="AF47" i="16"/>
  <c r="AG47" i="16"/>
  <c r="AH47" i="16"/>
  <c r="AI47" i="16"/>
  <c r="AJ47" i="16"/>
  <c r="AK47" i="16"/>
  <c r="AL47" i="16"/>
  <c r="AM47" i="16"/>
  <c r="AN47" i="16"/>
  <c r="AO47" i="16"/>
  <c r="AP47" i="16"/>
  <c r="AR47" i="16"/>
  <c r="AR42" i="16"/>
  <c r="AR41" i="16"/>
  <c r="AR37" i="16"/>
  <c r="AR48" i="16"/>
  <c r="AR36" i="16"/>
  <c r="AR32" i="16"/>
  <c r="AR38" i="16"/>
  <c r="AR35" i="16"/>
  <c r="AR39" i="16"/>
  <c r="AR31" i="16"/>
  <c r="AR33" i="16"/>
  <c r="AR29" i="16"/>
  <c r="AR25" i="16"/>
  <c r="AR28" i="16"/>
  <c r="AR21" i="16"/>
  <c r="AR17" i="16"/>
  <c r="AR13" i="16"/>
  <c r="AR26" i="16"/>
  <c r="AR24" i="16"/>
  <c r="AR20" i="16"/>
  <c r="AR16" i="16"/>
  <c r="AR12" i="16"/>
  <c r="AR40" i="16"/>
  <c r="AR34" i="16"/>
  <c r="AR30" i="16"/>
  <c r="AR23" i="16"/>
  <c r="AR22" i="16"/>
  <c r="AR15" i="16"/>
  <c r="AR14" i="16"/>
  <c r="AR11" i="16"/>
  <c r="AS8" i="16"/>
  <c r="AR19" i="16"/>
  <c r="AR43" i="16"/>
  <c r="AR18" i="16"/>
  <c r="AR10" i="16"/>
  <c r="AR27" i="16"/>
  <c r="AR9" i="16"/>
  <c r="AQ47" i="16"/>
  <c r="F43" i="16"/>
  <c r="AO43" i="16"/>
  <c r="AP43" i="16"/>
  <c r="AQ43" i="16"/>
  <c r="C45" i="16"/>
  <c r="E44" i="16"/>
  <c r="AR44" i="16" s="1"/>
  <c r="B50" i="14"/>
  <c r="G49" i="14"/>
  <c r="I49" i="14"/>
  <c r="H49" i="14"/>
  <c r="J49" i="14"/>
  <c r="K49" i="14"/>
  <c r="L49" i="14"/>
  <c r="M49" i="14"/>
  <c r="N49" i="14"/>
  <c r="O49" i="14"/>
  <c r="P49" i="14"/>
  <c r="Q49" i="14"/>
  <c r="R49" i="14"/>
  <c r="S49" i="14"/>
  <c r="T49" i="14"/>
  <c r="U49" i="14"/>
  <c r="V49" i="14"/>
  <c r="W49" i="14"/>
  <c r="X49" i="14"/>
  <c r="Y49" i="14"/>
  <c r="Z49" i="14"/>
  <c r="AA49" i="14"/>
  <c r="AB49" i="14"/>
  <c r="AC49" i="14"/>
  <c r="AD49" i="14"/>
  <c r="AE49" i="14"/>
  <c r="AF49" i="14"/>
  <c r="AG49" i="14"/>
  <c r="AH49" i="14"/>
  <c r="AI49" i="14"/>
  <c r="AJ49" i="14"/>
  <c r="AK49" i="14"/>
  <c r="AL49" i="14"/>
  <c r="AM49" i="14"/>
  <c r="AN49" i="14"/>
  <c r="AO49" i="14"/>
  <c r="AP49" i="14"/>
  <c r="F46" i="14"/>
  <c r="AO46" i="14"/>
  <c r="E47" i="14"/>
  <c r="C48" i="14"/>
  <c r="AQ50" i="14"/>
  <c r="AQ46" i="14"/>
  <c r="AQ47" i="14"/>
  <c r="AQ49" i="14"/>
  <c r="AQ45" i="14"/>
  <c r="AQ44" i="14"/>
  <c r="AQ42" i="14"/>
  <c r="AQ34" i="14"/>
  <c r="AQ41" i="14"/>
  <c r="AQ32" i="14"/>
  <c r="AQ40" i="14"/>
  <c r="AQ35" i="14"/>
  <c r="AQ38" i="14"/>
  <c r="AQ33" i="14"/>
  <c r="AQ43" i="14"/>
  <c r="AQ37" i="14"/>
  <c r="AQ27" i="14"/>
  <c r="AQ31" i="14"/>
  <c r="AQ30" i="14"/>
  <c r="AQ28" i="14"/>
  <c r="AQ36" i="14"/>
  <c r="AQ29" i="14"/>
  <c r="AQ23" i="14"/>
  <c r="AQ15" i="14"/>
  <c r="AQ18" i="14"/>
  <c r="AQ21" i="14"/>
  <c r="AQ16" i="14"/>
  <c r="AQ26" i="14"/>
  <c r="AQ19" i="14"/>
  <c r="AQ25" i="14"/>
  <c r="AQ17" i="14"/>
  <c r="AQ22" i="14"/>
  <c r="AQ14" i="14"/>
  <c r="AQ20" i="14"/>
  <c r="AQ12" i="14"/>
  <c r="AR11" i="14"/>
  <c r="AQ13" i="14"/>
  <c r="AQ39" i="14"/>
  <c r="AQ24" i="14"/>
  <c r="F47" i="1"/>
  <c r="E44" i="11"/>
  <c r="F44" i="11" s="1"/>
  <c r="C45" i="11"/>
  <c r="AP45" i="11"/>
  <c r="AP41" i="11"/>
  <c r="AP44" i="11"/>
  <c r="AP42" i="11"/>
  <c r="AP40" i="11"/>
  <c r="AP38" i="11"/>
  <c r="AP43" i="11"/>
  <c r="AP39" i="11"/>
  <c r="AP31" i="11"/>
  <c r="AP36" i="11"/>
  <c r="AP29" i="11"/>
  <c r="AP35" i="11"/>
  <c r="AP33" i="11"/>
  <c r="AP32" i="11"/>
  <c r="AP28" i="11"/>
  <c r="AP27" i="11"/>
  <c r="AP23" i="11"/>
  <c r="AP37" i="11"/>
  <c r="AP34" i="11"/>
  <c r="AP30" i="11"/>
  <c r="AP21" i="11"/>
  <c r="AP20" i="11"/>
  <c r="AP16" i="11"/>
  <c r="AP12" i="11"/>
  <c r="AP11" i="11"/>
  <c r="AP22" i="11"/>
  <c r="AQ8" i="11"/>
  <c r="AP15" i="11"/>
  <c r="AP25" i="11"/>
  <c r="AP24" i="11"/>
  <c r="AP19" i="11"/>
  <c r="AP26" i="11"/>
  <c r="AP13" i="11"/>
  <c r="AP17" i="11"/>
  <c r="AP10" i="11"/>
  <c r="AP14" i="11"/>
  <c r="AP18" i="11"/>
  <c r="AP9" i="11"/>
  <c r="G45" i="11"/>
  <c r="B46" i="11"/>
  <c r="AP46" i="11" s="1"/>
  <c r="H45" i="11"/>
  <c r="I45" i="11"/>
  <c r="J45" i="11"/>
  <c r="K45" i="11"/>
  <c r="L45" i="11"/>
  <c r="M45" i="11"/>
  <c r="N45" i="11"/>
  <c r="O45" i="11"/>
  <c r="P45" i="11"/>
  <c r="Q45" i="11"/>
  <c r="R45" i="11"/>
  <c r="S45" i="11"/>
  <c r="T45" i="11"/>
  <c r="U45" i="11"/>
  <c r="V45" i="11"/>
  <c r="W45" i="11"/>
  <c r="X45" i="11"/>
  <c r="Y45" i="11"/>
  <c r="Z45" i="11"/>
  <c r="AA45" i="11"/>
  <c r="AB45" i="11"/>
  <c r="AC45" i="11"/>
  <c r="AD45" i="11"/>
  <c r="AE45" i="11"/>
  <c r="AF45" i="11"/>
  <c r="AG45" i="11"/>
  <c r="AH45" i="11"/>
  <c r="AI45" i="11"/>
  <c r="AJ45" i="11"/>
  <c r="AK45" i="11"/>
  <c r="AL45" i="11"/>
  <c r="AM45" i="11"/>
  <c r="AN45" i="11"/>
  <c r="AO43" i="11"/>
  <c r="L17" i="1"/>
  <c r="L16" i="1"/>
  <c r="L15" i="1"/>
  <c r="L14" i="1"/>
  <c r="L13" i="1"/>
  <c r="L12" i="1"/>
  <c r="G17" i="1"/>
  <c r="H17" i="1"/>
  <c r="I17" i="1"/>
  <c r="J17" i="1"/>
  <c r="K17" i="1"/>
  <c r="E48" i="1"/>
  <c r="B18" i="1"/>
  <c r="L66" i="1"/>
  <c r="K67" i="1"/>
  <c r="K62" i="1"/>
  <c r="B19" i="1"/>
  <c r="L19" i="1" s="1"/>
  <c r="M11" i="1"/>
  <c r="AS48" i="16" l="1"/>
  <c r="AS44" i="16"/>
  <c r="AS40" i="16"/>
  <c r="AS43" i="16"/>
  <c r="AS38" i="16"/>
  <c r="AS35" i="16"/>
  <c r="AS31" i="16"/>
  <c r="AS39" i="16"/>
  <c r="AS34" i="16"/>
  <c r="AS41" i="16"/>
  <c r="AS36" i="16"/>
  <c r="AS30" i="16"/>
  <c r="AS26" i="16"/>
  <c r="AS33" i="16"/>
  <c r="AS29" i="16"/>
  <c r="AS25" i="16"/>
  <c r="AS42" i="16"/>
  <c r="AS23" i="16"/>
  <c r="AS19" i="16"/>
  <c r="AS15" i="16"/>
  <c r="AS32" i="16"/>
  <c r="AS28" i="16"/>
  <c r="AS22" i="16"/>
  <c r="AS18" i="16"/>
  <c r="AS37" i="16"/>
  <c r="AS24" i="16"/>
  <c r="AS12" i="16"/>
  <c r="AS9" i="16"/>
  <c r="AS14" i="16"/>
  <c r="AS13" i="16"/>
  <c r="AT8" i="16"/>
  <c r="AS20" i="16"/>
  <c r="AS17" i="16"/>
  <c r="AS21" i="16"/>
  <c r="AS16" i="16"/>
  <c r="AS11" i="16"/>
  <c r="AS10" i="16"/>
  <c r="AS27" i="16"/>
  <c r="G48" i="16"/>
  <c r="I48" i="16"/>
  <c r="I50" i="16" s="1"/>
  <c r="H48" i="16"/>
  <c r="H50" i="16" s="1"/>
  <c r="J48" i="16"/>
  <c r="J50" i="16" s="1"/>
  <c r="K48" i="16"/>
  <c r="K50" i="16" s="1"/>
  <c r="L48" i="16"/>
  <c r="L50" i="16" s="1"/>
  <c r="M48" i="16"/>
  <c r="M50" i="16" s="1"/>
  <c r="N48" i="16"/>
  <c r="N50" i="16" s="1"/>
  <c r="O48" i="16"/>
  <c r="O50" i="16" s="1"/>
  <c r="P48" i="16"/>
  <c r="P50" i="16" s="1"/>
  <c r="Q48" i="16"/>
  <c r="Q50" i="16" s="1"/>
  <c r="R48" i="16"/>
  <c r="R50" i="16" s="1"/>
  <c r="S48" i="16"/>
  <c r="S50" i="16" s="1"/>
  <c r="T48" i="16"/>
  <c r="T50" i="16" s="1"/>
  <c r="U48" i="16"/>
  <c r="U50" i="16" s="1"/>
  <c r="V48" i="16"/>
  <c r="V50" i="16" s="1"/>
  <c r="W48" i="16"/>
  <c r="W50" i="16" s="1"/>
  <c r="X48" i="16"/>
  <c r="X50" i="16" s="1"/>
  <c r="Y48" i="16"/>
  <c r="Y50" i="16" s="1"/>
  <c r="Z48" i="16"/>
  <c r="Z50" i="16" s="1"/>
  <c r="AA48" i="16"/>
  <c r="AA50" i="16" s="1"/>
  <c r="AB48" i="16"/>
  <c r="AB50" i="16" s="1"/>
  <c r="AC48" i="16"/>
  <c r="AC50" i="16" s="1"/>
  <c r="AD48" i="16"/>
  <c r="AD50" i="16" s="1"/>
  <c r="AE48" i="16"/>
  <c r="AE50" i="16" s="1"/>
  <c r="AF48" i="16"/>
  <c r="AF50" i="16" s="1"/>
  <c r="AG48" i="16"/>
  <c r="AG50" i="16" s="1"/>
  <c r="AH48" i="16"/>
  <c r="AH50" i="16" s="1"/>
  <c r="AI48" i="16"/>
  <c r="AI50" i="16" s="1"/>
  <c r="AJ48" i="16"/>
  <c r="AJ50" i="16" s="1"/>
  <c r="AK48" i="16"/>
  <c r="AK50" i="16" s="1"/>
  <c r="AL48" i="16"/>
  <c r="AL50" i="16" s="1"/>
  <c r="AM48" i="16"/>
  <c r="AM50" i="16" s="1"/>
  <c r="AN48" i="16"/>
  <c r="AN50" i="16" s="1"/>
  <c r="AO48" i="16"/>
  <c r="AP48" i="16"/>
  <c r="AQ48" i="16"/>
  <c r="F44" i="16"/>
  <c r="AP44" i="16"/>
  <c r="AQ44" i="16"/>
  <c r="E45" i="16"/>
  <c r="C46" i="16"/>
  <c r="AO50" i="16"/>
  <c r="G50" i="14"/>
  <c r="B51" i="14"/>
  <c r="H50" i="14"/>
  <c r="I50" i="14"/>
  <c r="J50" i="14"/>
  <c r="K50" i="14"/>
  <c r="L50" i="14"/>
  <c r="M50" i="14"/>
  <c r="N50" i="14"/>
  <c r="O50" i="14"/>
  <c r="P50" i="14"/>
  <c r="Q50" i="14"/>
  <c r="R50" i="14"/>
  <c r="S50" i="14"/>
  <c r="T50" i="14"/>
  <c r="U50" i="14"/>
  <c r="V50" i="14"/>
  <c r="W50" i="14"/>
  <c r="X50" i="14"/>
  <c r="Y50" i="14"/>
  <c r="Z50" i="14"/>
  <c r="AA50" i="14"/>
  <c r="AB50" i="14"/>
  <c r="AC50" i="14"/>
  <c r="AD50" i="14"/>
  <c r="AE50" i="14"/>
  <c r="AF50" i="14"/>
  <c r="AG50" i="14"/>
  <c r="AH50" i="14"/>
  <c r="AI50" i="14"/>
  <c r="AJ50" i="14"/>
  <c r="AK50" i="14"/>
  <c r="AL50" i="14"/>
  <c r="AM50" i="14"/>
  <c r="AN50" i="14"/>
  <c r="AO50" i="14"/>
  <c r="AP50" i="14"/>
  <c r="C49" i="14"/>
  <c r="E48" i="14"/>
  <c r="F47" i="14"/>
  <c r="AP47" i="14"/>
  <c r="AR44" i="14"/>
  <c r="AR50" i="14"/>
  <c r="AR48" i="14"/>
  <c r="AR47" i="14"/>
  <c r="AR43" i="14"/>
  <c r="AR38" i="14"/>
  <c r="AR46" i="14"/>
  <c r="AR39" i="14"/>
  <c r="AR51" i="14"/>
  <c r="AR45" i="14"/>
  <c r="AR37" i="14"/>
  <c r="AR42" i="14"/>
  <c r="AR40" i="14"/>
  <c r="AR35" i="14"/>
  <c r="AR36" i="14"/>
  <c r="AR31" i="14"/>
  <c r="AR30" i="14"/>
  <c r="AR34" i="14"/>
  <c r="AR25" i="14"/>
  <c r="AR28" i="14"/>
  <c r="AR33" i="14"/>
  <c r="AR26" i="14"/>
  <c r="AR41" i="14"/>
  <c r="AR32" i="14"/>
  <c r="AR24" i="14"/>
  <c r="AR18" i="14"/>
  <c r="AR21" i="14"/>
  <c r="AR16" i="14"/>
  <c r="AR19" i="14"/>
  <c r="AR29" i="14"/>
  <c r="AR22" i="14"/>
  <c r="AR20" i="14"/>
  <c r="AR14" i="14"/>
  <c r="AR17" i="14"/>
  <c r="AR23" i="14"/>
  <c r="AR15" i="14"/>
  <c r="AR13" i="14"/>
  <c r="AR12" i="14"/>
  <c r="AS11" i="14"/>
  <c r="AR27" i="14"/>
  <c r="F48" i="1"/>
  <c r="C46" i="11"/>
  <c r="E45" i="11"/>
  <c r="F45" i="11" s="1"/>
  <c r="B47" i="11"/>
  <c r="G46" i="11"/>
  <c r="H46" i="11"/>
  <c r="I46" i="11"/>
  <c r="J46" i="11"/>
  <c r="K46" i="11"/>
  <c r="L46" i="11"/>
  <c r="M46" i="11"/>
  <c r="N46" i="11"/>
  <c r="O46" i="11"/>
  <c r="P46" i="11"/>
  <c r="Q46" i="11"/>
  <c r="R46" i="11"/>
  <c r="S46" i="11"/>
  <c r="T46" i="11"/>
  <c r="U46" i="11"/>
  <c r="V46" i="11"/>
  <c r="W46" i="11"/>
  <c r="X46" i="11"/>
  <c r="Y46" i="11"/>
  <c r="Z46" i="11"/>
  <c r="AA46" i="11"/>
  <c r="AB46" i="11"/>
  <c r="AC46" i="11"/>
  <c r="AD46" i="11"/>
  <c r="AE46" i="11"/>
  <c r="AF46" i="11"/>
  <c r="AG46" i="11"/>
  <c r="AH46" i="11"/>
  <c r="AI46" i="11"/>
  <c r="AJ46" i="11"/>
  <c r="AK46" i="11"/>
  <c r="AL46" i="11"/>
  <c r="AM46" i="11"/>
  <c r="AN46" i="11"/>
  <c r="AO46" i="11"/>
  <c r="AQ43" i="11"/>
  <c r="AQ46" i="11"/>
  <c r="AQ39" i="11"/>
  <c r="AQ35" i="11"/>
  <c r="AQ45" i="11"/>
  <c r="AQ40" i="11"/>
  <c r="AQ38" i="11"/>
  <c r="AQ44" i="11"/>
  <c r="AQ47" i="11"/>
  <c r="AQ41" i="11"/>
  <c r="AQ29" i="11"/>
  <c r="AQ42" i="11"/>
  <c r="AQ33" i="11"/>
  <c r="AQ32" i="11"/>
  <c r="AQ37" i="11"/>
  <c r="AQ26" i="11"/>
  <c r="AQ22" i="11"/>
  <c r="AQ25" i="11"/>
  <c r="AQ21" i="11"/>
  <c r="AQ34" i="11"/>
  <c r="AQ27" i="11"/>
  <c r="AQ17" i="11"/>
  <c r="AR8" i="11"/>
  <c r="AQ36" i="11"/>
  <c r="AQ15" i="11"/>
  <c r="AQ11" i="11"/>
  <c r="AQ19" i="11"/>
  <c r="AQ30" i="11"/>
  <c r="AQ28" i="11"/>
  <c r="AQ24" i="11"/>
  <c r="AQ23" i="11"/>
  <c r="AQ18" i="11"/>
  <c r="AQ14" i="11"/>
  <c r="AQ10" i="11"/>
  <c r="AQ20" i="11"/>
  <c r="AQ31" i="11"/>
  <c r="AQ12" i="11"/>
  <c r="AQ13" i="11"/>
  <c r="AQ16" i="11"/>
  <c r="AQ9" i="11"/>
  <c r="G18" i="1"/>
  <c r="H18" i="1"/>
  <c r="I18" i="1"/>
  <c r="J18" i="1"/>
  <c r="K18" i="1"/>
  <c r="M19" i="1"/>
  <c r="M18" i="1"/>
  <c r="M17" i="1"/>
  <c r="M16" i="1"/>
  <c r="M15" i="1"/>
  <c r="M14" i="1"/>
  <c r="M13" i="1"/>
  <c r="M12" i="1"/>
  <c r="G19" i="1"/>
  <c r="H19" i="1"/>
  <c r="I19" i="1"/>
  <c r="J19" i="1"/>
  <c r="K19" i="1"/>
  <c r="L18" i="1"/>
  <c r="E49" i="1"/>
  <c r="L67" i="1"/>
  <c r="M66" i="1"/>
  <c r="L62" i="1"/>
  <c r="N11" i="1"/>
  <c r="B20" i="1"/>
  <c r="E46" i="16" l="1"/>
  <c r="C47" i="16"/>
  <c r="AP50" i="16"/>
  <c r="F45" i="16"/>
  <c r="AQ45" i="16"/>
  <c r="AR45" i="16"/>
  <c r="G50" i="16"/>
  <c r="AT46" i="16"/>
  <c r="AT45" i="16"/>
  <c r="AT41" i="16"/>
  <c r="AU41" i="16" s="1"/>
  <c r="AT44" i="16"/>
  <c r="AU44" i="16" s="1"/>
  <c r="AT40" i="16"/>
  <c r="AU40" i="16" s="1"/>
  <c r="AT35" i="16"/>
  <c r="AU35" i="16" s="1"/>
  <c r="AT39" i="16"/>
  <c r="AU39" i="16" s="1"/>
  <c r="AT34" i="16"/>
  <c r="AU34" i="16" s="1"/>
  <c r="AT42" i="16"/>
  <c r="AU42" i="16" s="1"/>
  <c r="AT32" i="16"/>
  <c r="AU32" i="16" s="1"/>
  <c r="AT28" i="16"/>
  <c r="AU28" i="16" s="1"/>
  <c r="AT43" i="16"/>
  <c r="AU43" i="16" s="1"/>
  <c r="AT27" i="16"/>
  <c r="AU27" i="16" s="1"/>
  <c r="AT33" i="16"/>
  <c r="AU33" i="16" s="1"/>
  <c r="AT25" i="16"/>
  <c r="AU25" i="16" s="1"/>
  <c r="AT24" i="16"/>
  <c r="AU24" i="16" s="1"/>
  <c r="AT20" i="16"/>
  <c r="AU20" i="16" s="1"/>
  <c r="AT16" i="16"/>
  <c r="AU16" i="16" s="1"/>
  <c r="AT12" i="16"/>
  <c r="AU12" i="16" s="1"/>
  <c r="AT23" i="16"/>
  <c r="AU23" i="16" s="1"/>
  <c r="AT19" i="16"/>
  <c r="AU19" i="16" s="1"/>
  <c r="AT15" i="16"/>
  <c r="AU15" i="16" s="1"/>
  <c r="AT36" i="16"/>
  <c r="AU36" i="16" s="1"/>
  <c r="AT31" i="16"/>
  <c r="AU31" i="16" s="1"/>
  <c r="AT30" i="16"/>
  <c r="AU30" i="16" s="1"/>
  <c r="AT38" i="16"/>
  <c r="AU38" i="16" s="1"/>
  <c r="AT14" i="16"/>
  <c r="AU14" i="16" s="1"/>
  <c r="AT13" i="16"/>
  <c r="AU13" i="16" s="1"/>
  <c r="AT22" i="16"/>
  <c r="AU22" i="16" s="1"/>
  <c r="AT21" i="16"/>
  <c r="AU21" i="16" s="1"/>
  <c r="AT11" i="16"/>
  <c r="AU11" i="16" s="1"/>
  <c r="AT26" i="16"/>
  <c r="AU26" i="16" s="1"/>
  <c r="AT10" i="16"/>
  <c r="AU10" i="16" s="1"/>
  <c r="AT17" i="16"/>
  <c r="AU17" i="16" s="1"/>
  <c r="AT29" i="16"/>
  <c r="AU29" i="16" s="1"/>
  <c r="AT18" i="16"/>
  <c r="AU18" i="16" s="1"/>
  <c r="AT37" i="16"/>
  <c r="AU37" i="16" s="1"/>
  <c r="AT9" i="16"/>
  <c r="AS45" i="16"/>
  <c r="AS51" i="14"/>
  <c r="AS44" i="14"/>
  <c r="AS47" i="14"/>
  <c r="AS45" i="14"/>
  <c r="AS43" i="14"/>
  <c r="AS41" i="14"/>
  <c r="AS46" i="14"/>
  <c r="AS42" i="14"/>
  <c r="AS48" i="14"/>
  <c r="AS40" i="14"/>
  <c r="AS32" i="14"/>
  <c r="AS39" i="14"/>
  <c r="AS33" i="14"/>
  <c r="AS37" i="14"/>
  <c r="AS31" i="14"/>
  <c r="AS34" i="14"/>
  <c r="AS25" i="14"/>
  <c r="AS28" i="14"/>
  <c r="AS36" i="14"/>
  <c r="AS26" i="14"/>
  <c r="AS29" i="14"/>
  <c r="AS35" i="14"/>
  <c r="AS27" i="14"/>
  <c r="AS21" i="14"/>
  <c r="AS16" i="14"/>
  <c r="AS19" i="14"/>
  <c r="AS38" i="14"/>
  <c r="AS22" i="14"/>
  <c r="AS17" i="14"/>
  <c r="AS24" i="14"/>
  <c r="AS23" i="14"/>
  <c r="AS15" i="14"/>
  <c r="AS20" i="14"/>
  <c r="AS12" i="14"/>
  <c r="AS30" i="14"/>
  <c r="AS18" i="14"/>
  <c r="AT11" i="14"/>
  <c r="AS13" i="14"/>
  <c r="AS14" i="14"/>
  <c r="G51" i="14"/>
  <c r="I51" i="14"/>
  <c r="I53" i="14" s="1"/>
  <c r="H51" i="14"/>
  <c r="H53" i="14" s="1"/>
  <c r="J51" i="14"/>
  <c r="J53" i="14" s="1"/>
  <c r="K51" i="14"/>
  <c r="K53" i="14" s="1"/>
  <c r="L51" i="14"/>
  <c r="L53" i="14" s="1"/>
  <c r="M51" i="14"/>
  <c r="M53" i="14" s="1"/>
  <c r="N51" i="14"/>
  <c r="N53" i="14" s="1"/>
  <c r="O51" i="14"/>
  <c r="O53" i="14" s="1"/>
  <c r="P51" i="14"/>
  <c r="P53" i="14" s="1"/>
  <c r="Q51" i="14"/>
  <c r="Q53" i="14" s="1"/>
  <c r="R51" i="14"/>
  <c r="R53" i="14" s="1"/>
  <c r="S51" i="14"/>
  <c r="S53" i="14" s="1"/>
  <c r="T51" i="14"/>
  <c r="T53" i="14" s="1"/>
  <c r="U51" i="14"/>
  <c r="U53" i="14" s="1"/>
  <c r="V51" i="14"/>
  <c r="V53" i="14" s="1"/>
  <c r="W51" i="14"/>
  <c r="W53" i="14" s="1"/>
  <c r="X51" i="14"/>
  <c r="X53" i="14" s="1"/>
  <c r="Y51" i="14"/>
  <c r="Y53" i="14" s="1"/>
  <c r="Z51" i="14"/>
  <c r="Z53" i="14" s="1"/>
  <c r="AA51" i="14"/>
  <c r="AA53" i="14" s="1"/>
  <c r="AB51" i="14"/>
  <c r="AB53" i="14" s="1"/>
  <c r="AC51" i="14"/>
  <c r="AC53" i="14" s="1"/>
  <c r="AD51" i="14"/>
  <c r="AD53" i="14" s="1"/>
  <c r="AE51" i="14"/>
  <c r="AE53" i="14" s="1"/>
  <c r="AF51" i="14"/>
  <c r="AF53" i="14" s="1"/>
  <c r="AG51" i="14"/>
  <c r="AG53" i="14" s="1"/>
  <c r="AH51" i="14"/>
  <c r="AH53" i="14" s="1"/>
  <c r="AI51" i="14"/>
  <c r="AI53" i="14" s="1"/>
  <c r="AJ51" i="14"/>
  <c r="AJ53" i="14" s="1"/>
  <c r="AK51" i="14"/>
  <c r="AK53" i="14" s="1"/>
  <c r="AL51" i="14"/>
  <c r="AL53" i="14" s="1"/>
  <c r="AM51" i="14"/>
  <c r="AM53" i="14" s="1"/>
  <c r="AN51" i="14"/>
  <c r="AN53" i="14" s="1"/>
  <c r="AO51" i="14"/>
  <c r="AO53" i="14" s="1"/>
  <c r="AP51" i="14"/>
  <c r="AP53" i="14" s="1"/>
  <c r="AQ51" i="14"/>
  <c r="F48" i="14"/>
  <c r="AQ48" i="14"/>
  <c r="C50" i="14"/>
  <c r="E49" i="14"/>
  <c r="AS49" i="14" s="1"/>
  <c r="F49" i="1"/>
  <c r="B48" i="11"/>
  <c r="G47" i="11"/>
  <c r="H47" i="11"/>
  <c r="I47" i="11"/>
  <c r="J47" i="11"/>
  <c r="K47" i="11"/>
  <c r="L47" i="11"/>
  <c r="M47" i="11"/>
  <c r="N47" i="11"/>
  <c r="O47" i="11"/>
  <c r="P47" i="11"/>
  <c r="Q47" i="11"/>
  <c r="R47" i="11"/>
  <c r="S47" i="11"/>
  <c r="T47" i="11"/>
  <c r="U47" i="11"/>
  <c r="V47" i="11"/>
  <c r="W47" i="11"/>
  <c r="X47" i="11"/>
  <c r="Y47" i="11"/>
  <c r="Z47" i="11"/>
  <c r="AA47" i="11"/>
  <c r="AB47" i="11"/>
  <c r="AC47" i="11"/>
  <c r="AD47" i="11"/>
  <c r="AE47" i="11"/>
  <c r="AF47" i="11"/>
  <c r="AG47" i="11"/>
  <c r="AH47" i="11"/>
  <c r="AI47" i="11"/>
  <c r="AJ47" i="11"/>
  <c r="AK47" i="11"/>
  <c r="AL47" i="11"/>
  <c r="AM47" i="11"/>
  <c r="AN47" i="11"/>
  <c r="AO47" i="11"/>
  <c r="AP47" i="11"/>
  <c r="E46" i="11"/>
  <c r="F46" i="11" s="1"/>
  <c r="C47" i="11"/>
  <c r="AR47" i="11"/>
  <c r="AR44" i="11"/>
  <c r="AR40" i="11"/>
  <c r="AR48" i="11"/>
  <c r="AR42" i="11"/>
  <c r="AR43" i="11"/>
  <c r="AR37" i="11"/>
  <c r="AR34" i="11"/>
  <c r="AR30" i="11"/>
  <c r="AR33" i="11"/>
  <c r="AR32" i="11"/>
  <c r="AR28" i="11"/>
  <c r="AR45" i="11"/>
  <c r="AR35" i="11"/>
  <c r="AR38" i="11"/>
  <c r="AR31" i="11"/>
  <c r="AR26" i="11"/>
  <c r="AR22" i="11"/>
  <c r="AR39" i="11"/>
  <c r="AR36" i="11"/>
  <c r="AR29" i="11"/>
  <c r="AR41" i="11"/>
  <c r="AR15" i="11"/>
  <c r="AR11" i="11"/>
  <c r="AR10" i="11"/>
  <c r="AR24" i="11"/>
  <c r="AR23" i="11"/>
  <c r="AR19" i="11"/>
  <c r="AR18" i="11"/>
  <c r="AR25" i="11"/>
  <c r="AR14" i="11"/>
  <c r="AR27" i="11"/>
  <c r="AR12" i="11"/>
  <c r="AR21" i="11"/>
  <c r="AR16" i="11"/>
  <c r="AR9" i="11"/>
  <c r="AR17" i="11"/>
  <c r="AR20" i="11"/>
  <c r="AS8" i="11"/>
  <c r="AR13" i="11"/>
  <c r="G20" i="1"/>
  <c r="H20" i="1"/>
  <c r="I20" i="1"/>
  <c r="J20" i="1"/>
  <c r="K20" i="1"/>
  <c r="L20" i="1"/>
  <c r="N12" i="1"/>
  <c r="N20" i="1"/>
  <c r="N19" i="1"/>
  <c r="N18" i="1"/>
  <c r="N17" i="1"/>
  <c r="N16" i="1"/>
  <c r="N15" i="1"/>
  <c r="N14" i="1"/>
  <c r="N13" i="1"/>
  <c r="M20" i="1"/>
  <c r="E51" i="1"/>
  <c r="E50" i="1"/>
  <c r="N66" i="1"/>
  <c r="M67" i="1"/>
  <c r="B21" i="1"/>
  <c r="N21" i="1" s="1"/>
  <c r="M62" i="1"/>
  <c r="O11" i="1"/>
  <c r="AU9" i="16" l="1"/>
  <c r="AN51" i="16"/>
  <c r="AF51" i="16"/>
  <c r="X51" i="16"/>
  <c r="P51" i="16"/>
  <c r="AM51" i="16"/>
  <c r="AE51" i="16"/>
  <c r="W51" i="16"/>
  <c r="O51" i="16"/>
  <c r="G51" i="16"/>
  <c r="AL51" i="16"/>
  <c r="AD51" i="16"/>
  <c r="V51" i="16"/>
  <c r="N51" i="16"/>
  <c r="AK51" i="16"/>
  <c r="AC51" i="16"/>
  <c r="U51" i="16"/>
  <c r="M51" i="16"/>
  <c r="AI51" i="16"/>
  <c r="AA51" i="16"/>
  <c r="S51" i="16"/>
  <c r="K51" i="16"/>
  <c r="AP51" i="16"/>
  <c r="T51" i="16"/>
  <c r="AJ51" i="16"/>
  <c r="Q51" i="16"/>
  <c r="AH51" i="16"/>
  <c r="L51" i="16"/>
  <c r="AB51" i="16"/>
  <c r="I51" i="16"/>
  <c r="J51" i="16"/>
  <c r="H51" i="16"/>
  <c r="AO51" i="16"/>
  <c r="Z51" i="16"/>
  <c r="Y51" i="16"/>
  <c r="AG51" i="16"/>
  <c r="R51" i="16"/>
  <c r="C48" i="16"/>
  <c r="E47" i="16"/>
  <c r="AU45" i="16"/>
  <c r="F46" i="16"/>
  <c r="AR46" i="16"/>
  <c r="AU46" i="16" s="1"/>
  <c r="AS46" i="16"/>
  <c r="AQ50" i="16"/>
  <c r="AQ51" i="16" s="1"/>
  <c r="C51" i="14"/>
  <c r="E50" i="14"/>
  <c r="AQ53" i="14"/>
  <c r="G53" i="14"/>
  <c r="AT47" i="14"/>
  <c r="AU47" i="14" s="1"/>
  <c r="AT50" i="14"/>
  <c r="AT48" i="14"/>
  <c r="AU48" i="14" s="1"/>
  <c r="AT46" i="14"/>
  <c r="AU46" i="14" s="1"/>
  <c r="AT37" i="14"/>
  <c r="AU37" i="14" s="1"/>
  <c r="AT41" i="14"/>
  <c r="AU41" i="14" s="1"/>
  <c r="AT35" i="14"/>
  <c r="AU35" i="14" s="1"/>
  <c r="AT39" i="14"/>
  <c r="AU39" i="14" s="1"/>
  <c r="AT33" i="14"/>
  <c r="AU33" i="14" s="1"/>
  <c r="AT49" i="14"/>
  <c r="AT38" i="14"/>
  <c r="AU38" i="14" s="1"/>
  <c r="AT36" i="14"/>
  <c r="AU36" i="14" s="1"/>
  <c r="AT44" i="14"/>
  <c r="AU44" i="14" s="1"/>
  <c r="AT43" i="14"/>
  <c r="AU43" i="14" s="1"/>
  <c r="AT34" i="14"/>
  <c r="AU34" i="14" s="1"/>
  <c r="AT28" i="14"/>
  <c r="AU28" i="14" s="1"/>
  <c r="AT45" i="14"/>
  <c r="AU45" i="14" s="1"/>
  <c r="AT26" i="14"/>
  <c r="AU26" i="14" s="1"/>
  <c r="AT29" i="14"/>
  <c r="AU29" i="14" s="1"/>
  <c r="AT40" i="14"/>
  <c r="AU40" i="14" s="1"/>
  <c r="AT30" i="14"/>
  <c r="AU30" i="14" s="1"/>
  <c r="AT16" i="14"/>
  <c r="AU16" i="14" s="1"/>
  <c r="AT19" i="14"/>
  <c r="AU19" i="14" s="1"/>
  <c r="AT42" i="14"/>
  <c r="AU42" i="14" s="1"/>
  <c r="AT22" i="14"/>
  <c r="AU22" i="14" s="1"/>
  <c r="AT17" i="14"/>
  <c r="AU17" i="14" s="1"/>
  <c r="AT20" i="14"/>
  <c r="AU20" i="14" s="1"/>
  <c r="AT32" i="14"/>
  <c r="AU32" i="14" s="1"/>
  <c r="AT27" i="14"/>
  <c r="AU27" i="14" s="1"/>
  <c r="AT18" i="14"/>
  <c r="AU18" i="14" s="1"/>
  <c r="AT31" i="14"/>
  <c r="AU31" i="14" s="1"/>
  <c r="AT12" i="14"/>
  <c r="AT23" i="14"/>
  <c r="AU23" i="14" s="1"/>
  <c r="AT13" i="14"/>
  <c r="AU13" i="14" s="1"/>
  <c r="AT21" i="14"/>
  <c r="AU21" i="14" s="1"/>
  <c r="AT15" i="14"/>
  <c r="AU15" i="14" s="1"/>
  <c r="AT25" i="14"/>
  <c r="AU25" i="14" s="1"/>
  <c r="AT24" i="14"/>
  <c r="AU24" i="14" s="1"/>
  <c r="AT14" i="14"/>
  <c r="AU14" i="14" s="1"/>
  <c r="F49" i="14"/>
  <c r="AR49" i="14"/>
  <c r="F50" i="1"/>
  <c r="AR46" i="11"/>
  <c r="G48" i="11"/>
  <c r="H48" i="11"/>
  <c r="H50" i="11" s="1"/>
  <c r="I48" i="11"/>
  <c r="I50" i="11" s="1"/>
  <c r="J48" i="11"/>
  <c r="J50" i="11" s="1"/>
  <c r="K48" i="11"/>
  <c r="K50" i="11" s="1"/>
  <c r="L48" i="11"/>
  <c r="L50" i="11" s="1"/>
  <c r="M48" i="11"/>
  <c r="M50" i="11" s="1"/>
  <c r="N48" i="11"/>
  <c r="N50" i="11" s="1"/>
  <c r="O48" i="11"/>
  <c r="O50" i="11" s="1"/>
  <c r="P48" i="11"/>
  <c r="P50" i="11" s="1"/>
  <c r="Q48" i="11"/>
  <c r="Q50" i="11" s="1"/>
  <c r="R48" i="11"/>
  <c r="R50" i="11" s="1"/>
  <c r="S48" i="11"/>
  <c r="S50" i="11" s="1"/>
  <c r="T48" i="11"/>
  <c r="T50" i="11" s="1"/>
  <c r="U48" i="11"/>
  <c r="U50" i="11" s="1"/>
  <c r="V48" i="11"/>
  <c r="V50" i="11" s="1"/>
  <c r="W48" i="11"/>
  <c r="W50" i="11" s="1"/>
  <c r="X48" i="11"/>
  <c r="X50" i="11" s="1"/>
  <c r="Y48" i="11"/>
  <c r="Y50" i="11" s="1"/>
  <c r="Z48" i="11"/>
  <c r="Z50" i="11" s="1"/>
  <c r="AA48" i="11"/>
  <c r="AA50" i="11" s="1"/>
  <c r="AB48" i="11"/>
  <c r="AB50" i="11" s="1"/>
  <c r="AC48" i="11"/>
  <c r="AC50" i="11" s="1"/>
  <c r="AD48" i="11"/>
  <c r="AD50" i="11" s="1"/>
  <c r="AE48" i="11"/>
  <c r="AE50" i="11" s="1"/>
  <c r="AF48" i="11"/>
  <c r="AF50" i="11" s="1"/>
  <c r="AG48" i="11"/>
  <c r="AG50" i="11" s="1"/>
  <c r="AH48" i="11"/>
  <c r="AH50" i="11" s="1"/>
  <c r="AI48" i="11"/>
  <c r="AI50" i="11" s="1"/>
  <c r="AJ48" i="11"/>
  <c r="AJ50" i="11" s="1"/>
  <c r="AK48" i="11"/>
  <c r="AK50" i="11" s="1"/>
  <c r="AL48" i="11"/>
  <c r="AL50" i="11" s="1"/>
  <c r="AM48" i="11"/>
  <c r="AM50" i="11" s="1"/>
  <c r="AN48" i="11"/>
  <c r="AN50" i="11" s="1"/>
  <c r="AO48" i="11"/>
  <c r="AO50" i="11" s="1"/>
  <c r="AP48" i="11"/>
  <c r="AP50" i="11" s="1"/>
  <c r="AQ48" i="11"/>
  <c r="AQ50" i="11" s="1"/>
  <c r="AS46" i="11"/>
  <c r="AS42" i="11"/>
  <c r="AS48" i="11"/>
  <c r="AS45" i="11"/>
  <c r="AS38" i="11"/>
  <c r="AS34" i="11"/>
  <c r="AS44" i="11"/>
  <c r="AS43" i="11"/>
  <c r="AS36" i="11"/>
  <c r="AS33" i="11"/>
  <c r="AS32" i="11"/>
  <c r="AS35" i="11"/>
  <c r="AS40" i="11"/>
  <c r="AS37" i="11"/>
  <c r="AS31" i="11"/>
  <c r="AS41" i="11"/>
  <c r="AS39" i="11"/>
  <c r="AS30" i="11"/>
  <c r="AS25" i="11"/>
  <c r="AS21" i="11"/>
  <c r="AS24" i="11"/>
  <c r="AS20" i="11"/>
  <c r="AS16" i="11"/>
  <c r="AS23" i="11"/>
  <c r="AS22" i="11"/>
  <c r="AS19" i="11"/>
  <c r="AS29" i="11"/>
  <c r="AS28" i="11"/>
  <c r="AS18" i="11"/>
  <c r="AS14" i="11"/>
  <c r="AS10" i="11"/>
  <c r="AS27" i="11"/>
  <c r="AS26" i="11"/>
  <c r="AS17" i="11"/>
  <c r="AS13" i="11"/>
  <c r="AS9" i="11"/>
  <c r="AT8" i="11"/>
  <c r="AS12" i="11"/>
  <c r="AS15" i="11"/>
  <c r="AS11" i="11"/>
  <c r="C48" i="11"/>
  <c r="E47" i="11"/>
  <c r="F47" i="11" s="1"/>
  <c r="O13" i="1"/>
  <c r="O21" i="1"/>
  <c r="O12" i="1"/>
  <c r="O20" i="1"/>
  <c r="O19" i="1"/>
  <c r="O18" i="1"/>
  <c r="O17" i="1"/>
  <c r="O16" i="1"/>
  <c r="O15" i="1"/>
  <c r="O14" i="1"/>
  <c r="G21" i="1"/>
  <c r="H21" i="1"/>
  <c r="I21" i="1"/>
  <c r="J21" i="1"/>
  <c r="K21" i="1"/>
  <c r="L21" i="1"/>
  <c r="M21" i="1"/>
  <c r="F51" i="1"/>
  <c r="N67" i="1"/>
  <c r="O66" i="1"/>
  <c r="N62" i="1"/>
  <c r="P11" i="1"/>
  <c r="B22" i="1"/>
  <c r="F47" i="16" l="1"/>
  <c r="AS47" i="16"/>
  <c r="AT47" i="16"/>
  <c r="E48" i="16"/>
  <c r="G57" i="16" a="1"/>
  <c r="AR50" i="16"/>
  <c r="F50" i="14"/>
  <c r="AS50" i="14"/>
  <c r="E51" i="14"/>
  <c r="G61" i="14" a="1"/>
  <c r="AU49" i="14"/>
  <c r="AR53" i="14"/>
  <c r="AU12" i="14"/>
  <c r="AM54" i="14"/>
  <c r="AL54" i="14"/>
  <c r="AD54" i="14"/>
  <c r="V54" i="14"/>
  <c r="N54" i="14"/>
  <c r="AK54" i="14"/>
  <c r="AC54" i="14"/>
  <c r="U54" i="14"/>
  <c r="M54" i="14"/>
  <c r="AR54" i="14"/>
  <c r="AJ54" i="14"/>
  <c r="AB54" i="14"/>
  <c r="T54" i="14"/>
  <c r="L54" i="14"/>
  <c r="AI54" i="14"/>
  <c r="X54" i="14"/>
  <c r="J54" i="14"/>
  <c r="AH54" i="14"/>
  <c r="W54" i="14"/>
  <c r="I54" i="14"/>
  <c r="AF54" i="14"/>
  <c r="R54" i="14"/>
  <c r="G54" i="14"/>
  <c r="AP54" i="14"/>
  <c r="AA54" i="14"/>
  <c r="P54" i="14"/>
  <c r="S54" i="14"/>
  <c r="AO54" i="14"/>
  <c r="O54" i="14"/>
  <c r="AN54" i="14"/>
  <c r="K54" i="14"/>
  <c r="AE54" i="14"/>
  <c r="AQ54" i="14"/>
  <c r="AG54" i="14"/>
  <c r="Y54" i="14"/>
  <c r="Z54" i="14"/>
  <c r="Q54" i="14"/>
  <c r="H54" i="14"/>
  <c r="G50" i="11"/>
  <c r="AS47" i="11"/>
  <c r="AU47" i="11" s="1"/>
  <c r="AT46" i="11"/>
  <c r="AU46" i="11" s="1"/>
  <c r="AT43" i="11"/>
  <c r="AU43" i="11" s="1"/>
  <c r="AT47" i="11"/>
  <c r="AT45" i="11"/>
  <c r="AU45" i="11" s="1"/>
  <c r="AT40" i="11"/>
  <c r="AU40" i="11" s="1"/>
  <c r="AT41" i="11"/>
  <c r="AU41" i="11" s="1"/>
  <c r="AT29" i="11"/>
  <c r="AU29" i="11" s="1"/>
  <c r="AT35" i="11"/>
  <c r="AU35" i="11" s="1"/>
  <c r="AT42" i="11"/>
  <c r="AU42" i="11" s="1"/>
  <c r="AT37" i="11"/>
  <c r="AU37" i="11" s="1"/>
  <c r="AT31" i="11"/>
  <c r="AU31" i="11" s="1"/>
  <c r="AT39" i="11"/>
  <c r="AU39" i="11" s="1"/>
  <c r="AT38" i="11"/>
  <c r="AU38" i="11" s="1"/>
  <c r="AT30" i="11"/>
  <c r="AU30" i="11" s="1"/>
  <c r="AT36" i="11"/>
  <c r="AU36" i="11" s="1"/>
  <c r="AT25" i="11"/>
  <c r="AU25" i="11" s="1"/>
  <c r="AT21" i="11"/>
  <c r="AU21" i="11" s="1"/>
  <c r="AT34" i="11"/>
  <c r="AU34" i="11" s="1"/>
  <c r="AT44" i="11"/>
  <c r="AU44" i="11" s="1"/>
  <c r="AT28" i="11"/>
  <c r="AU28" i="11" s="1"/>
  <c r="AT20" i="11"/>
  <c r="AU20" i="11" s="1"/>
  <c r="AT24" i="11"/>
  <c r="AU24" i="11" s="1"/>
  <c r="AT18" i="11"/>
  <c r="AU18" i="11" s="1"/>
  <c r="AT14" i="11"/>
  <c r="AU14" i="11" s="1"/>
  <c r="AT10" i="11"/>
  <c r="AU10" i="11" s="1"/>
  <c r="AT13" i="11"/>
  <c r="AU13" i="11" s="1"/>
  <c r="AT17" i="11"/>
  <c r="AU17" i="11" s="1"/>
  <c r="AT32" i="11"/>
  <c r="AU32" i="11" s="1"/>
  <c r="AT27" i="11"/>
  <c r="AU27" i="11" s="1"/>
  <c r="AT26" i="11"/>
  <c r="AU26" i="11" s="1"/>
  <c r="AT9" i="11"/>
  <c r="AT22" i="11"/>
  <c r="AU22" i="11" s="1"/>
  <c r="AT11" i="11"/>
  <c r="AU11" i="11" s="1"/>
  <c r="AT33" i="11"/>
  <c r="AU33" i="11" s="1"/>
  <c r="AT23" i="11"/>
  <c r="AU23" i="11" s="1"/>
  <c r="AT19" i="11"/>
  <c r="AU19" i="11" s="1"/>
  <c r="AT16" i="11"/>
  <c r="AU16" i="11" s="1"/>
  <c r="AT12" i="11"/>
  <c r="AU12" i="11" s="1"/>
  <c r="AT15" i="11"/>
  <c r="AU15" i="11" s="1"/>
  <c r="AR50" i="11"/>
  <c r="E48" i="11"/>
  <c r="F48" i="11" s="1"/>
  <c r="G57" i="11" a="1"/>
  <c r="AS50" i="11"/>
  <c r="G22" i="1"/>
  <c r="H22" i="1"/>
  <c r="I22" i="1"/>
  <c r="J22" i="1"/>
  <c r="K22" i="1"/>
  <c r="L22" i="1"/>
  <c r="M22" i="1"/>
  <c r="N22" i="1"/>
  <c r="P14" i="1"/>
  <c r="P22" i="1"/>
  <c r="P13" i="1"/>
  <c r="P21" i="1"/>
  <c r="P12" i="1"/>
  <c r="P20" i="1"/>
  <c r="P19" i="1"/>
  <c r="P18" i="1"/>
  <c r="P17" i="1"/>
  <c r="P16" i="1"/>
  <c r="P15" i="1"/>
  <c r="O22" i="1"/>
  <c r="P66" i="1"/>
  <c r="P67" i="1" s="1"/>
  <c r="O67" i="1"/>
  <c r="Q11" i="1"/>
  <c r="B23" i="1"/>
  <c r="O62" i="1"/>
  <c r="AT57" i="16" l="1"/>
  <c r="AT62" i="16" s="1"/>
  <c r="AL57" i="16"/>
  <c r="AL62" i="16" s="1"/>
  <c r="AD57" i="16"/>
  <c r="AD62" i="16" s="1"/>
  <c r="V57" i="16"/>
  <c r="V62" i="16" s="1"/>
  <c r="N57" i="16"/>
  <c r="N62" i="16" s="1"/>
  <c r="AS57" i="16"/>
  <c r="AS62" i="16" s="1"/>
  <c r="AK57" i="16"/>
  <c r="AK62" i="16" s="1"/>
  <c r="AC57" i="16"/>
  <c r="AC62" i="16" s="1"/>
  <c r="U57" i="16"/>
  <c r="U62" i="16" s="1"/>
  <c r="M57" i="16"/>
  <c r="M62" i="16" s="1"/>
  <c r="AR57" i="16"/>
  <c r="AR62" i="16" s="1"/>
  <c r="AJ57" i="16"/>
  <c r="AJ62" i="16" s="1"/>
  <c r="AB57" i="16"/>
  <c r="AB62" i="16" s="1"/>
  <c r="T57" i="16"/>
  <c r="T62" i="16" s="1"/>
  <c r="L57" i="16"/>
  <c r="L62" i="16" s="1"/>
  <c r="AQ57" i="16"/>
  <c r="AQ62" i="16" s="1"/>
  <c r="AI57" i="16"/>
  <c r="AI62" i="16" s="1"/>
  <c r="AA57" i="16"/>
  <c r="AA62" i="16" s="1"/>
  <c r="S57" i="16"/>
  <c r="S62" i="16" s="1"/>
  <c r="K57" i="16"/>
  <c r="K62" i="16" s="1"/>
  <c r="AP57" i="16"/>
  <c r="AP62" i="16" s="1"/>
  <c r="AH57" i="16"/>
  <c r="AH62" i="16" s="1"/>
  <c r="Z57" i="16"/>
  <c r="Z62" i="16" s="1"/>
  <c r="R57" i="16"/>
  <c r="R62" i="16" s="1"/>
  <c r="J57" i="16"/>
  <c r="J62" i="16" s="1"/>
  <c r="AN57" i="16"/>
  <c r="AN62" i="16" s="1"/>
  <c r="AF57" i="16"/>
  <c r="AF62" i="16" s="1"/>
  <c r="X57" i="16"/>
  <c r="X62" i="16" s="1"/>
  <c r="P57" i="16"/>
  <c r="P62" i="16" s="1"/>
  <c r="H57" i="16"/>
  <c r="H62" i="16" s="1"/>
  <c r="O57" i="16"/>
  <c r="O62" i="16" s="1"/>
  <c r="AM57" i="16"/>
  <c r="AM62" i="16" s="1"/>
  <c r="G57" i="16"/>
  <c r="AG57" i="16"/>
  <c r="AG62" i="16" s="1"/>
  <c r="Y57" i="16"/>
  <c r="Y62" i="16" s="1"/>
  <c r="AE57" i="16"/>
  <c r="AE62" i="16" s="1"/>
  <c r="W57" i="16"/>
  <c r="W62" i="16" s="1"/>
  <c r="Q57" i="16"/>
  <c r="Q62" i="16" s="1"/>
  <c r="I57" i="16"/>
  <c r="I62" i="16" s="1"/>
  <c r="AO57" i="16"/>
  <c r="AO62" i="16" s="1"/>
  <c r="F48" i="16"/>
  <c r="AT48" i="16"/>
  <c r="AU48" i="16" s="1"/>
  <c r="AR51" i="16"/>
  <c r="AT50" i="16"/>
  <c r="AU47" i="16"/>
  <c r="AS50" i="16"/>
  <c r="AT61" i="14"/>
  <c r="AT66" i="14" s="1"/>
  <c r="AL61" i="14"/>
  <c r="AL66" i="14" s="1"/>
  <c r="AD61" i="14"/>
  <c r="AD66" i="14" s="1"/>
  <c r="V61" i="14"/>
  <c r="V66" i="14" s="1"/>
  <c r="N61" i="14"/>
  <c r="N66" i="14" s="1"/>
  <c r="AP61" i="14"/>
  <c r="AP66" i="14" s="1"/>
  <c r="AH61" i="14"/>
  <c r="AH66" i="14" s="1"/>
  <c r="Z61" i="14"/>
  <c r="Z66" i="14" s="1"/>
  <c r="R61" i="14"/>
  <c r="R66" i="14" s="1"/>
  <c r="J61" i="14"/>
  <c r="J66" i="14" s="1"/>
  <c r="AO61" i="14"/>
  <c r="AO66" i="14" s="1"/>
  <c r="AG61" i="14"/>
  <c r="AG66" i="14" s="1"/>
  <c r="Y61" i="14"/>
  <c r="Y66" i="14" s="1"/>
  <c r="Q61" i="14"/>
  <c r="Q66" i="14" s="1"/>
  <c r="I61" i="14"/>
  <c r="I66" i="14" s="1"/>
  <c r="AN61" i="14"/>
  <c r="AN66" i="14" s="1"/>
  <c r="AF61" i="14"/>
  <c r="AF66" i="14" s="1"/>
  <c r="X61" i="14"/>
  <c r="X66" i="14" s="1"/>
  <c r="P61" i="14"/>
  <c r="P66" i="14" s="1"/>
  <c r="H61" i="14"/>
  <c r="H66" i="14" s="1"/>
  <c r="AM61" i="14"/>
  <c r="AM66" i="14" s="1"/>
  <c r="AE61" i="14"/>
  <c r="AE66" i="14" s="1"/>
  <c r="W61" i="14"/>
  <c r="W66" i="14" s="1"/>
  <c r="O61" i="14"/>
  <c r="O66" i="14" s="1"/>
  <c r="G61" i="14"/>
  <c r="AC61" i="14"/>
  <c r="AC66" i="14" s="1"/>
  <c r="K61" i="14"/>
  <c r="K66" i="14" s="1"/>
  <c r="AB61" i="14"/>
  <c r="AB66" i="14" s="1"/>
  <c r="AR61" i="14"/>
  <c r="AR66" i="14" s="1"/>
  <c r="U61" i="14"/>
  <c r="U66" i="14" s="1"/>
  <c r="AK61" i="14"/>
  <c r="AK66" i="14" s="1"/>
  <c r="S61" i="14"/>
  <c r="S66" i="14" s="1"/>
  <c r="AS61" i="14"/>
  <c r="AS66" i="14" s="1"/>
  <c r="AQ61" i="14"/>
  <c r="AQ66" i="14" s="1"/>
  <c r="AJ61" i="14"/>
  <c r="AJ66" i="14" s="1"/>
  <c r="AI61" i="14"/>
  <c r="AI66" i="14" s="1"/>
  <c r="T61" i="14"/>
  <c r="T66" i="14" s="1"/>
  <c r="AA61" i="14"/>
  <c r="AA66" i="14" s="1"/>
  <c r="L61" i="14"/>
  <c r="L66" i="14" s="1"/>
  <c r="M61" i="14"/>
  <c r="M66" i="14" s="1"/>
  <c r="F51" i="14"/>
  <c r="AT51" i="14"/>
  <c r="AU50" i="14"/>
  <c r="AS53" i="14"/>
  <c r="AU9" i="11"/>
  <c r="AL51" i="11"/>
  <c r="AD51" i="11"/>
  <c r="V51" i="11"/>
  <c r="N51" i="11"/>
  <c r="AS51" i="11"/>
  <c r="AK51" i="11"/>
  <c r="AC51" i="11"/>
  <c r="U51" i="11"/>
  <c r="M51" i="11"/>
  <c r="AQ51" i="11"/>
  <c r="AI51" i="11"/>
  <c r="AA51" i="11"/>
  <c r="S51" i="11"/>
  <c r="K51" i="11"/>
  <c r="AR51" i="11"/>
  <c r="AF51" i="11"/>
  <c r="R51" i="11"/>
  <c r="G51" i="11"/>
  <c r="AO51" i="11"/>
  <c r="AB51" i="11"/>
  <c r="P51" i="11"/>
  <c r="AN51" i="11"/>
  <c r="Z51" i="11"/>
  <c r="O51" i="11"/>
  <c r="AM51" i="11"/>
  <c r="Y51" i="11"/>
  <c r="L51" i="11"/>
  <c r="AJ51" i="11"/>
  <c r="X51" i="11"/>
  <c r="J51" i="11"/>
  <c r="AE51" i="11"/>
  <c r="T51" i="11"/>
  <c r="Q51" i="11"/>
  <c r="I51" i="11"/>
  <c r="AH51" i="11"/>
  <c r="AG51" i="11"/>
  <c r="W51" i="11"/>
  <c r="H51" i="11"/>
  <c r="AP51" i="11"/>
  <c r="AQ57" i="11"/>
  <c r="AQ62" i="11" s="1"/>
  <c r="AI57" i="11"/>
  <c r="AI62" i="11" s="1"/>
  <c r="AA57" i="11"/>
  <c r="AA62" i="11" s="1"/>
  <c r="S57" i="11"/>
  <c r="S62" i="11" s="1"/>
  <c r="K57" i="11"/>
  <c r="K62" i="11" s="1"/>
  <c r="AP57" i="11"/>
  <c r="AP62" i="11" s="1"/>
  <c r="AH57" i="11"/>
  <c r="AH62" i="11" s="1"/>
  <c r="Z57" i="11"/>
  <c r="Z62" i="11" s="1"/>
  <c r="R57" i="11"/>
  <c r="R62" i="11" s="1"/>
  <c r="J57" i="11"/>
  <c r="J62" i="11" s="1"/>
  <c r="AN57" i="11"/>
  <c r="AN62" i="11" s="1"/>
  <c r="AF57" i="11"/>
  <c r="AF62" i="11" s="1"/>
  <c r="X57" i="11"/>
  <c r="X62" i="11" s="1"/>
  <c r="P57" i="11"/>
  <c r="P62" i="11" s="1"/>
  <c r="H57" i="11"/>
  <c r="H62" i="11" s="1"/>
  <c r="AT57" i="11"/>
  <c r="AT62" i="11" s="1"/>
  <c r="AG57" i="11"/>
  <c r="AG62" i="11" s="1"/>
  <c r="U57" i="11"/>
  <c r="U62" i="11" s="1"/>
  <c r="G57" i="11"/>
  <c r="AS57" i="11"/>
  <c r="AS62" i="11" s="1"/>
  <c r="AE57" i="11"/>
  <c r="AE62" i="11" s="1"/>
  <c r="T57" i="11"/>
  <c r="T62" i="11" s="1"/>
  <c r="AR57" i="11"/>
  <c r="AR62" i="11" s="1"/>
  <c r="AD57" i="11"/>
  <c r="AD62" i="11" s="1"/>
  <c r="Q57" i="11"/>
  <c r="Q62" i="11" s="1"/>
  <c r="AO57" i="11"/>
  <c r="AO62" i="11" s="1"/>
  <c r="AC57" i="11"/>
  <c r="AC62" i="11" s="1"/>
  <c r="O57" i="11"/>
  <c r="O62" i="11" s="1"/>
  <c r="AM57" i="11"/>
  <c r="AM62" i="11" s="1"/>
  <c r="AB57" i="11"/>
  <c r="AB62" i="11" s="1"/>
  <c r="N57" i="11"/>
  <c r="N62" i="11" s="1"/>
  <c r="AL57" i="11"/>
  <c r="AL62" i="11" s="1"/>
  <c r="Y57" i="11"/>
  <c r="Y62" i="11" s="1"/>
  <c r="M57" i="11"/>
  <c r="M62" i="11" s="1"/>
  <c r="AJ57" i="11"/>
  <c r="AJ62" i="11" s="1"/>
  <c r="W57" i="11"/>
  <c r="W62" i="11" s="1"/>
  <c r="V57" i="11"/>
  <c r="V62" i="11" s="1"/>
  <c r="AK57" i="11"/>
  <c r="AK62" i="11" s="1"/>
  <c r="L57" i="11"/>
  <c r="L62" i="11" s="1"/>
  <c r="I57" i="11"/>
  <c r="I62" i="11" s="1"/>
  <c r="AT48" i="11"/>
  <c r="AU48" i="11" s="1"/>
  <c r="G23" i="1"/>
  <c r="H23" i="1"/>
  <c r="I23" i="1"/>
  <c r="J23" i="1"/>
  <c r="K23" i="1"/>
  <c r="L23" i="1"/>
  <c r="M23" i="1"/>
  <c r="N23" i="1"/>
  <c r="O23" i="1"/>
  <c r="P23" i="1"/>
  <c r="Q15" i="1"/>
  <c r="Q23" i="1"/>
  <c r="Q14" i="1"/>
  <c r="Q22" i="1"/>
  <c r="Q13" i="1"/>
  <c r="Q21" i="1"/>
  <c r="Q12" i="1"/>
  <c r="Q20" i="1"/>
  <c r="Q19" i="1"/>
  <c r="Q18" i="1"/>
  <c r="Q17" i="1"/>
  <c r="Q16" i="1"/>
  <c r="Q66" i="1"/>
  <c r="Q67" i="1" s="1"/>
  <c r="P62" i="1"/>
  <c r="R11" i="1"/>
  <c r="B24" i="1"/>
  <c r="Q24" i="1" s="1"/>
  <c r="AT58" i="16" l="1"/>
  <c r="AL58" i="16"/>
  <c r="AD58" i="16"/>
  <c r="V58" i="16"/>
  <c r="N58" i="16"/>
  <c r="AS58" i="16"/>
  <c r="AK58" i="16"/>
  <c r="AC58" i="16"/>
  <c r="U58" i="16"/>
  <c r="M58" i="16"/>
  <c r="AR58" i="16"/>
  <c r="AJ58" i="16"/>
  <c r="AB58" i="16"/>
  <c r="T58" i="16"/>
  <c r="L58" i="16"/>
  <c r="AQ58" i="16"/>
  <c r="AI58" i="16"/>
  <c r="AA58" i="16"/>
  <c r="S58" i="16"/>
  <c r="K58" i="16"/>
  <c r="AP58" i="16"/>
  <c r="AH58" i="16"/>
  <c r="Z58" i="16"/>
  <c r="R58" i="16"/>
  <c r="J58" i="16"/>
  <c r="AN58" i="16"/>
  <c r="AF58" i="16"/>
  <c r="X58" i="16"/>
  <c r="P58" i="16"/>
  <c r="H58" i="16"/>
  <c r="AM58" i="16"/>
  <c r="G58" i="16"/>
  <c r="G62" i="16"/>
  <c r="AE58" i="16"/>
  <c r="Y58" i="16"/>
  <c r="Q58" i="16"/>
  <c r="AO58" i="16"/>
  <c r="AG58" i="16"/>
  <c r="W58" i="16"/>
  <c r="O58" i="16"/>
  <c r="I58" i="16"/>
  <c r="AS51" i="16"/>
  <c r="AW9" i="16" s="1" a="1"/>
  <c r="AT51" i="16"/>
  <c r="AU51" i="14"/>
  <c r="AT53" i="14"/>
  <c r="AT54" i="14"/>
  <c r="AT62" i="14"/>
  <c r="AL62" i="14"/>
  <c r="AD62" i="14"/>
  <c r="V62" i="14"/>
  <c r="N62" i="14"/>
  <c r="AP62" i="14"/>
  <c r="AH62" i="14"/>
  <c r="Z62" i="14"/>
  <c r="R62" i="14"/>
  <c r="J62" i="14"/>
  <c r="AO62" i="14"/>
  <c r="AG62" i="14"/>
  <c r="Y62" i="14"/>
  <c r="Q62" i="14"/>
  <c r="I62" i="14"/>
  <c r="AN62" i="14"/>
  <c r="AF62" i="14"/>
  <c r="X62" i="14"/>
  <c r="P62" i="14"/>
  <c r="H62" i="14"/>
  <c r="G66" i="14"/>
  <c r="AM62" i="14"/>
  <c r="AE62" i="14"/>
  <c r="W62" i="14"/>
  <c r="O62" i="14"/>
  <c r="G62" i="14"/>
  <c r="AI62" i="14"/>
  <c r="L62" i="14"/>
  <c r="AC62" i="14"/>
  <c r="K62" i="14"/>
  <c r="AS62" i="14"/>
  <c r="AA62" i="14"/>
  <c r="AQ62" i="14"/>
  <c r="T62" i="14"/>
  <c r="M62" i="14"/>
  <c r="AR62" i="14"/>
  <c r="AK62" i="14"/>
  <c r="AJ62" i="14"/>
  <c r="U62" i="14"/>
  <c r="AB62" i="14"/>
  <c r="S62" i="14"/>
  <c r="AS54" i="14"/>
  <c r="AX12" i="14" s="1" a="1"/>
  <c r="AT58" i="11"/>
  <c r="AL58" i="11"/>
  <c r="AD58" i="11"/>
  <c r="AQ58" i="11"/>
  <c r="AI58" i="11"/>
  <c r="AA58" i="11"/>
  <c r="S58" i="11"/>
  <c r="K58" i="11"/>
  <c r="AP58" i="11"/>
  <c r="AH58" i="11"/>
  <c r="Z58" i="11"/>
  <c r="R58" i="11"/>
  <c r="J58" i="11"/>
  <c r="AO58" i="11"/>
  <c r="AG58" i="11"/>
  <c r="AN58" i="11"/>
  <c r="AF58" i="11"/>
  <c r="X58" i="11"/>
  <c r="P58" i="11"/>
  <c r="H58" i="11"/>
  <c r="AJ58" i="11"/>
  <c r="T58" i="11"/>
  <c r="AE58" i="11"/>
  <c r="Q58" i="11"/>
  <c r="AC58" i="11"/>
  <c r="O58" i="11"/>
  <c r="AB58" i="11"/>
  <c r="N58" i="11"/>
  <c r="AS58" i="11"/>
  <c r="Y58" i="11"/>
  <c r="M58" i="11"/>
  <c r="G62" i="11"/>
  <c r="AR58" i="11"/>
  <c r="W58" i="11"/>
  <c r="L58" i="11"/>
  <c r="G58" i="11"/>
  <c r="AM58" i="11"/>
  <c r="AK58" i="11"/>
  <c r="U58" i="11"/>
  <c r="I58" i="11"/>
  <c r="V58" i="11"/>
  <c r="AT50" i="11"/>
  <c r="G24" i="1"/>
  <c r="H24" i="1"/>
  <c r="I24" i="1"/>
  <c r="J24" i="1"/>
  <c r="K24" i="1"/>
  <c r="L24" i="1"/>
  <c r="M24" i="1"/>
  <c r="N24" i="1"/>
  <c r="O24" i="1"/>
  <c r="P24" i="1"/>
  <c r="R16" i="1"/>
  <c r="R24" i="1"/>
  <c r="R15" i="1"/>
  <c r="R23" i="1"/>
  <c r="R14" i="1"/>
  <c r="R22" i="1"/>
  <c r="R13" i="1"/>
  <c r="R21" i="1"/>
  <c r="R12" i="1"/>
  <c r="R20" i="1"/>
  <c r="R19" i="1"/>
  <c r="R18" i="1"/>
  <c r="R17" i="1"/>
  <c r="R66" i="1"/>
  <c r="R67" i="1" s="1"/>
  <c r="Q62" i="1"/>
  <c r="S11" i="1"/>
  <c r="B25" i="1"/>
  <c r="AW45" i="16" l="1"/>
  <c r="AX45" i="16" s="1"/>
  <c r="AW37" i="16"/>
  <c r="AX37" i="16" s="1"/>
  <c r="AW29" i="16"/>
  <c r="AX29" i="16" s="1"/>
  <c r="AW21" i="16"/>
  <c r="AX21" i="16" s="1"/>
  <c r="AW13" i="16"/>
  <c r="AX13" i="16" s="1"/>
  <c r="AW43" i="16"/>
  <c r="AX43" i="16" s="1"/>
  <c r="AW35" i="16"/>
  <c r="AX35" i="16" s="1"/>
  <c r="AW27" i="16"/>
  <c r="AX27" i="16" s="1"/>
  <c r="AW19" i="16"/>
  <c r="AX19" i="16" s="1"/>
  <c r="AW11" i="16"/>
  <c r="AX11" i="16" s="1"/>
  <c r="AW33" i="16"/>
  <c r="AX33" i="16" s="1"/>
  <c r="AW17" i="16"/>
  <c r="AX17" i="16" s="1"/>
  <c r="AW42" i="16"/>
  <c r="AX42" i="16" s="1"/>
  <c r="AW34" i="16"/>
  <c r="AX34" i="16" s="1"/>
  <c r="AW26" i="16"/>
  <c r="AX26" i="16" s="1"/>
  <c r="AW18" i="16"/>
  <c r="AX18" i="16" s="1"/>
  <c r="AW10" i="16"/>
  <c r="AX10" i="16" s="1"/>
  <c r="AW41" i="16"/>
  <c r="AX41" i="16" s="1"/>
  <c r="AW25" i="16"/>
  <c r="AX25" i="16" s="1"/>
  <c r="AW9" i="16"/>
  <c r="AX9" i="16" s="1"/>
  <c r="AW48" i="16"/>
  <c r="AX48" i="16" s="1"/>
  <c r="AW40" i="16"/>
  <c r="AX40" i="16" s="1"/>
  <c r="AW32" i="16"/>
  <c r="AX32" i="16" s="1"/>
  <c r="AW24" i="16"/>
  <c r="AX24" i="16" s="1"/>
  <c r="AW16" i="16"/>
  <c r="AX16" i="16" s="1"/>
  <c r="AW44" i="16"/>
  <c r="AX44" i="16" s="1"/>
  <c r="AW22" i="16"/>
  <c r="AX22" i="16" s="1"/>
  <c r="AW38" i="16"/>
  <c r="AX38" i="16" s="1"/>
  <c r="AW36" i="16"/>
  <c r="AX36" i="16" s="1"/>
  <c r="AW14" i="16"/>
  <c r="AX14" i="16" s="1"/>
  <c r="AW39" i="16"/>
  <c r="AX39" i="16" s="1"/>
  <c r="AW20" i="16"/>
  <c r="AX20" i="16" s="1"/>
  <c r="AW15" i="16"/>
  <c r="AX15" i="16" s="1"/>
  <c r="AW31" i="16"/>
  <c r="AX31" i="16" s="1"/>
  <c r="AW12" i="16"/>
  <c r="AX12" i="16" s="1"/>
  <c r="AW47" i="16"/>
  <c r="AX47" i="16" s="1"/>
  <c r="AW28" i="16"/>
  <c r="AX28" i="16" s="1"/>
  <c r="AW46" i="16"/>
  <c r="AX46" i="16" s="1"/>
  <c r="AW23" i="16"/>
  <c r="AX23" i="16" s="1"/>
  <c r="AW30" i="16"/>
  <c r="AX30" i="16" s="1"/>
  <c r="AT63" i="16"/>
  <c r="AL63" i="16"/>
  <c r="AD63" i="16"/>
  <c r="V63" i="16"/>
  <c r="N63" i="16"/>
  <c r="AS63" i="16"/>
  <c r="AK63" i="16"/>
  <c r="AC63" i="16"/>
  <c r="U63" i="16"/>
  <c r="M63" i="16"/>
  <c r="AR63" i="16"/>
  <c r="AJ63" i="16"/>
  <c r="AB63" i="16"/>
  <c r="T63" i="16"/>
  <c r="L63" i="16"/>
  <c r="AQ63" i="16"/>
  <c r="AI63" i="16"/>
  <c r="AA63" i="16"/>
  <c r="S63" i="16"/>
  <c r="K63" i="16"/>
  <c r="AP63" i="16"/>
  <c r="AH63" i="16"/>
  <c r="Z63" i="16"/>
  <c r="R63" i="16"/>
  <c r="J63" i="16"/>
  <c r="AN63" i="16"/>
  <c r="AF63" i="16"/>
  <c r="X63" i="16"/>
  <c r="P63" i="16"/>
  <c r="H63" i="16"/>
  <c r="AM63" i="16"/>
  <c r="G63" i="16"/>
  <c r="AE63" i="16"/>
  <c r="Y63" i="16"/>
  <c r="Q63" i="16"/>
  <c r="W63" i="16"/>
  <c r="O63" i="16"/>
  <c r="I63" i="16"/>
  <c r="AO63" i="16"/>
  <c r="AG63" i="16"/>
  <c r="AX50" i="14"/>
  <c r="AY50" i="14" s="1"/>
  <c r="AX42" i="14"/>
  <c r="AY42" i="14" s="1"/>
  <c r="AX34" i="14"/>
  <c r="AY34" i="14" s="1"/>
  <c r="AX26" i="14"/>
  <c r="AY26" i="14" s="1"/>
  <c r="AX18" i="14"/>
  <c r="AY18" i="14" s="1"/>
  <c r="AX49" i="14"/>
  <c r="AY49" i="14" s="1"/>
  <c r="AX41" i="14"/>
  <c r="AY41" i="14" s="1"/>
  <c r="AX33" i="14"/>
  <c r="AY33" i="14" s="1"/>
  <c r="AX25" i="14"/>
  <c r="AY25" i="14" s="1"/>
  <c r="AX17" i="14"/>
  <c r="AY17" i="14" s="1"/>
  <c r="AX48" i="14"/>
  <c r="AY48" i="14" s="1"/>
  <c r="AX40" i="14"/>
  <c r="AY40" i="14" s="1"/>
  <c r="AX32" i="14"/>
  <c r="AY32" i="14" s="1"/>
  <c r="AX24" i="14"/>
  <c r="AY24" i="14" s="1"/>
  <c r="AX16" i="14"/>
  <c r="AY16" i="14" s="1"/>
  <c r="AX47" i="14"/>
  <c r="AY47" i="14" s="1"/>
  <c r="AX39" i="14"/>
  <c r="AY39" i="14" s="1"/>
  <c r="AX31" i="14"/>
  <c r="AY31" i="14" s="1"/>
  <c r="AX23" i="14"/>
  <c r="AY23" i="14" s="1"/>
  <c r="AX15" i="14"/>
  <c r="AY15" i="14" s="1"/>
  <c r="AX45" i="14"/>
  <c r="AY45" i="14" s="1"/>
  <c r="AX37" i="14"/>
  <c r="AY37" i="14" s="1"/>
  <c r="AX29" i="14"/>
  <c r="AY29" i="14" s="1"/>
  <c r="AX21" i="14"/>
  <c r="AY21" i="14" s="1"/>
  <c r="AX13" i="14"/>
  <c r="AY13" i="14" s="1"/>
  <c r="AX46" i="14"/>
  <c r="AY46" i="14" s="1"/>
  <c r="AX38" i="14"/>
  <c r="AY38" i="14" s="1"/>
  <c r="AX30" i="14"/>
  <c r="AY30" i="14" s="1"/>
  <c r="AX22" i="14"/>
  <c r="AY22" i="14" s="1"/>
  <c r="AX14" i="14"/>
  <c r="AY14" i="14" s="1"/>
  <c r="AX44" i="14"/>
  <c r="AY44" i="14" s="1"/>
  <c r="AX36" i="14"/>
  <c r="AY36" i="14" s="1"/>
  <c r="AX28" i="14"/>
  <c r="AY28" i="14" s="1"/>
  <c r="AX20" i="14"/>
  <c r="AY20" i="14" s="1"/>
  <c r="AX12" i="14"/>
  <c r="AY12" i="14" s="1"/>
  <c r="AX51" i="14"/>
  <c r="AY51" i="14" s="1"/>
  <c r="AX43" i="14"/>
  <c r="AY43" i="14" s="1"/>
  <c r="AX35" i="14"/>
  <c r="AY35" i="14" s="1"/>
  <c r="AX27" i="14"/>
  <c r="AY27" i="14" s="1"/>
  <c r="AX19" i="14"/>
  <c r="AY19" i="14" s="1"/>
  <c r="AT67" i="14"/>
  <c r="AL67" i="14"/>
  <c r="AD67" i="14"/>
  <c r="V67" i="14"/>
  <c r="N67" i="14"/>
  <c r="AP67" i="14"/>
  <c r="AH67" i="14"/>
  <c r="Z67" i="14"/>
  <c r="R67" i="14"/>
  <c r="J67" i="14"/>
  <c r="AO67" i="14"/>
  <c r="AG67" i="14"/>
  <c r="Y67" i="14"/>
  <c r="Q67" i="14"/>
  <c r="I67" i="14"/>
  <c r="AN67" i="14"/>
  <c r="AF67" i="14"/>
  <c r="X67" i="14"/>
  <c r="P67" i="14"/>
  <c r="H67" i="14"/>
  <c r="AM67" i="14"/>
  <c r="AE67" i="14"/>
  <c r="W67" i="14"/>
  <c r="O67" i="14"/>
  <c r="G67" i="14"/>
  <c r="AR67" i="14"/>
  <c r="U67" i="14"/>
  <c r="AQ67" i="14"/>
  <c r="T67" i="14"/>
  <c r="AJ67" i="14"/>
  <c r="M67" i="14"/>
  <c r="AC67" i="14"/>
  <c r="K67" i="14"/>
  <c r="AA67" i="14"/>
  <c r="S67" i="14"/>
  <c r="L67" i="14"/>
  <c r="AS67" i="14"/>
  <c r="AI67" i="14"/>
  <c r="AK67" i="14"/>
  <c r="AB67" i="14"/>
  <c r="AW12" i="14" a="1"/>
  <c r="AT63" i="11"/>
  <c r="AL63" i="11"/>
  <c r="AD63" i="11"/>
  <c r="V63" i="11"/>
  <c r="N63" i="11"/>
  <c r="AQ63" i="11"/>
  <c r="AI63" i="11"/>
  <c r="AA63" i="11"/>
  <c r="S63" i="11"/>
  <c r="K63" i="11"/>
  <c r="AP63" i="11"/>
  <c r="AH63" i="11"/>
  <c r="Z63" i="11"/>
  <c r="R63" i="11"/>
  <c r="J63" i="11"/>
  <c r="AO63" i="11"/>
  <c r="AG63" i="11"/>
  <c r="Y63" i="11"/>
  <c r="Q63" i="11"/>
  <c r="I63" i="11"/>
  <c r="AN63" i="11"/>
  <c r="AF63" i="11"/>
  <c r="X63" i="11"/>
  <c r="P63" i="11"/>
  <c r="H63" i="11"/>
  <c r="AS63" i="11"/>
  <c r="W63" i="11"/>
  <c r="AR63" i="11"/>
  <c r="U63" i="11"/>
  <c r="AM63" i="11"/>
  <c r="T63" i="11"/>
  <c r="AK63" i="11"/>
  <c r="O63" i="11"/>
  <c r="AJ63" i="11"/>
  <c r="M63" i="11"/>
  <c r="AE63" i="11"/>
  <c r="L63" i="11"/>
  <c r="AB63" i="11"/>
  <c r="G63" i="11"/>
  <c r="AC63" i="11"/>
  <c r="AT51" i="11"/>
  <c r="AW9" i="11" s="1" a="1"/>
  <c r="G25" i="1"/>
  <c r="H25" i="1"/>
  <c r="I25" i="1"/>
  <c r="J25" i="1"/>
  <c r="K25" i="1"/>
  <c r="L25" i="1"/>
  <c r="M25" i="1"/>
  <c r="N25" i="1"/>
  <c r="O25" i="1"/>
  <c r="P25" i="1"/>
  <c r="Q25" i="1"/>
  <c r="R25" i="1"/>
  <c r="S17" i="1"/>
  <c r="S25" i="1"/>
  <c r="S16" i="1"/>
  <c r="S24" i="1"/>
  <c r="S15" i="1"/>
  <c r="S23" i="1"/>
  <c r="S14" i="1"/>
  <c r="S22" i="1"/>
  <c r="S13" i="1"/>
  <c r="S21" i="1"/>
  <c r="S12" i="1"/>
  <c r="S20" i="1"/>
  <c r="S19" i="1"/>
  <c r="S18" i="1"/>
  <c r="S66" i="1"/>
  <c r="S67" i="1" s="1"/>
  <c r="T11" i="1"/>
  <c r="R62" i="1"/>
  <c r="B26" i="1"/>
  <c r="AY30" i="16" l="1"/>
  <c r="AZ30" i="16" s="1"/>
  <c r="BA30" i="16" s="1"/>
  <c r="AY20" i="16"/>
  <c r="AZ20" i="16" s="1"/>
  <c r="BA20" i="16" s="1"/>
  <c r="AY24" i="16"/>
  <c r="AZ24" i="16"/>
  <c r="BA24" i="16" s="1"/>
  <c r="AY18" i="16"/>
  <c r="AZ18" i="16" s="1"/>
  <c r="BA18" i="16" s="1"/>
  <c r="AY27" i="16"/>
  <c r="AZ27" i="16" s="1"/>
  <c r="BA27" i="16" s="1"/>
  <c r="AY23" i="16"/>
  <c r="AZ23" i="16" s="1"/>
  <c r="BA23" i="16" s="1"/>
  <c r="AY39" i="16"/>
  <c r="AZ39" i="16"/>
  <c r="BA39" i="16" s="1"/>
  <c r="AY32" i="16"/>
  <c r="AZ32" i="16" s="1"/>
  <c r="BA32" i="16" s="1"/>
  <c r="AZ26" i="16"/>
  <c r="BA26" i="16" s="1"/>
  <c r="AY26" i="16"/>
  <c r="AY35" i="16"/>
  <c r="AZ35" i="16" s="1"/>
  <c r="BA35" i="16" s="1"/>
  <c r="AY46" i="16"/>
  <c r="AZ46" i="16" s="1"/>
  <c r="BA46" i="16" s="1"/>
  <c r="AZ14" i="16"/>
  <c r="BA14" i="16" s="1"/>
  <c r="AY14" i="16"/>
  <c r="AZ40" i="16"/>
  <c r="BA40" i="16" s="1"/>
  <c r="AY40" i="16"/>
  <c r="AY34" i="16"/>
  <c r="AZ34" i="16"/>
  <c r="BA34" i="16" s="1"/>
  <c r="AY43" i="16"/>
  <c r="AZ43" i="16" s="1"/>
  <c r="BA43" i="16" s="1"/>
  <c r="AY28" i="16"/>
  <c r="AZ28" i="16" s="1"/>
  <c r="BA28" i="16" s="1"/>
  <c r="AY36" i="16"/>
  <c r="AZ36" i="16" s="1"/>
  <c r="BA36" i="16" s="1"/>
  <c r="AY48" i="16"/>
  <c r="AZ48" i="16" s="1"/>
  <c r="BA48" i="16" s="1"/>
  <c r="AY42" i="16"/>
  <c r="AZ42" i="16" s="1"/>
  <c r="BA42" i="16" s="1"/>
  <c r="AZ13" i="16"/>
  <c r="BA13" i="16" s="1"/>
  <c r="AY13" i="16"/>
  <c r="AY47" i="16"/>
  <c r="AZ47" i="16" s="1"/>
  <c r="BA47" i="16" s="1"/>
  <c r="AY38" i="16"/>
  <c r="AZ38" i="16" s="1"/>
  <c r="BA38" i="16" s="1"/>
  <c r="AZ9" i="16"/>
  <c r="BA9" i="16" s="1"/>
  <c r="AY9" i="16"/>
  <c r="AZ17" i="16"/>
  <c r="BA17" i="16" s="1"/>
  <c r="AY17" i="16"/>
  <c r="AY21" i="16"/>
  <c r="AZ21" i="16" s="1"/>
  <c r="BA21" i="16" s="1"/>
  <c r="AY12" i="16"/>
  <c r="AZ12" i="16" s="1"/>
  <c r="BA12" i="16" s="1"/>
  <c r="AZ22" i="16"/>
  <c r="BA22" i="16" s="1"/>
  <c r="AY22" i="16"/>
  <c r="AY25" i="16"/>
  <c r="AZ25" i="16" s="1"/>
  <c r="BA25" i="16" s="1"/>
  <c r="AY33" i="16"/>
  <c r="AZ33" i="16" s="1"/>
  <c r="BA33" i="16" s="1"/>
  <c r="AY29" i="16"/>
  <c r="AZ29" i="16" s="1"/>
  <c r="BA29" i="16" s="1"/>
  <c r="AZ31" i="16"/>
  <c r="BA31" i="16" s="1"/>
  <c r="AY31" i="16"/>
  <c r="AY44" i="16"/>
  <c r="AZ44" i="16" s="1"/>
  <c r="BA44" i="16" s="1"/>
  <c r="AY41" i="16"/>
  <c r="AZ41" i="16"/>
  <c r="BA41" i="16" s="1"/>
  <c r="AZ11" i="16"/>
  <c r="BA11" i="16" s="1"/>
  <c r="AY11" i="16"/>
  <c r="AZ37" i="16"/>
  <c r="BA37" i="16" s="1"/>
  <c r="AY37" i="16"/>
  <c r="AY15" i="16"/>
  <c r="AZ15" i="16"/>
  <c r="BA15" i="16" s="1"/>
  <c r="AY16" i="16"/>
  <c r="AZ16" i="16"/>
  <c r="BA16" i="16" s="1"/>
  <c r="AZ10" i="16"/>
  <c r="BA10" i="16" s="1"/>
  <c r="AY10" i="16"/>
  <c r="AY19" i="16"/>
  <c r="AZ19" i="16" s="1"/>
  <c r="BA19" i="16" s="1"/>
  <c r="AY45" i="16"/>
  <c r="AZ45" i="16"/>
  <c r="BA45" i="16" s="1"/>
  <c r="AZ19" i="14"/>
  <c r="BA19" i="14"/>
  <c r="AZ36" i="14"/>
  <c r="BA36" i="14"/>
  <c r="BA21" i="14"/>
  <c r="AZ21" i="14"/>
  <c r="AZ47" i="14"/>
  <c r="BA47" i="14"/>
  <c r="BA33" i="14"/>
  <c r="AZ33" i="14"/>
  <c r="BA27" i="14"/>
  <c r="AZ27" i="14"/>
  <c r="BA44" i="14"/>
  <c r="AZ44" i="14"/>
  <c r="AZ29" i="14"/>
  <c r="BA29" i="14"/>
  <c r="BA16" i="14"/>
  <c r="AZ16" i="14"/>
  <c r="BA41" i="14"/>
  <c r="AZ41" i="14"/>
  <c r="AZ35" i="14"/>
  <c r="BA35" i="14"/>
  <c r="BA14" i="14"/>
  <c r="AZ14" i="14"/>
  <c r="AZ37" i="14"/>
  <c r="BA37" i="14"/>
  <c r="BA24" i="14"/>
  <c r="AZ24" i="14"/>
  <c r="BA49" i="14"/>
  <c r="AZ49" i="14"/>
  <c r="BA43" i="14"/>
  <c r="AZ43" i="14"/>
  <c r="BA22" i="14"/>
  <c r="AZ22" i="14"/>
  <c r="BA45" i="14"/>
  <c r="AZ45" i="14"/>
  <c r="BA32" i="14"/>
  <c r="AZ32" i="14"/>
  <c r="BA18" i="14"/>
  <c r="AZ18" i="14"/>
  <c r="BA51" i="14"/>
  <c r="AZ51" i="14"/>
  <c r="BA30" i="14"/>
  <c r="AZ30" i="14"/>
  <c r="BA15" i="14"/>
  <c r="AZ15" i="14"/>
  <c r="BA40" i="14"/>
  <c r="AZ40" i="14"/>
  <c r="BA26" i="14"/>
  <c r="AZ26" i="14"/>
  <c r="BA12" i="14"/>
  <c r="AZ12" i="14"/>
  <c r="AZ38" i="14"/>
  <c r="BA38" i="14"/>
  <c r="BA23" i="14"/>
  <c r="AZ23" i="14"/>
  <c r="AZ48" i="14"/>
  <c r="BA48" i="14"/>
  <c r="AZ34" i="14"/>
  <c r="BA34" i="14"/>
  <c r="AW51" i="14"/>
  <c r="AW43" i="14"/>
  <c r="AW35" i="14"/>
  <c r="AW27" i="14"/>
  <c r="AW19" i="14"/>
  <c r="AW50" i="14"/>
  <c r="AW42" i="14"/>
  <c r="AW34" i="14"/>
  <c r="AW26" i="14"/>
  <c r="AW18" i="14"/>
  <c r="AW49" i="14"/>
  <c r="AW41" i="14"/>
  <c r="AW33" i="14"/>
  <c r="AW25" i="14"/>
  <c r="AW17" i="14"/>
  <c r="AW48" i="14"/>
  <c r="AW40" i="14"/>
  <c r="AW32" i="14"/>
  <c r="AW24" i="14"/>
  <c r="AW16" i="14"/>
  <c r="AW46" i="14"/>
  <c r="AW38" i="14"/>
  <c r="AW30" i="14"/>
  <c r="AW22" i="14"/>
  <c r="AW14" i="14"/>
  <c r="AW12" i="14"/>
  <c r="AW47" i="14"/>
  <c r="AW39" i="14"/>
  <c r="AW31" i="14"/>
  <c r="AW23" i="14"/>
  <c r="AW15" i="14"/>
  <c r="AW28" i="14"/>
  <c r="AW45" i="14"/>
  <c r="AW37" i="14"/>
  <c r="AW29" i="14"/>
  <c r="AW21" i="14"/>
  <c r="AW13" i="14"/>
  <c r="AW44" i="14"/>
  <c r="AW36" i="14"/>
  <c r="AW20" i="14"/>
  <c r="BA20" i="14"/>
  <c r="AZ20" i="14"/>
  <c r="BA46" i="14"/>
  <c r="AZ46" i="14"/>
  <c r="BA31" i="14"/>
  <c r="AZ31" i="14"/>
  <c r="AZ17" i="14"/>
  <c r="BA17" i="14"/>
  <c r="AZ42" i="14"/>
  <c r="BA42" i="14"/>
  <c r="BA28" i="14"/>
  <c r="AZ28" i="14"/>
  <c r="AZ13" i="14"/>
  <c r="BA13" i="14"/>
  <c r="BA39" i="14"/>
  <c r="AZ39" i="14"/>
  <c r="BA25" i="14"/>
  <c r="AZ25" i="14"/>
  <c r="BA50" i="14"/>
  <c r="AZ50" i="14"/>
  <c r="AW41" i="11"/>
  <c r="AX41" i="11" s="1"/>
  <c r="AW33" i="11"/>
  <c r="AX33" i="11" s="1"/>
  <c r="AW25" i="11"/>
  <c r="AX25" i="11" s="1"/>
  <c r="AW17" i="11"/>
  <c r="AX17" i="11" s="1"/>
  <c r="AW9" i="11"/>
  <c r="AX9" i="11" s="1"/>
  <c r="AW47" i="11"/>
  <c r="AX47" i="11" s="1"/>
  <c r="AW48" i="11"/>
  <c r="AX48" i="11" s="1"/>
  <c r="AW40" i="11"/>
  <c r="AX40" i="11" s="1"/>
  <c r="AW32" i="11"/>
  <c r="AX32" i="11" s="1"/>
  <c r="AW24" i="11"/>
  <c r="AX24" i="11" s="1"/>
  <c r="AW16" i="11"/>
  <c r="AX16" i="11" s="1"/>
  <c r="AW39" i="11"/>
  <c r="AX39" i="11" s="1"/>
  <c r="AW46" i="11"/>
  <c r="AX46" i="11" s="1"/>
  <c r="AW38" i="11"/>
  <c r="AX38" i="11" s="1"/>
  <c r="AW30" i="11"/>
  <c r="AX30" i="11" s="1"/>
  <c r="AW22" i="11"/>
  <c r="AX22" i="11" s="1"/>
  <c r="AW14" i="11"/>
  <c r="AX14" i="11" s="1"/>
  <c r="AW36" i="11"/>
  <c r="AX36" i="11" s="1"/>
  <c r="AW23" i="11"/>
  <c r="AX23" i="11" s="1"/>
  <c r="AW11" i="11"/>
  <c r="AX11" i="11" s="1"/>
  <c r="AW34" i="11"/>
  <c r="AX34" i="11" s="1"/>
  <c r="AW20" i="11"/>
  <c r="AX20" i="11" s="1"/>
  <c r="AW44" i="11"/>
  <c r="AX44" i="11" s="1"/>
  <c r="AW29" i="11"/>
  <c r="AX29" i="11" s="1"/>
  <c r="AW18" i="11"/>
  <c r="AX18" i="11" s="1"/>
  <c r="AW45" i="11"/>
  <c r="AX45" i="11" s="1"/>
  <c r="AW31" i="11"/>
  <c r="AX31" i="11" s="1"/>
  <c r="AW19" i="11"/>
  <c r="AX19" i="11" s="1"/>
  <c r="AW42" i="11"/>
  <c r="AX42" i="11" s="1"/>
  <c r="AW13" i="11"/>
  <c r="AX13" i="11" s="1"/>
  <c r="AW37" i="11"/>
  <c r="AX37" i="11" s="1"/>
  <c r="AW12" i="11"/>
  <c r="AX12" i="11" s="1"/>
  <c r="AW35" i="11"/>
  <c r="AX35" i="11" s="1"/>
  <c r="AW10" i="11"/>
  <c r="AX10" i="11" s="1"/>
  <c r="AW21" i="11"/>
  <c r="AX21" i="11" s="1"/>
  <c r="AW15" i="11"/>
  <c r="AX15" i="11" s="1"/>
  <c r="AW28" i="11"/>
  <c r="AX28" i="11" s="1"/>
  <c r="AW27" i="11"/>
  <c r="AX27" i="11" s="1"/>
  <c r="AW26" i="11"/>
  <c r="AX26" i="11" s="1"/>
  <c r="AW43" i="11"/>
  <c r="AX43" i="11" s="1"/>
  <c r="G26" i="1"/>
  <c r="H26" i="1"/>
  <c r="I26" i="1"/>
  <c r="J26" i="1"/>
  <c r="K26" i="1"/>
  <c r="L26" i="1"/>
  <c r="M26" i="1"/>
  <c r="N26" i="1"/>
  <c r="O26" i="1"/>
  <c r="P26" i="1"/>
  <c r="Q26" i="1"/>
  <c r="R26" i="1"/>
  <c r="T18" i="1"/>
  <c r="T26" i="1"/>
  <c r="T17" i="1"/>
  <c r="T25" i="1"/>
  <c r="T16" i="1"/>
  <c r="T24" i="1"/>
  <c r="T15" i="1"/>
  <c r="T23" i="1"/>
  <c r="T14" i="1"/>
  <c r="T22" i="1"/>
  <c r="T13" i="1"/>
  <c r="T21" i="1"/>
  <c r="T12" i="1"/>
  <c r="T20" i="1"/>
  <c r="T19" i="1"/>
  <c r="S26" i="1"/>
  <c r="T66" i="1"/>
  <c r="T67" i="1" s="1"/>
  <c r="U11" i="1"/>
  <c r="B27" i="1"/>
  <c r="S62" i="1"/>
  <c r="G52" i="16" l="1" a="1"/>
  <c r="BB50" i="14"/>
  <c r="BB28" i="14"/>
  <c r="BB42" i="14"/>
  <c r="BC23" i="14"/>
  <c r="BD23" i="14" s="1"/>
  <c r="BE23" i="14" s="1"/>
  <c r="BC50" i="14"/>
  <c r="BD50" i="14" s="1"/>
  <c r="BE50" i="14" s="1"/>
  <c r="BB45" i="14"/>
  <c r="BB37" i="14"/>
  <c r="BB44" i="14"/>
  <c r="BC44" i="14" s="1"/>
  <c r="BD44" i="14" s="1"/>
  <c r="BE44" i="14" s="1"/>
  <c r="BB36" i="14"/>
  <c r="BC19" i="14"/>
  <c r="BD19" i="14" s="1"/>
  <c r="BE19" i="14" s="1"/>
  <c r="BB48" i="14"/>
  <c r="BB15" i="14"/>
  <c r="BB14" i="14"/>
  <c r="BD14" i="14"/>
  <c r="BE14" i="14" s="1"/>
  <c r="BB33" i="14"/>
  <c r="BC33" i="14" s="1"/>
  <c r="BD33" i="14" s="1"/>
  <c r="BE33" i="14" s="1"/>
  <c r="BC41" i="14"/>
  <c r="BD41" i="14" s="1"/>
  <c r="BE41" i="14" s="1"/>
  <c r="BB23" i="14"/>
  <c r="BB22" i="14"/>
  <c r="BC22" i="14" s="1"/>
  <c r="BD22" i="14" s="1"/>
  <c r="BE22" i="14" s="1"/>
  <c r="BB41" i="14"/>
  <c r="BB27" i="14"/>
  <c r="BC27" i="14" s="1"/>
  <c r="BD27" i="14" s="1"/>
  <c r="BE27" i="14" s="1"/>
  <c r="BB19" i="14"/>
  <c r="BB31" i="14"/>
  <c r="BC31" i="14" s="1"/>
  <c r="BD31" i="14" s="1"/>
  <c r="BE31" i="14" s="1"/>
  <c r="BC49" i="14"/>
  <c r="BD49" i="14" s="1"/>
  <c r="BE49" i="14" s="1"/>
  <c r="BB30" i="14"/>
  <c r="BB49" i="14"/>
  <c r="BB17" i="14"/>
  <c r="BD17" i="14"/>
  <c r="BE17" i="14" s="1"/>
  <c r="BB39" i="14"/>
  <c r="BC39" i="14" s="1"/>
  <c r="BD39" i="14" s="1"/>
  <c r="BE39" i="14" s="1"/>
  <c r="BC37" i="14"/>
  <c r="BD37" i="14" s="1"/>
  <c r="BE37" i="14" s="1"/>
  <c r="BC12" i="14"/>
  <c r="BD12" i="14" s="1"/>
  <c r="BE12" i="14" s="1"/>
  <c r="BB18" i="14"/>
  <c r="BC18" i="14" s="1"/>
  <c r="BD18" i="14" s="1"/>
  <c r="BE18" i="14" s="1"/>
  <c r="BB43" i="14"/>
  <c r="BC43" i="14" s="1"/>
  <c r="BD43" i="14" s="1"/>
  <c r="BE43" i="14" s="1"/>
  <c r="BB35" i="14"/>
  <c r="BC35" i="14" s="1"/>
  <c r="BD35" i="14" s="1"/>
  <c r="BE35" i="14" s="1"/>
  <c r="BB16" i="14"/>
  <c r="BC16" i="14" s="1"/>
  <c r="BD16" i="14" s="1"/>
  <c r="BE16" i="14" s="1"/>
  <c r="BB47" i="14"/>
  <c r="BC47" i="14" s="1"/>
  <c r="BD47" i="14" s="1"/>
  <c r="BE47" i="14" s="1"/>
  <c r="BB25" i="14"/>
  <c r="BC25" i="14" s="1"/>
  <c r="BD25" i="14" s="1"/>
  <c r="BE25" i="14" s="1"/>
  <c r="BB46" i="14"/>
  <c r="BC46" i="14" s="1"/>
  <c r="BD46" i="14" s="1"/>
  <c r="BE46" i="14" s="1"/>
  <c r="BC45" i="14"/>
  <c r="BD45" i="14" s="1"/>
  <c r="BE45" i="14" s="1"/>
  <c r="BC14" i="14"/>
  <c r="BC26" i="14"/>
  <c r="BD26" i="14" s="1"/>
  <c r="BE26" i="14" s="1"/>
  <c r="BC51" i="14"/>
  <c r="BD51" i="14" s="1"/>
  <c r="BE51" i="14" s="1"/>
  <c r="BB38" i="14"/>
  <c r="BC38" i="14" s="1"/>
  <c r="BD38" i="14" s="1"/>
  <c r="BE38" i="14" s="1"/>
  <c r="BB26" i="14"/>
  <c r="BB51" i="14"/>
  <c r="BB24" i="14"/>
  <c r="BC24" i="14" s="1"/>
  <c r="BD24" i="14" s="1"/>
  <c r="BE24" i="14" s="1"/>
  <c r="BB21" i="14"/>
  <c r="BC21" i="14" s="1"/>
  <c r="BD21" i="14" s="1"/>
  <c r="BE21" i="14" s="1"/>
  <c r="BC28" i="14"/>
  <c r="BD28" i="14" s="1"/>
  <c r="BE28" i="14" s="1"/>
  <c r="BC48" i="14"/>
  <c r="BD48" i="14" s="1"/>
  <c r="BE48" i="14" s="1"/>
  <c r="BC34" i="14"/>
  <c r="BB12" i="14"/>
  <c r="BB32" i="14"/>
  <c r="BC32" i="14" s="1"/>
  <c r="BD32" i="14" s="1"/>
  <c r="BE32" i="14" s="1"/>
  <c r="BB13" i="14"/>
  <c r="BC13" i="14" s="1"/>
  <c r="BD13" i="14" s="1"/>
  <c r="BE13" i="14" s="1"/>
  <c r="BB20" i="14"/>
  <c r="BC20" i="14" s="1"/>
  <c r="BD20" i="14" s="1"/>
  <c r="BE20" i="14" s="1"/>
  <c r="BC36" i="14"/>
  <c r="BD36" i="14" s="1"/>
  <c r="BE36" i="14" s="1"/>
  <c r="BC15" i="14"/>
  <c r="BD15" i="14" s="1"/>
  <c r="BE15" i="14" s="1"/>
  <c r="BC30" i="14"/>
  <c r="BD30" i="14" s="1"/>
  <c r="BE30" i="14" s="1"/>
  <c r="BC17" i="14"/>
  <c r="BC42" i="14"/>
  <c r="BD42" i="14" s="1"/>
  <c r="BE42" i="14" s="1"/>
  <c r="BB34" i="14"/>
  <c r="BD34" i="14"/>
  <c r="BE34" i="14" s="1"/>
  <c r="BB40" i="14"/>
  <c r="BC40" i="14" s="1"/>
  <c r="BD40" i="14" s="1"/>
  <c r="BE40" i="14" s="1"/>
  <c r="BB29" i="14"/>
  <c r="BC29" i="14" s="1"/>
  <c r="BD29" i="14" s="1"/>
  <c r="BE29" i="14" s="1"/>
  <c r="AY42" i="11"/>
  <c r="AZ42" i="11" s="1"/>
  <c r="BA42" i="11" s="1"/>
  <c r="AY34" i="11"/>
  <c r="AZ34" i="11" s="1"/>
  <c r="BA34" i="11" s="1"/>
  <c r="AY46" i="11"/>
  <c r="AZ46" i="11" s="1"/>
  <c r="BA46" i="11" s="1"/>
  <c r="AY9" i="11"/>
  <c r="AZ9" i="11"/>
  <c r="BA9" i="11" s="1"/>
  <c r="AY11" i="11"/>
  <c r="AZ11" i="11" s="1"/>
  <c r="BA11" i="11" s="1"/>
  <c r="AY39" i="11"/>
  <c r="AZ39" i="11"/>
  <c r="BA39" i="11" s="1"/>
  <c r="AY17" i="11"/>
  <c r="AZ17" i="11"/>
  <c r="BA17" i="11" s="1"/>
  <c r="AY28" i="11"/>
  <c r="AZ28" i="11" s="1"/>
  <c r="BA28" i="11" s="1"/>
  <c r="AY23" i="11"/>
  <c r="AZ23" i="11" s="1"/>
  <c r="BA23" i="11" s="1"/>
  <c r="AY16" i="11"/>
  <c r="AZ16" i="11" s="1"/>
  <c r="BA16" i="11" s="1"/>
  <c r="AY25" i="11"/>
  <c r="AZ25" i="11" s="1"/>
  <c r="BA25" i="11" s="1"/>
  <c r="AY45" i="11"/>
  <c r="AZ45" i="11" s="1"/>
  <c r="BA45" i="11" s="1"/>
  <c r="AY36" i="11"/>
  <c r="AZ36" i="11"/>
  <c r="BA36" i="11" s="1"/>
  <c r="AY24" i="11"/>
  <c r="AZ24" i="11" s="1"/>
  <c r="BA24" i="11" s="1"/>
  <c r="AY33" i="11"/>
  <c r="AZ33" i="11"/>
  <c r="BA33" i="11" s="1"/>
  <c r="AY19" i="11"/>
  <c r="AZ19" i="11"/>
  <c r="BA19" i="11" s="1"/>
  <c r="AY35" i="11"/>
  <c r="AZ35" i="11"/>
  <c r="BA35" i="11" s="1"/>
  <c r="AY18" i="11"/>
  <c r="AZ18" i="11"/>
  <c r="BA18" i="11" s="1"/>
  <c r="AY14" i="11"/>
  <c r="AZ14" i="11" s="1"/>
  <c r="BA14" i="11" s="1"/>
  <c r="AY32" i="11"/>
  <c r="AZ32" i="11" s="1"/>
  <c r="BA32" i="11" s="1"/>
  <c r="AY41" i="11"/>
  <c r="AZ41" i="11" s="1"/>
  <c r="BA41" i="11" s="1"/>
  <c r="AY21" i="11"/>
  <c r="AZ21" i="11" s="1"/>
  <c r="BA21" i="11" s="1"/>
  <c r="AY43" i="11"/>
  <c r="AZ43" i="11"/>
  <c r="BA43" i="11" s="1"/>
  <c r="AY12" i="11"/>
  <c r="AZ12" i="11" s="1"/>
  <c r="BA12" i="11" s="1"/>
  <c r="AY29" i="11"/>
  <c r="AZ29" i="11" s="1"/>
  <c r="BA29" i="11" s="1"/>
  <c r="AY22" i="11"/>
  <c r="AZ22" i="11"/>
  <c r="BA22" i="11" s="1"/>
  <c r="AY40" i="11"/>
  <c r="AZ40" i="11" s="1"/>
  <c r="BA40" i="11" s="1"/>
  <c r="AY31" i="11"/>
  <c r="AZ31" i="11" s="1"/>
  <c r="BA31" i="11" s="1"/>
  <c r="AY26" i="11"/>
  <c r="AZ26" i="11"/>
  <c r="BA26" i="11" s="1"/>
  <c r="AY37" i="11"/>
  <c r="AZ37" i="11"/>
  <c r="BA37" i="11" s="1"/>
  <c r="AY44" i="11"/>
  <c r="AZ44" i="11" s="1"/>
  <c r="BA44" i="11" s="1"/>
  <c r="AY30" i="11"/>
  <c r="AZ30" i="11"/>
  <c r="BA30" i="11" s="1"/>
  <c r="AY48" i="11"/>
  <c r="AZ48" i="11" s="1"/>
  <c r="BA48" i="11" s="1"/>
  <c r="AY15" i="11"/>
  <c r="AZ15" i="11" s="1"/>
  <c r="BA15" i="11" s="1"/>
  <c r="AY10" i="11"/>
  <c r="AZ10" i="11" s="1"/>
  <c r="BA10" i="11" s="1"/>
  <c r="AY27" i="11"/>
  <c r="AZ27" i="11" s="1"/>
  <c r="BA27" i="11" s="1"/>
  <c r="AY13" i="11"/>
  <c r="AZ13" i="11" s="1"/>
  <c r="BA13" i="11" s="1"/>
  <c r="AY20" i="11"/>
  <c r="AZ20" i="11" s="1"/>
  <c r="BA20" i="11" s="1"/>
  <c r="AY38" i="11"/>
  <c r="AZ38" i="11" s="1"/>
  <c r="BA38" i="11" s="1"/>
  <c r="AY47" i="11"/>
  <c r="AZ47" i="11" s="1"/>
  <c r="BA47" i="11" s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U19" i="1"/>
  <c r="U27" i="1"/>
  <c r="U18" i="1"/>
  <c r="U26" i="1"/>
  <c r="U17" i="1"/>
  <c r="U25" i="1"/>
  <c r="U16" i="1"/>
  <c r="U15" i="1"/>
  <c r="U23" i="1"/>
  <c r="U14" i="1"/>
  <c r="U22" i="1"/>
  <c r="U13" i="1"/>
  <c r="U21" i="1"/>
  <c r="U24" i="1"/>
  <c r="U20" i="1"/>
  <c r="U12" i="1"/>
  <c r="T27" i="1"/>
  <c r="U66" i="1"/>
  <c r="U67" i="1" s="1"/>
  <c r="V11" i="1"/>
  <c r="T62" i="1"/>
  <c r="B28" i="1"/>
  <c r="U28" i="1" s="1"/>
  <c r="AM52" i="16" l="1"/>
  <c r="AM54" i="16" s="1"/>
  <c r="AM60" i="16" s="1"/>
  <c r="AE52" i="16"/>
  <c r="AE54" i="16" s="1"/>
  <c r="AE60" i="16" s="1"/>
  <c r="W52" i="16"/>
  <c r="W54" i="16" s="1"/>
  <c r="O52" i="16"/>
  <c r="O54" i="16" s="1"/>
  <c r="G52" i="16"/>
  <c r="G54" i="16" s="1"/>
  <c r="AT52" i="16"/>
  <c r="AT54" i="16" s="1"/>
  <c r="AT60" i="16" s="1"/>
  <c r="AL52" i="16"/>
  <c r="AL54" i="16" s="1"/>
  <c r="AL60" i="16" s="1"/>
  <c r="AD52" i="16"/>
  <c r="AD54" i="16" s="1"/>
  <c r="V52" i="16"/>
  <c r="V54" i="16" s="1"/>
  <c r="N52" i="16"/>
  <c r="N54" i="16" s="1"/>
  <c r="AS52" i="16"/>
  <c r="AS54" i="16" s="1"/>
  <c r="AS60" i="16" s="1"/>
  <c r="AK52" i="16"/>
  <c r="AK54" i="16" s="1"/>
  <c r="AK60" i="16" s="1"/>
  <c r="AC52" i="16"/>
  <c r="AC54" i="16" s="1"/>
  <c r="U52" i="16"/>
  <c r="U54" i="16" s="1"/>
  <c r="M52" i="16"/>
  <c r="M54" i="16" s="1"/>
  <c r="AR52" i="16"/>
  <c r="AR54" i="16" s="1"/>
  <c r="AR60" i="16" s="1"/>
  <c r="AJ52" i="16"/>
  <c r="AJ54" i="16" s="1"/>
  <c r="AJ60" i="16" s="1"/>
  <c r="AB52" i="16"/>
  <c r="AB54" i="16" s="1"/>
  <c r="T52" i="16"/>
  <c r="T54" i="16" s="1"/>
  <c r="L52" i="16"/>
  <c r="L54" i="16" s="1"/>
  <c r="AP52" i="16"/>
  <c r="AP54" i="16" s="1"/>
  <c r="AP60" i="16" s="1"/>
  <c r="AH52" i="16"/>
  <c r="AH54" i="16" s="1"/>
  <c r="AH60" i="16" s="1"/>
  <c r="Z52" i="16"/>
  <c r="Z54" i="16" s="1"/>
  <c r="R52" i="16"/>
  <c r="R54" i="16" s="1"/>
  <c r="J52" i="16"/>
  <c r="J54" i="16" s="1"/>
  <c r="AQ52" i="16"/>
  <c r="AQ54" i="16" s="1"/>
  <c r="AQ60" i="16" s="1"/>
  <c r="X52" i="16"/>
  <c r="X54" i="16" s="1"/>
  <c r="AN52" i="16"/>
  <c r="AN54" i="16" s="1"/>
  <c r="AN60" i="16" s="1"/>
  <c r="Q52" i="16"/>
  <c r="Q54" i="16" s="1"/>
  <c r="AI52" i="16"/>
  <c r="AI54" i="16" s="1"/>
  <c r="AI60" i="16" s="1"/>
  <c r="P52" i="16"/>
  <c r="P54" i="16" s="1"/>
  <c r="AF52" i="16"/>
  <c r="AF54" i="16" s="1"/>
  <c r="AF60" i="16" s="1"/>
  <c r="I52" i="16"/>
  <c r="I54" i="16" s="1"/>
  <c r="K52" i="16"/>
  <c r="K54" i="16" s="1"/>
  <c r="H52" i="16"/>
  <c r="H54" i="16" s="1"/>
  <c r="AO52" i="16"/>
  <c r="AO54" i="16" s="1"/>
  <c r="AO60" i="16" s="1"/>
  <c r="S52" i="16"/>
  <c r="S54" i="16" s="1"/>
  <c r="AG52" i="16"/>
  <c r="AG54" i="16" s="1"/>
  <c r="AG60" i="16" s="1"/>
  <c r="Y52" i="16"/>
  <c r="Y54" i="16" s="1"/>
  <c r="AA52" i="16"/>
  <c r="AA54" i="16" s="1"/>
  <c r="G55" i="14" a="1"/>
  <c r="G52" i="11" a="1"/>
  <c r="V12" i="1"/>
  <c r="V20" i="1"/>
  <c r="V28" i="1"/>
  <c r="V19" i="1"/>
  <c r="V27" i="1"/>
  <c r="V18" i="1"/>
  <c r="V26" i="1"/>
  <c r="V17" i="1"/>
  <c r="V16" i="1"/>
  <c r="V24" i="1"/>
  <c r="V15" i="1"/>
  <c r="V23" i="1"/>
  <c r="V14" i="1"/>
  <c r="V22" i="1"/>
  <c r="V25" i="1"/>
  <c r="V21" i="1"/>
  <c r="V13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V66" i="1"/>
  <c r="V67" i="1" s="1"/>
  <c r="B29" i="1"/>
  <c r="V29" i="1" s="1"/>
  <c r="W11" i="1"/>
  <c r="U62" i="1"/>
  <c r="AA67" i="16" l="1"/>
  <c r="AA60" i="16"/>
  <c r="R67" i="16"/>
  <c r="R60" i="16"/>
  <c r="AD67" i="16"/>
  <c r="AD60" i="16"/>
  <c r="Y60" i="16"/>
  <c r="Y67" i="16"/>
  <c r="P67" i="16"/>
  <c r="P60" i="16"/>
  <c r="Z67" i="16"/>
  <c r="Z60" i="16"/>
  <c r="M67" i="16"/>
  <c r="M60" i="16"/>
  <c r="U67" i="16"/>
  <c r="U60" i="16"/>
  <c r="S67" i="16"/>
  <c r="S60" i="16"/>
  <c r="Q60" i="16"/>
  <c r="Q67" i="16"/>
  <c r="AC67" i="16"/>
  <c r="AC60" i="16"/>
  <c r="AT55" i="16"/>
  <c r="AL55" i="16"/>
  <c r="AD55" i="16"/>
  <c r="V55" i="16"/>
  <c r="N55" i="16"/>
  <c r="AS55" i="16"/>
  <c r="AK55" i="16"/>
  <c r="AC55" i="16"/>
  <c r="U55" i="16"/>
  <c r="M55" i="16"/>
  <c r="AR55" i="16"/>
  <c r="AJ55" i="16"/>
  <c r="AB55" i="16"/>
  <c r="T55" i="16"/>
  <c r="L55" i="16"/>
  <c r="AQ55" i="16"/>
  <c r="AI55" i="16"/>
  <c r="AA55" i="16"/>
  <c r="S55" i="16"/>
  <c r="K55" i="16"/>
  <c r="AO55" i="16"/>
  <c r="AG55" i="16"/>
  <c r="Y55" i="16"/>
  <c r="Q55" i="16"/>
  <c r="I55" i="16"/>
  <c r="AE55" i="16"/>
  <c r="H55" i="16"/>
  <c r="X55" i="16"/>
  <c r="AP55" i="16"/>
  <c r="W55" i="16"/>
  <c r="AM55" i="16"/>
  <c r="P55" i="16"/>
  <c r="G67" i="16"/>
  <c r="R55" i="16"/>
  <c r="G60" i="16"/>
  <c r="O55" i="16"/>
  <c r="J55" i="16"/>
  <c r="G55" i="16"/>
  <c r="AH55" i="16"/>
  <c r="AF55" i="16"/>
  <c r="AN55" i="16"/>
  <c r="Z55" i="16"/>
  <c r="L67" i="16"/>
  <c r="L60" i="16"/>
  <c r="O67" i="16"/>
  <c r="O60" i="16"/>
  <c r="H67" i="16"/>
  <c r="H60" i="16"/>
  <c r="X67" i="16"/>
  <c r="X60" i="16"/>
  <c r="T67" i="16"/>
  <c r="T60" i="16"/>
  <c r="W67" i="16"/>
  <c r="W60" i="16"/>
  <c r="K67" i="16"/>
  <c r="K60" i="16"/>
  <c r="AB67" i="16"/>
  <c r="AB60" i="16"/>
  <c r="N67" i="16"/>
  <c r="N60" i="16"/>
  <c r="I67" i="16"/>
  <c r="I60" i="16"/>
  <c r="J67" i="16"/>
  <c r="J60" i="16"/>
  <c r="V67" i="16"/>
  <c r="V60" i="16"/>
  <c r="AT55" i="14"/>
  <c r="AT58" i="14" s="1"/>
  <c r="AT64" i="14" s="1"/>
  <c r="AL55" i="14"/>
  <c r="AL58" i="14" s="1"/>
  <c r="AL64" i="14" s="1"/>
  <c r="AD55" i="14"/>
  <c r="AD58" i="14" s="1"/>
  <c r="V55" i="14"/>
  <c r="V58" i="14" s="1"/>
  <c r="N55" i="14"/>
  <c r="N58" i="14" s="1"/>
  <c r="AS55" i="14"/>
  <c r="AS58" i="14" s="1"/>
  <c r="AS64" i="14" s="1"/>
  <c r="AK55" i="14"/>
  <c r="AK58" i="14" s="1"/>
  <c r="AK64" i="14" s="1"/>
  <c r="AC55" i="14"/>
  <c r="AC58" i="14" s="1"/>
  <c r="U55" i="14"/>
  <c r="U58" i="14" s="1"/>
  <c r="M55" i="14"/>
  <c r="M58" i="14" s="1"/>
  <c r="AR55" i="14"/>
  <c r="AR58" i="14" s="1"/>
  <c r="AR64" i="14" s="1"/>
  <c r="AJ55" i="14"/>
  <c r="AJ58" i="14" s="1"/>
  <c r="AJ64" i="14" s="1"/>
  <c r="AB55" i="14"/>
  <c r="AB58" i="14" s="1"/>
  <c r="T55" i="14"/>
  <c r="T58" i="14" s="1"/>
  <c r="L55" i="14"/>
  <c r="L58" i="14" s="1"/>
  <c r="AQ55" i="14"/>
  <c r="AQ58" i="14" s="1"/>
  <c r="AQ64" i="14" s="1"/>
  <c r="AI55" i="14"/>
  <c r="AI58" i="14" s="1"/>
  <c r="AI64" i="14" s="1"/>
  <c r="AA55" i="14"/>
  <c r="AA58" i="14" s="1"/>
  <c r="S55" i="14"/>
  <c r="S58" i="14" s="1"/>
  <c r="K55" i="14"/>
  <c r="K58" i="14" s="1"/>
  <c r="AP55" i="14"/>
  <c r="AP58" i="14" s="1"/>
  <c r="AP64" i="14" s="1"/>
  <c r="Z55" i="14"/>
  <c r="Z58" i="14" s="1"/>
  <c r="J55" i="14"/>
  <c r="J58" i="14" s="1"/>
  <c r="AO55" i="14"/>
  <c r="AO58" i="14" s="1"/>
  <c r="AO64" i="14" s="1"/>
  <c r="Y55" i="14"/>
  <c r="Y58" i="14" s="1"/>
  <c r="I55" i="14"/>
  <c r="I58" i="14" s="1"/>
  <c r="AM55" i="14"/>
  <c r="AM58" i="14" s="1"/>
  <c r="AM64" i="14" s="1"/>
  <c r="W55" i="14"/>
  <c r="W58" i="14" s="1"/>
  <c r="G55" i="14"/>
  <c r="G58" i="14" s="1"/>
  <c r="AG55" i="14"/>
  <c r="AG58" i="14" s="1"/>
  <c r="AG64" i="14" s="1"/>
  <c r="Q55" i="14"/>
  <c r="Q58" i="14" s="1"/>
  <c r="AN55" i="14"/>
  <c r="AN58" i="14" s="1"/>
  <c r="AN64" i="14" s="1"/>
  <c r="H55" i="14"/>
  <c r="H58" i="14" s="1"/>
  <c r="AF55" i="14"/>
  <c r="AF58" i="14" s="1"/>
  <c r="AF64" i="14" s="1"/>
  <c r="AE55" i="14"/>
  <c r="AE58" i="14" s="1"/>
  <c r="AE64" i="14" s="1"/>
  <c r="R55" i="14"/>
  <c r="R58" i="14" s="1"/>
  <c r="P55" i="14"/>
  <c r="P58" i="14" s="1"/>
  <c r="O55" i="14"/>
  <c r="O58" i="14" s="1"/>
  <c r="X55" i="14"/>
  <c r="X58" i="14" s="1"/>
  <c r="AH55" i="14"/>
  <c r="AH58" i="14" s="1"/>
  <c r="AH64" i="14" s="1"/>
  <c r="AS52" i="11"/>
  <c r="AS54" i="11" s="1"/>
  <c r="AS60" i="11" s="1"/>
  <c r="AK52" i="11"/>
  <c r="AK54" i="11" s="1"/>
  <c r="AK60" i="11" s="1"/>
  <c r="AC52" i="11"/>
  <c r="AC54" i="11" s="1"/>
  <c r="U52" i="11"/>
  <c r="U54" i="11" s="1"/>
  <c r="M52" i="11"/>
  <c r="M54" i="11" s="1"/>
  <c r="AR52" i="11"/>
  <c r="AR54" i="11" s="1"/>
  <c r="AR60" i="11" s="1"/>
  <c r="AJ52" i="11"/>
  <c r="AJ54" i="11" s="1"/>
  <c r="AJ60" i="11" s="1"/>
  <c r="AB52" i="11"/>
  <c r="AB54" i="11" s="1"/>
  <c r="T52" i="11"/>
  <c r="T54" i="11" s="1"/>
  <c r="L52" i="11"/>
  <c r="L54" i="11" s="1"/>
  <c r="AP52" i="11"/>
  <c r="AP54" i="11" s="1"/>
  <c r="AP60" i="11" s="1"/>
  <c r="AH52" i="11"/>
  <c r="AH54" i="11" s="1"/>
  <c r="AH60" i="11" s="1"/>
  <c r="Z52" i="11"/>
  <c r="Z54" i="11" s="1"/>
  <c r="R52" i="11"/>
  <c r="R54" i="11" s="1"/>
  <c r="J52" i="11"/>
  <c r="J54" i="11" s="1"/>
  <c r="AO52" i="11"/>
  <c r="AO54" i="11" s="1"/>
  <c r="AO60" i="11" s="1"/>
  <c r="AD52" i="11"/>
  <c r="AD54" i="11" s="1"/>
  <c r="P52" i="11"/>
  <c r="P54" i="11" s="1"/>
  <c r="AM52" i="11"/>
  <c r="AM54" i="11" s="1"/>
  <c r="AM60" i="11" s="1"/>
  <c r="Y52" i="11"/>
  <c r="Y54" i="11" s="1"/>
  <c r="N52" i="11"/>
  <c r="N54" i="11" s="1"/>
  <c r="AL52" i="11"/>
  <c r="AL54" i="11" s="1"/>
  <c r="AL60" i="11" s="1"/>
  <c r="X52" i="11"/>
  <c r="X54" i="11" s="1"/>
  <c r="K52" i="11"/>
  <c r="K54" i="11" s="1"/>
  <c r="AI52" i="11"/>
  <c r="AI54" i="11" s="1"/>
  <c r="AI60" i="11" s="1"/>
  <c r="W52" i="11"/>
  <c r="W54" i="11" s="1"/>
  <c r="I52" i="11"/>
  <c r="I54" i="11" s="1"/>
  <c r="AG52" i="11"/>
  <c r="AG54" i="11" s="1"/>
  <c r="AG60" i="11" s="1"/>
  <c r="V52" i="11"/>
  <c r="V54" i="11" s="1"/>
  <c r="H52" i="11"/>
  <c r="H54" i="11" s="1"/>
  <c r="S52" i="11"/>
  <c r="S54" i="11" s="1"/>
  <c r="AT52" i="11"/>
  <c r="AT54" i="11" s="1"/>
  <c r="AT60" i="11" s="1"/>
  <c r="O52" i="11"/>
  <c r="O54" i="11" s="1"/>
  <c r="AQ52" i="11"/>
  <c r="AQ54" i="11" s="1"/>
  <c r="AQ60" i="11" s="1"/>
  <c r="G52" i="11"/>
  <c r="G54" i="11" s="1"/>
  <c r="AN52" i="11"/>
  <c r="AN54" i="11" s="1"/>
  <c r="AN60" i="11" s="1"/>
  <c r="AA52" i="11"/>
  <c r="AA54" i="11" s="1"/>
  <c r="AF52" i="11"/>
  <c r="AF54" i="11" s="1"/>
  <c r="AF60" i="11" s="1"/>
  <c r="AE52" i="11"/>
  <c r="AE54" i="11" s="1"/>
  <c r="AE60" i="11" s="1"/>
  <c r="Q52" i="11"/>
  <c r="Q54" i="11" s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W13" i="1"/>
  <c r="W21" i="1"/>
  <c r="W12" i="1"/>
  <c r="W20" i="1"/>
  <c r="W28" i="1"/>
  <c r="W19" i="1"/>
  <c r="W27" i="1"/>
  <c r="W18" i="1"/>
  <c r="W17" i="1"/>
  <c r="W25" i="1"/>
  <c r="W16" i="1"/>
  <c r="W24" i="1"/>
  <c r="W15" i="1"/>
  <c r="W23" i="1"/>
  <c r="W22" i="1"/>
  <c r="W14" i="1"/>
  <c r="W26" i="1"/>
  <c r="W29" i="1"/>
  <c r="W66" i="1"/>
  <c r="W67" i="1" s="1"/>
  <c r="B30" i="1"/>
  <c r="X11" i="1"/>
  <c r="V62" i="1"/>
  <c r="AT61" i="16" l="1"/>
  <c r="AT65" i="16" s="1"/>
  <c r="AL61" i="16"/>
  <c r="AL65" i="16" s="1"/>
  <c r="AD61" i="16"/>
  <c r="AD65" i="16" s="1"/>
  <c r="V61" i="16"/>
  <c r="V65" i="16" s="1"/>
  <c r="N61" i="16"/>
  <c r="N65" i="16" s="1"/>
  <c r="AS61" i="16"/>
  <c r="AS65" i="16" s="1"/>
  <c r="AK61" i="16"/>
  <c r="AK65" i="16" s="1"/>
  <c r="AC61" i="16"/>
  <c r="AC65" i="16" s="1"/>
  <c r="U61" i="16"/>
  <c r="U65" i="16" s="1"/>
  <c r="M61" i="16"/>
  <c r="M65" i="16" s="1"/>
  <c r="AR61" i="16"/>
  <c r="AR65" i="16" s="1"/>
  <c r="AJ61" i="16"/>
  <c r="AJ65" i="16" s="1"/>
  <c r="AB61" i="16"/>
  <c r="AB65" i="16" s="1"/>
  <c r="T61" i="16"/>
  <c r="T65" i="16" s="1"/>
  <c r="L61" i="16"/>
  <c r="L65" i="16" s="1"/>
  <c r="AQ61" i="16"/>
  <c r="AQ65" i="16" s="1"/>
  <c r="AI61" i="16"/>
  <c r="AI65" i="16" s="1"/>
  <c r="AA61" i="16"/>
  <c r="AA65" i="16" s="1"/>
  <c r="S61" i="16"/>
  <c r="S65" i="16" s="1"/>
  <c r="K61" i="16"/>
  <c r="K65" i="16" s="1"/>
  <c r="AP61" i="16"/>
  <c r="AP65" i="16" s="1"/>
  <c r="AH61" i="16"/>
  <c r="AH65" i="16" s="1"/>
  <c r="Z61" i="16"/>
  <c r="Z65" i="16" s="1"/>
  <c r="R61" i="16"/>
  <c r="R65" i="16" s="1"/>
  <c r="J61" i="16"/>
  <c r="J65" i="16" s="1"/>
  <c r="AN61" i="16"/>
  <c r="AN65" i="16" s="1"/>
  <c r="AF61" i="16"/>
  <c r="AF65" i="16" s="1"/>
  <c r="X61" i="16"/>
  <c r="X65" i="16" s="1"/>
  <c r="P61" i="16"/>
  <c r="P65" i="16" s="1"/>
  <c r="H61" i="16"/>
  <c r="H65" i="16" s="1"/>
  <c r="W61" i="16"/>
  <c r="W65" i="16" s="1"/>
  <c r="O61" i="16"/>
  <c r="O65" i="16" s="1"/>
  <c r="AO61" i="16"/>
  <c r="AO65" i="16" s="1"/>
  <c r="I61" i="16"/>
  <c r="I65" i="16" s="1"/>
  <c r="AG61" i="16"/>
  <c r="AG65" i="16" s="1"/>
  <c r="AM61" i="16"/>
  <c r="AM65" i="16" s="1"/>
  <c r="AE61" i="16"/>
  <c r="AE65" i="16" s="1"/>
  <c r="Y61" i="16"/>
  <c r="Y65" i="16" s="1"/>
  <c r="Q61" i="16"/>
  <c r="Q65" i="16" s="1"/>
  <c r="G61" i="16"/>
  <c r="G65" i="16" s="1"/>
  <c r="X71" i="14"/>
  <c r="X64" i="14"/>
  <c r="Q71" i="14"/>
  <c r="Q64" i="14"/>
  <c r="J71" i="14"/>
  <c r="J64" i="14"/>
  <c r="L64" i="14"/>
  <c r="L71" i="14"/>
  <c r="O71" i="14"/>
  <c r="O64" i="14"/>
  <c r="Z71" i="14"/>
  <c r="Z64" i="14"/>
  <c r="T71" i="14"/>
  <c r="T64" i="14"/>
  <c r="AC71" i="14"/>
  <c r="AC64" i="14"/>
  <c r="P71" i="14"/>
  <c r="P64" i="14"/>
  <c r="AQ59" i="14"/>
  <c r="AI59" i="14"/>
  <c r="AA59" i="14"/>
  <c r="S59" i="14"/>
  <c r="K59" i="14"/>
  <c r="AP59" i="14"/>
  <c r="AH59" i="14"/>
  <c r="Z59" i="14"/>
  <c r="R59" i="14"/>
  <c r="J59" i="14"/>
  <c r="AO59" i="14"/>
  <c r="AG59" i="14"/>
  <c r="Y59" i="14"/>
  <c r="Q59" i="14"/>
  <c r="I59" i="14"/>
  <c r="G71" i="14"/>
  <c r="G64" i="14"/>
  <c r="AN59" i="14"/>
  <c r="AF59" i="14"/>
  <c r="X59" i="14"/>
  <c r="P59" i="14"/>
  <c r="H59" i="14"/>
  <c r="AE59" i="14"/>
  <c r="O59" i="14"/>
  <c r="AT59" i="14"/>
  <c r="AD59" i="14"/>
  <c r="N59" i="14"/>
  <c r="AR59" i="14"/>
  <c r="AB59" i="14"/>
  <c r="L59" i="14"/>
  <c r="AL59" i="14"/>
  <c r="V59" i="14"/>
  <c r="AS59" i="14"/>
  <c r="M59" i="14"/>
  <c r="AK59" i="14"/>
  <c r="AJ59" i="14"/>
  <c r="W59" i="14"/>
  <c r="AC59" i="14"/>
  <c r="U59" i="14"/>
  <c r="T59" i="14"/>
  <c r="G59" i="14"/>
  <c r="AM59" i="14"/>
  <c r="AB71" i="14"/>
  <c r="AB64" i="14"/>
  <c r="N71" i="14"/>
  <c r="N64" i="14"/>
  <c r="R71" i="14"/>
  <c r="R64" i="14"/>
  <c r="W71" i="14"/>
  <c r="W64" i="14"/>
  <c r="K64" i="14"/>
  <c r="K71" i="14"/>
  <c r="V71" i="14"/>
  <c r="V64" i="14"/>
  <c r="AD71" i="14"/>
  <c r="AD64" i="14"/>
  <c r="S64" i="14"/>
  <c r="S71" i="14"/>
  <c r="I71" i="14"/>
  <c r="I64" i="14"/>
  <c r="AA71" i="14"/>
  <c r="AA64" i="14"/>
  <c r="M64" i="14"/>
  <c r="M71" i="14"/>
  <c r="H71" i="14"/>
  <c r="H64" i="14"/>
  <c r="Y71" i="14"/>
  <c r="Y64" i="14"/>
  <c r="U64" i="14"/>
  <c r="U71" i="14"/>
  <c r="K67" i="11"/>
  <c r="K60" i="11"/>
  <c r="AB67" i="11"/>
  <c r="AB60" i="11"/>
  <c r="X67" i="11"/>
  <c r="X60" i="11"/>
  <c r="J67" i="11"/>
  <c r="J60" i="11"/>
  <c r="Q67" i="11"/>
  <c r="Q60" i="11"/>
  <c r="R67" i="11"/>
  <c r="R60" i="11"/>
  <c r="H67" i="11"/>
  <c r="H60" i="11"/>
  <c r="AA67" i="11"/>
  <c r="AA60" i="11"/>
  <c r="V67" i="11"/>
  <c r="V60" i="11"/>
  <c r="N67" i="11"/>
  <c r="N60" i="11"/>
  <c r="Z67" i="11"/>
  <c r="Z60" i="11"/>
  <c r="M60" i="11"/>
  <c r="M67" i="11"/>
  <c r="Y67" i="11"/>
  <c r="Y60" i="11"/>
  <c r="U67" i="11"/>
  <c r="U60" i="11"/>
  <c r="AR55" i="11"/>
  <c r="AJ55" i="11"/>
  <c r="AB55" i="11"/>
  <c r="T55" i="11"/>
  <c r="L55" i="11"/>
  <c r="AQ55" i="11"/>
  <c r="AI55" i="11"/>
  <c r="AA55" i="11"/>
  <c r="S55" i="11"/>
  <c r="K55" i="11"/>
  <c r="AO55" i="11"/>
  <c r="AG55" i="11"/>
  <c r="Y55" i="11"/>
  <c r="Q55" i="11"/>
  <c r="I55" i="11"/>
  <c r="G67" i="11"/>
  <c r="AK55" i="11"/>
  <c r="W55" i="11"/>
  <c r="J55" i="11"/>
  <c r="AT55" i="11"/>
  <c r="AF55" i="11"/>
  <c r="U55" i="11"/>
  <c r="G55" i="11"/>
  <c r="G60" i="11"/>
  <c r="AS55" i="11"/>
  <c r="AE55" i="11"/>
  <c r="R55" i="11"/>
  <c r="AP55" i="11"/>
  <c r="AD55" i="11"/>
  <c r="P55" i="11"/>
  <c r="AN55" i="11"/>
  <c r="AC55" i="11"/>
  <c r="O55" i="11"/>
  <c r="AL55" i="11"/>
  <c r="Z55" i="11"/>
  <c r="X55" i="11"/>
  <c r="V55" i="11"/>
  <c r="AM55" i="11"/>
  <c r="M55" i="11"/>
  <c r="H55" i="11"/>
  <c r="AH55" i="11"/>
  <c r="N55" i="11"/>
  <c r="I67" i="11"/>
  <c r="I60" i="11"/>
  <c r="AC67" i="11"/>
  <c r="AC60" i="11"/>
  <c r="S67" i="11"/>
  <c r="S60" i="11"/>
  <c r="W67" i="11"/>
  <c r="W60" i="11"/>
  <c r="P67" i="11"/>
  <c r="P60" i="11"/>
  <c r="L60" i="11"/>
  <c r="L67" i="11"/>
  <c r="O60" i="11"/>
  <c r="O67" i="11"/>
  <c r="AD67" i="11"/>
  <c r="AD60" i="11"/>
  <c r="T67" i="11"/>
  <c r="T60" i="11"/>
  <c r="X14" i="1"/>
  <c r="X22" i="1"/>
  <c r="X13" i="1"/>
  <c r="X21" i="1"/>
  <c r="X12" i="1"/>
  <c r="X20" i="1"/>
  <c r="X28" i="1"/>
  <c r="X19" i="1"/>
  <c r="X18" i="1"/>
  <c r="X26" i="1"/>
  <c r="X17" i="1"/>
  <c r="X25" i="1"/>
  <c r="X16" i="1"/>
  <c r="X24" i="1"/>
  <c r="X23" i="1"/>
  <c r="X29" i="1"/>
  <c r="X15" i="1"/>
  <c r="X30" i="1"/>
  <c r="X27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66" i="1"/>
  <c r="X67" i="1" s="1"/>
  <c r="B31" i="1"/>
  <c r="X31" i="1" s="1"/>
  <c r="Y11" i="1"/>
  <c r="W62" i="1"/>
  <c r="AT65" i="14" l="1"/>
  <c r="AT69" i="14" s="1"/>
  <c r="AL65" i="14"/>
  <c r="AL69" i="14" s="1"/>
  <c r="AD65" i="14"/>
  <c r="AD69" i="14" s="1"/>
  <c r="V65" i="14"/>
  <c r="V69" i="14" s="1"/>
  <c r="N65" i="14"/>
  <c r="N69" i="14" s="1"/>
  <c r="AP65" i="14"/>
  <c r="AP69" i="14" s="1"/>
  <c r="AH65" i="14"/>
  <c r="AH69" i="14" s="1"/>
  <c r="Z65" i="14"/>
  <c r="Z69" i="14" s="1"/>
  <c r="R65" i="14"/>
  <c r="R69" i="14" s="1"/>
  <c r="J65" i="14"/>
  <c r="J69" i="14" s="1"/>
  <c r="AO65" i="14"/>
  <c r="AO69" i="14" s="1"/>
  <c r="AG65" i="14"/>
  <c r="AG69" i="14" s="1"/>
  <c r="Y65" i="14"/>
  <c r="Y69" i="14" s="1"/>
  <c r="Q65" i="14"/>
  <c r="Q69" i="14" s="1"/>
  <c r="I65" i="14"/>
  <c r="I69" i="14" s="1"/>
  <c r="AN65" i="14"/>
  <c r="AN69" i="14" s="1"/>
  <c r="AF65" i="14"/>
  <c r="AF69" i="14" s="1"/>
  <c r="X65" i="14"/>
  <c r="X69" i="14" s="1"/>
  <c r="P65" i="14"/>
  <c r="P69" i="14" s="1"/>
  <c r="H65" i="14"/>
  <c r="H69" i="14" s="1"/>
  <c r="AM65" i="14"/>
  <c r="AM69" i="14" s="1"/>
  <c r="AE65" i="14"/>
  <c r="AE69" i="14" s="1"/>
  <c r="W65" i="14"/>
  <c r="W69" i="14" s="1"/>
  <c r="O65" i="14"/>
  <c r="O69" i="14" s="1"/>
  <c r="G65" i="14"/>
  <c r="G69" i="14" s="1"/>
  <c r="AK65" i="14"/>
  <c r="AK69" i="14" s="1"/>
  <c r="S65" i="14"/>
  <c r="S69" i="14" s="1"/>
  <c r="AJ65" i="14"/>
  <c r="AJ69" i="14" s="1"/>
  <c r="M65" i="14"/>
  <c r="M69" i="14" s="1"/>
  <c r="AC65" i="14"/>
  <c r="AC69" i="14" s="1"/>
  <c r="K65" i="14"/>
  <c r="K69" i="14" s="1"/>
  <c r="AS65" i="14"/>
  <c r="AS69" i="14" s="1"/>
  <c r="AA65" i="14"/>
  <c r="AA69" i="14" s="1"/>
  <c r="T65" i="14"/>
  <c r="T69" i="14" s="1"/>
  <c r="L65" i="14"/>
  <c r="L69" i="14" s="1"/>
  <c r="AR65" i="14"/>
  <c r="AR69" i="14" s="1"/>
  <c r="AQ65" i="14"/>
  <c r="AQ69" i="14" s="1"/>
  <c r="AB65" i="14"/>
  <c r="AB69" i="14" s="1"/>
  <c r="AI65" i="14"/>
  <c r="AI69" i="14" s="1"/>
  <c r="U65" i="14"/>
  <c r="U69" i="14" s="1"/>
  <c r="AT61" i="11"/>
  <c r="AT65" i="11" s="1"/>
  <c r="AL61" i="11"/>
  <c r="AL65" i="11" s="1"/>
  <c r="AD61" i="11"/>
  <c r="AD65" i="11" s="1"/>
  <c r="V61" i="11"/>
  <c r="V65" i="11" s="1"/>
  <c r="N61" i="11"/>
  <c r="N65" i="11" s="1"/>
  <c r="AQ61" i="11"/>
  <c r="AQ65" i="11" s="1"/>
  <c r="AI61" i="11"/>
  <c r="AI65" i="11" s="1"/>
  <c r="AA61" i="11"/>
  <c r="AA65" i="11" s="1"/>
  <c r="S61" i="11"/>
  <c r="S65" i="11" s="1"/>
  <c r="K61" i="11"/>
  <c r="K65" i="11" s="1"/>
  <c r="AP61" i="11"/>
  <c r="AP65" i="11" s="1"/>
  <c r="AH61" i="11"/>
  <c r="AH65" i="11" s="1"/>
  <c r="Z61" i="11"/>
  <c r="Z65" i="11" s="1"/>
  <c r="R61" i="11"/>
  <c r="R65" i="11" s="1"/>
  <c r="J61" i="11"/>
  <c r="J65" i="11" s="1"/>
  <c r="AO61" i="11"/>
  <c r="AO65" i="11" s="1"/>
  <c r="AG61" i="11"/>
  <c r="AG65" i="11" s="1"/>
  <c r="Y61" i="11"/>
  <c r="Y65" i="11" s="1"/>
  <c r="Q61" i="11"/>
  <c r="Q65" i="11" s="1"/>
  <c r="I61" i="11"/>
  <c r="I65" i="11" s="1"/>
  <c r="AN61" i="11"/>
  <c r="AN65" i="11" s="1"/>
  <c r="AF61" i="11"/>
  <c r="AF65" i="11" s="1"/>
  <c r="X61" i="11"/>
  <c r="X65" i="11" s="1"/>
  <c r="P61" i="11"/>
  <c r="P65" i="11" s="1"/>
  <c r="H61" i="11"/>
  <c r="H65" i="11" s="1"/>
  <c r="AM61" i="11"/>
  <c r="AM65" i="11" s="1"/>
  <c r="T61" i="11"/>
  <c r="T65" i="11" s="1"/>
  <c r="AK61" i="11"/>
  <c r="AK65" i="11" s="1"/>
  <c r="O61" i="11"/>
  <c r="O65" i="11" s="1"/>
  <c r="AJ61" i="11"/>
  <c r="AJ65" i="11" s="1"/>
  <c r="M61" i="11"/>
  <c r="M65" i="11" s="1"/>
  <c r="AE61" i="11"/>
  <c r="AE65" i="11" s="1"/>
  <c r="L61" i="11"/>
  <c r="L65" i="11" s="1"/>
  <c r="AC61" i="11"/>
  <c r="AC65" i="11" s="1"/>
  <c r="G61" i="11"/>
  <c r="G65" i="11" s="1"/>
  <c r="AB61" i="11"/>
  <c r="AB65" i="11" s="1"/>
  <c r="AS61" i="11"/>
  <c r="AS65" i="11" s="1"/>
  <c r="AR61" i="11"/>
  <c r="AR65" i="11" s="1"/>
  <c r="W61" i="11"/>
  <c r="W65" i="11" s="1"/>
  <c r="U61" i="11"/>
  <c r="U65" i="11" s="1"/>
  <c r="Y15" i="1"/>
  <c r="Y23" i="1"/>
  <c r="Y14" i="1"/>
  <c r="Y22" i="1"/>
  <c r="Y13" i="1"/>
  <c r="Y21" i="1"/>
  <c r="Y12" i="1"/>
  <c r="Y20" i="1"/>
  <c r="Y19" i="1"/>
  <c r="Y27" i="1"/>
  <c r="Y18" i="1"/>
  <c r="Y17" i="1"/>
  <c r="Y25" i="1"/>
  <c r="Y26" i="1"/>
  <c r="Y30" i="1"/>
  <c r="Y24" i="1"/>
  <c r="Y29" i="1"/>
  <c r="Y28" i="1"/>
  <c r="Y16" i="1"/>
  <c r="Y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Y66" i="1"/>
  <c r="Y67" i="1" s="1"/>
  <c r="B32" i="1"/>
  <c r="Y32" i="1" s="1"/>
  <c r="Z11" i="1"/>
  <c r="X62" i="1"/>
  <c r="Z16" i="1" l="1"/>
  <c r="Z24" i="1"/>
  <c r="Z15" i="1"/>
  <c r="Z23" i="1"/>
  <c r="Z14" i="1"/>
  <c r="Z22" i="1"/>
  <c r="Z13" i="1"/>
  <c r="Z21" i="1"/>
  <c r="Z12" i="1"/>
  <c r="Z20" i="1"/>
  <c r="Z28" i="1"/>
  <c r="Z19" i="1"/>
  <c r="Z18" i="1"/>
  <c r="Z26" i="1"/>
  <c r="Z27" i="1"/>
  <c r="Z31" i="1"/>
  <c r="Z30" i="1"/>
  <c r="Z29" i="1"/>
  <c r="Z17" i="1"/>
  <c r="Z25" i="1"/>
  <c r="Z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Z66" i="1"/>
  <c r="Z67" i="1" s="1"/>
  <c r="AA11" i="1"/>
  <c r="AB11" i="1"/>
  <c r="B33" i="1"/>
  <c r="Z33" i="1" s="1"/>
  <c r="Y62" i="1"/>
  <c r="AB18" i="1" l="1"/>
  <c r="AB26" i="1"/>
  <c r="AB17" i="1"/>
  <c r="AB25" i="1"/>
  <c r="AB16" i="1"/>
  <c r="AB24" i="1"/>
  <c r="AB15" i="1"/>
  <c r="AB23" i="1"/>
  <c r="AB14" i="1"/>
  <c r="AB22" i="1"/>
  <c r="AB13" i="1"/>
  <c r="AB21" i="1"/>
  <c r="AB12" i="1"/>
  <c r="AB20" i="1"/>
  <c r="AB33" i="1"/>
  <c r="AB32" i="1"/>
  <c r="AB27" i="1"/>
  <c r="AB31" i="1"/>
  <c r="AB30" i="1"/>
  <c r="AB29" i="1"/>
  <c r="AB28" i="1"/>
  <c r="AB19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AA17" i="1"/>
  <c r="AA25" i="1"/>
  <c r="AA16" i="1"/>
  <c r="AA24" i="1"/>
  <c r="AA15" i="1"/>
  <c r="AA23" i="1"/>
  <c r="AA14" i="1"/>
  <c r="AA22" i="1"/>
  <c r="AA13" i="1"/>
  <c r="AA21" i="1"/>
  <c r="AA12" i="1"/>
  <c r="AA20" i="1"/>
  <c r="AA19" i="1"/>
  <c r="AA18" i="1"/>
  <c r="AA32" i="1"/>
  <c r="AA26" i="1"/>
  <c r="AA27" i="1"/>
  <c r="AA31" i="1"/>
  <c r="AA30" i="1"/>
  <c r="AA29" i="1"/>
  <c r="AA28" i="1"/>
  <c r="AA33" i="1"/>
  <c r="AA66" i="1"/>
  <c r="AA67" i="1" s="1"/>
  <c r="AB66" i="1"/>
  <c r="AC11" i="1"/>
  <c r="B34" i="1"/>
  <c r="Z62" i="1"/>
  <c r="G34" i="1" l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B34" i="1"/>
  <c r="AC19" i="1"/>
  <c r="AC27" i="1"/>
  <c r="AC18" i="1"/>
  <c r="AC26" i="1"/>
  <c r="AC17" i="1"/>
  <c r="AC25" i="1"/>
  <c r="AC16" i="1"/>
  <c r="AC15" i="1"/>
  <c r="AC23" i="1"/>
  <c r="AC14" i="1"/>
  <c r="AC22" i="1"/>
  <c r="AC13" i="1"/>
  <c r="AC21" i="1"/>
  <c r="AC34" i="1"/>
  <c r="AC33" i="1"/>
  <c r="AC20" i="1"/>
  <c r="AC24" i="1"/>
  <c r="AC32" i="1"/>
  <c r="AC12" i="1"/>
  <c r="AC31" i="1"/>
  <c r="AC30" i="1"/>
  <c r="AC28" i="1"/>
  <c r="AC29" i="1"/>
  <c r="AA34" i="1"/>
  <c r="AB67" i="1"/>
  <c r="AC66" i="1"/>
  <c r="AC67" i="1" s="1"/>
  <c r="AD11" i="1"/>
  <c r="B35" i="1"/>
  <c r="AC35" i="1" s="1"/>
  <c r="G35" i="1" l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D12" i="1"/>
  <c r="AD20" i="1"/>
  <c r="AD28" i="1"/>
  <c r="AD19" i="1"/>
  <c r="AD27" i="1"/>
  <c r="AD18" i="1"/>
  <c r="AD26" i="1"/>
  <c r="AD17" i="1"/>
  <c r="AD16" i="1"/>
  <c r="AD24" i="1"/>
  <c r="AD15" i="1"/>
  <c r="AD23" i="1"/>
  <c r="AD14" i="1"/>
  <c r="AD22" i="1"/>
  <c r="AD13" i="1"/>
  <c r="AD35" i="1"/>
  <c r="AD34" i="1"/>
  <c r="AD33" i="1"/>
  <c r="AD32" i="1"/>
  <c r="AD25" i="1"/>
  <c r="AD31" i="1"/>
  <c r="AD29" i="1"/>
  <c r="AD21" i="1"/>
  <c r="AD30" i="1"/>
  <c r="AD66" i="1"/>
  <c r="AD67" i="1" s="1"/>
  <c r="AE11" i="1"/>
  <c r="B36" i="1"/>
  <c r="AD36" i="1" s="1"/>
  <c r="AE13" i="1" l="1"/>
  <c r="AE21" i="1"/>
  <c r="AE12" i="1"/>
  <c r="AE20" i="1"/>
  <c r="AE28" i="1"/>
  <c r="AE19" i="1"/>
  <c r="AE27" i="1"/>
  <c r="AE18" i="1"/>
  <c r="AE17" i="1"/>
  <c r="AE25" i="1"/>
  <c r="AE16" i="1"/>
  <c r="AE24" i="1"/>
  <c r="AE15" i="1"/>
  <c r="AE23" i="1"/>
  <c r="AE36" i="1"/>
  <c r="AE35" i="1"/>
  <c r="AE26" i="1"/>
  <c r="AE34" i="1"/>
  <c r="AE33" i="1"/>
  <c r="AE22" i="1"/>
  <c r="AE32" i="1"/>
  <c r="AE29" i="1"/>
  <c r="AE14" i="1"/>
  <c r="AE30" i="1"/>
  <c r="AE31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F11" i="1"/>
  <c r="AE66" i="1"/>
  <c r="AE67" i="1" s="1"/>
  <c r="B37" i="1"/>
  <c r="AE37" i="1" s="1"/>
  <c r="AF14" i="1" l="1"/>
  <c r="AF22" i="1"/>
  <c r="AF13" i="1"/>
  <c r="AF21" i="1"/>
  <c r="AF12" i="1"/>
  <c r="AF20" i="1"/>
  <c r="AF28" i="1"/>
  <c r="AF19" i="1"/>
  <c r="AF18" i="1"/>
  <c r="AF26" i="1"/>
  <c r="AF17" i="1"/>
  <c r="AF25" i="1"/>
  <c r="AF16" i="1"/>
  <c r="AF24" i="1"/>
  <c r="AF29" i="1"/>
  <c r="AF37" i="1"/>
  <c r="AF23" i="1"/>
  <c r="AF36" i="1"/>
  <c r="AF15" i="1"/>
  <c r="AF35" i="1"/>
  <c r="AF27" i="1"/>
  <c r="AF34" i="1"/>
  <c r="AF33" i="1"/>
  <c r="AF30" i="1"/>
  <c r="AF32" i="1"/>
  <c r="AF31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B37" i="1"/>
  <c r="AA37" i="1"/>
  <c r="AC37" i="1"/>
  <c r="AD37" i="1"/>
  <c r="AG11" i="1"/>
  <c r="AF66" i="1"/>
  <c r="AF67" i="1" s="1"/>
  <c r="B38" i="1"/>
  <c r="AF38" i="1" s="1"/>
  <c r="G38" i="1" l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G15" i="1"/>
  <c r="AG23" i="1"/>
  <c r="AG14" i="1"/>
  <c r="AG22" i="1"/>
  <c r="AG13" i="1"/>
  <c r="AG21" i="1"/>
  <c r="AG12" i="1"/>
  <c r="AG20" i="1"/>
  <c r="AG19" i="1"/>
  <c r="AG27" i="1"/>
  <c r="AG18" i="1"/>
  <c r="AG17" i="1"/>
  <c r="AG25" i="1"/>
  <c r="AG30" i="1"/>
  <c r="AG38" i="1"/>
  <c r="AG29" i="1"/>
  <c r="AG37" i="1"/>
  <c r="AG36" i="1"/>
  <c r="AG24" i="1"/>
  <c r="AG26" i="1"/>
  <c r="AG35" i="1"/>
  <c r="AG34" i="1"/>
  <c r="AG28" i="1"/>
  <c r="AG16" i="1"/>
  <c r="AG33" i="1"/>
  <c r="AG32" i="1"/>
  <c r="AG31" i="1"/>
  <c r="AH11" i="1"/>
  <c r="AG66" i="1"/>
  <c r="AG67" i="1" s="1"/>
  <c r="B39" i="1"/>
  <c r="AG39" i="1" s="1"/>
  <c r="G39" i="1" l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B39" i="1"/>
  <c r="AA39" i="1"/>
  <c r="AC39" i="1"/>
  <c r="AD39" i="1"/>
  <c r="AE39" i="1"/>
  <c r="AF39" i="1"/>
  <c r="AH16" i="1"/>
  <c r="AH24" i="1"/>
  <c r="AH15" i="1"/>
  <c r="AH23" i="1"/>
  <c r="AH14" i="1"/>
  <c r="AH22" i="1"/>
  <c r="AH13" i="1"/>
  <c r="AH21" i="1"/>
  <c r="AH12" i="1"/>
  <c r="AH20" i="1"/>
  <c r="AH28" i="1"/>
  <c r="AH19" i="1"/>
  <c r="AH18" i="1"/>
  <c r="AH26" i="1"/>
  <c r="AH31" i="1"/>
  <c r="AH39" i="1"/>
  <c r="AH30" i="1"/>
  <c r="AH38" i="1"/>
  <c r="AH29" i="1"/>
  <c r="AH37" i="1"/>
  <c r="AH36" i="1"/>
  <c r="AH17" i="1"/>
  <c r="AH27" i="1"/>
  <c r="AH35" i="1"/>
  <c r="AH34" i="1"/>
  <c r="AH25" i="1"/>
  <c r="AH33" i="1"/>
  <c r="AH32" i="1"/>
  <c r="AI11" i="1"/>
  <c r="AH66" i="1"/>
  <c r="AH67" i="1" s="1"/>
  <c r="B40" i="1"/>
  <c r="AH40" i="1" s="1"/>
  <c r="AI17" i="1" l="1"/>
  <c r="AI25" i="1"/>
  <c r="AI16" i="1"/>
  <c r="AI24" i="1"/>
  <c r="AI15" i="1"/>
  <c r="AI23" i="1"/>
  <c r="AI14" i="1"/>
  <c r="AI22" i="1"/>
  <c r="AI13" i="1"/>
  <c r="AI21" i="1"/>
  <c r="AI12" i="1"/>
  <c r="AI20" i="1"/>
  <c r="AI19" i="1"/>
  <c r="AI28" i="1"/>
  <c r="AI32" i="1"/>
  <c r="AI40" i="1"/>
  <c r="AI18" i="1"/>
  <c r="AI31" i="1"/>
  <c r="AI39" i="1"/>
  <c r="AI30" i="1"/>
  <c r="AI38" i="1"/>
  <c r="AI29" i="1"/>
  <c r="AI37" i="1"/>
  <c r="AI26" i="1"/>
  <c r="AI36" i="1"/>
  <c r="AI27" i="1"/>
  <c r="AI35" i="1"/>
  <c r="AI34" i="1"/>
  <c r="AI33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B40" i="1"/>
  <c r="AA40" i="1"/>
  <c r="AC40" i="1"/>
  <c r="AD40" i="1"/>
  <c r="AE40" i="1"/>
  <c r="AF40" i="1"/>
  <c r="AG40" i="1"/>
  <c r="AJ11" i="1"/>
  <c r="AI66" i="1"/>
  <c r="AI67" i="1" s="1"/>
  <c r="B41" i="1"/>
  <c r="G41" i="1" l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18" i="1"/>
  <c r="AJ26" i="1"/>
  <c r="AJ17" i="1"/>
  <c r="AJ25" i="1"/>
  <c r="AJ16" i="1"/>
  <c r="AJ24" i="1"/>
  <c r="AJ15" i="1"/>
  <c r="AJ14" i="1"/>
  <c r="AJ22" i="1"/>
  <c r="AJ13" i="1"/>
  <c r="AJ21" i="1"/>
  <c r="AJ12" i="1"/>
  <c r="AJ20" i="1"/>
  <c r="AJ33" i="1"/>
  <c r="AJ41" i="1"/>
  <c r="AJ28" i="1"/>
  <c r="AJ32" i="1"/>
  <c r="AJ40" i="1"/>
  <c r="AJ23" i="1"/>
  <c r="AJ31" i="1"/>
  <c r="AJ39" i="1"/>
  <c r="AJ30" i="1"/>
  <c r="AJ38" i="1"/>
  <c r="AJ29" i="1"/>
  <c r="AJ37" i="1"/>
  <c r="AJ36" i="1"/>
  <c r="AJ27" i="1"/>
  <c r="AJ35" i="1"/>
  <c r="AJ34" i="1"/>
  <c r="AJ19" i="1"/>
  <c r="AK11" i="1"/>
  <c r="AJ66" i="1"/>
  <c r="AJ67" i="1" s="1"/>
  <c r="B42" i="1"/>
  <c r="G42" i="1" l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B42" i="1"/>
  <c r="AA42" i="1"/>
  <c r="AC42" i="1"/>
  <c r="AD42" i="1"/>
  <c r="AE42" i="1"/>
  <c r="AF42" i="1"/>
  <c r="AG42" i="1"/>
  <c r="AH42" i="1"/>
  <c r="AI42" i="1"/>
  <c r="AK19" i="1"/>
  <c r="AK27" i="1"/>
  <c r="AK18" i="1"/>
  <c r="AK26" i="1"/>
  <c r="AK17" i="1"/>
  <c r="AK25" i="1"/>
  <c r="AK16" i="1"/>
  <c r="AK15" i="1"/>
  <c r="AK23" i="1"/>
  <c r="AK14" i="1"/>
  <c r="AK22" i="1"/>
  <c r="AK13" i="1"/>
  <c r="AK21" i="1"/>
  <c r="AK34" i="1"/>
  <c r="AK42" i="1"/>
  <c r="AK33" i="1"/>
  <c r="AK28" i="1"/>
  <c r="AK32" i="1"/>
  <c r="AK40" i="1"/>
  <c r="AK20" i="1"/>
  <c r="AK31" i="1"/>
  <c r="AK39" i="1"/>
  <c r="AK12" i="1"/>
  <c r="AK24" i="1"/>
  <c r="AK30" i="1"/>
  <c r="AK38" i="1"/>
  <c r="AK36" i="1"/>
  <c r="AK29" i="1"/>
  <c r="AK41" i="1"/>
  <c r="AK35" i="1"/>
  <c r="AK37" i="1"/>
  <c r="AJ42" i="1"/>
  <c r="AL11" i="1"/>
  <c r="AK66" i="1"/>
  <c r="AK67" i="1" s="1"/>
  <c r="B43" i="1"/>
  <c r="AK43" i="1" s="1"/>
  <c r="AL12" i="1" l="1"/>
  <c r="AL20" i="1"/>
  <c r="AL28" i="1"/>
  <c r="AL19" i="1"/>
  <c r="AL27" i="1"/>
  <c r="AL18" i="1"/>
  <c r="AL26" i="1"/>
  <c r="AL17" i="1"/>
  <c r="AL16" i="1"/>
  <c r="AL24" i="1"/>
  <c r="AL15" i="1"/>
  <c r="AL23" i="1"/>
  <c r="AL14" i="1"/>
  <c r="AL22" i="1"/>
  <c r="AL21" i="1"/>
  <c r="AL35" i="1"/>
  <c r="AL13" i="1"/>
  <c r="AL34" i="1"/>
  <c r="AL33" i="1"/>
  <c r="AL32" i="1"/>
  <c r="AL40" i="1"/>
  <c r="AL31" i="1"/>
  <c r="AL39" i="1"/>
  <c r="AL37" i="1"/>
  <c r="AL42" i="1"/>
  <c r="AL30" i="1"/>
  <c r="AL36" i="1"/>
  <c r="AL29" i="1"/>
  <c r="AL41" i="1"/>
  <c r="AL43" i="1"/>
  <c r="AL38" i="1"/>
  <c r="AL25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B43" i="1"/>
  <c r="AA43" i="1"/>
  <c r="AC43" i="1"/>
  <c r="AD43" i="1"/>
  <c r="AE43" i="1"/>
  <c r="AF43" i="1"/>
  <c r="AG43" i="1"/>
  <c r="AH43" i="1"/>
  <c r="AI43" i="1"/>
  <c r="AJ43" i="1"/>
  <c r="AM11" i="1"/>
  <c r="AL66" i="1"/>
  <c r="AL67" i="1" s="1"/>
  <c r="B44" i="1"/>
  <c r="AL44" i="1" s="1"/>
  <c r="AM13" i="1" l="1"/>
  <c r="AM21" i="1"/>
  <c r="AM12" i="1"/>
  <c r="AM20" i="1"/>
  <c r="AM28" i="1"/>
  <c r="AM19" i="1"/>
  <c r="AM27" i="1"/>
  <c r="AM18" i="1"/>
  <c r="AM17" i="1"/>
  <c r="AM25" i="1"/>
  <c r="AM16" i="1"/>
  <c r="AM24" i="1"/>
  <c r="AM15" i="1"/>
  <c r="AM23" i="1"/>
  <c r="AM36" i="1"/>
  <c r="AM35" i="1"/>
  <c r="AM34" i="1"/>
  <c r="AM33" i="1"/>
  <c r="AM41" i="1"/>
  <c r="AM32" i="1"/>
  <c r="AM40" i="1"/>
  <c r="AM31" i="1"/>
  <c r="AM37" i="1"/>
  <c r="AM42" i="1"/>
  <c r="AM26" i="1"/>
  <c r="AM30" i="1"/>
  <c r="AM22" i="1"/>
  <c r="AM44" i="1"/>
  <c r="AM29" i="1"/>
  <c r="AM43" i="1"/>
  <c r="AM14" i="1"/>
  <c r="AM39" i="1"/>
  <c r="AM38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B44" i="1"/>
  <c r="AA44" i="1"/>
  <c r="AC44" i="1"/>
  <c r="AD44" i="1"/>
  <c r="AE44" i="1"/>
  <c r="AF44" i="1"/>
  <c r="AG44" i="1"/>
  <c r="AH44" i="1"/>
  <c r="AI44" i="1"/>
  <c r="AJ44" i="1"/>
  <c r="AK44" i="1"/>
  <c r="AN11" i="1"/>
  <c r="AM66" i="1"/>
  <c r="AM67" i="1" s="1"/>
  <c r="B45" i="1"/>
  <c r="AM45" i="1" s="1"/>
  <c r="AN14" i="1" l="1"/>
  <c r="AN22" i="1"/>
  <c r="AN13" i="1"/>
  <c r="AN21" i="1"/>
  <c r="AN12" i="1"/>
  <c r="AN20" i="1"/>
  <c r="AN28" i="1"/>
  <c r="AN19" i="1"/>
  <c r="AN18" i="1"/>
  <c r="AN26" i="1"/>
  <c r="AN17" i="1"/>
  <c r="AN16" i="1"/>
  <c r="AN24" i="1"/>
  <c r="AN29" i="1"/>
  <c r="AN37" i="1"/>
  <c r="AN36" i="1"/>
  <c r="AN35" i="1"/>
  <c r="AN15" i="1"/>
  <c r="AN23" i="1"/>
  <c r="AN34" i="1"/>
  <c r="AN42" i="1"/>
  <c r="AN33" i="1"/>
  <c r="AN38" i="1"/>
  <c r="AN31" i="1"/>
  <c r="AN27" i="1"/>
  <c r="AN30" i="1"/>
  <c r="AN45" i="1"/>
  <c r="AN40" i="1"/>
  <c r="AN41" i="1"/>
  <c r="AN44" i="1"/>
  <c r="AN25" i="1"/>
  <c r="AN39" i="1"/>
  <c r="AN32" i="1"/>
  <c r="AN43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O11" i="1"/>
  <c r="AN66" i="1"/>
  <c r="AN67" i="1" s="1"/>
  <c r="B46" i="1"/>
  <c r="AN46" i="1" s="1"/>
  <c r="G46" i="1" l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B46" i="1"/>
  <c r="AA46" i="1"/>
  <c r="AC46" i="1"/>
  <c r="AD46" i="1"/>
  <c r="AE46" i="1"/>
  <c r="AF46" i="1"/>
  <c r="AG46" i="1"/>
  <c r="AH46" i="1"/>
  <c r="AI46" i="1"/>
  <c r="AJ46" i="1"/>
  <c r="AK46" i="1"/>
  <c r="AL46" i="1"/>
  <c r="AM46" i="1"/>
  <c r="AO15" i="1"/>
  <c r="AO23" i="1"/>
  <c r="AO14" i="1"/>
  <c r="AO22" i="1"/>
  <c r="AO13" i="1"/>
  <c r="AO21" i="1"/>
  <c r="AO12" i="1"/>
  <c r="AO20" i="1"/>
  <c r="AO19" i="1"/>
  <c r="AO27" i="1"/>
  <c r="AO18" i="1"/>
  <c r="AO17" i="1"/>
  <c r="AO25" i="1"/>
  <c r="AO16" i="1"/>
  <c r="AO30" i="1"/>
  <c r="AO38" i="1"/>
  <c r="AO29" i="1"/>
  <c r="AO37" i="1"/>
  <c r="AO36" i="1"/>
  <c r="AO28" i="1"/>
  <c r="AO35" i="1"/>
  <c r="AO34" i="1"/>
  <c r="AO32" i="1"/>
  <c r="AO24" i="1"/>
  <c r="AO31" i="1"/>
  <c r="AO42" i="1"/>
  <c r="AO26" i="1"/>
  <c r="AO46" i="1"/>
  <c r="AO45" i="1"/>
  <c r="AO33" i="1"/>
  <c r="AO43" i="1"/>
  <c r="AO41" i="1"/>
  <c r="AO39" i="1"/>
  <c r="AO40" i="1"/>
  <c r="AO44" i="1"/>
  <c r="AP11" i="1"/>
  <c r="AO66" i="1"/>
  <c r="AO67" i="1" s="1"/>
  <c r="B47" i="1"/>
  <c r="AO47" i="1" s="1"/>
  <c r="AP16" i="1" l="1"/>
  <c r="AP24" i="1"/>
  <c r="AP15" i="1"/>
  <c r="AP23" i="1"/>
  <c r="AP14" i="1"/>
  <c r="AP22" i="1"/>
  <c r="AP13" i="1"/>
  <c r="AP21" i="1"/>
  <c r="AP12" i="1"/>
  <c r="AP20" i="1"/>
  <c r="AP28" i="1"/>
  <c r="AP19" i="1"/>
  <c r="AP18" i="1"/>
  <c r="AP26" i="1"/>
  <c r="AP25" i="1"/>
  <c r="AP27" i="1"/>
  <c r="AP31" i="1"/>
  <c r="AP39" i="1"/>
  <c r="AP30" i="1"/>
  <c r="AP38" i="1"/>
  <c r="AP29" i="1"/>
  <c r="AP37" i="1"/>
  <c r="AP36" i="1"/>
  <c r="AP35" i="1"/>
  <c r="AP32" i="1"/>
  <c r="AP17" i="1"/>
  <c r="AP42" i="1"/>
  <c r="AP47" i="1"/>
  <c r="AP46" i="1"/>
  <c r="AP40" i="1"/>
  <c r="AP41" i="1"/>
  <c r="AP44" i="1"/>
  <c r="AP34" i="1"/>
  <c r="AP45" i="1"/>
  <c r="AP33" i="1"/>
  <c r="AP43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B47" i="1"/>
  <c r="AA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Q11" i="1"/>
  <c r="AP66" i="1"/>
  <c r="AP67" i="1" s="1"/>
  <c r="B48" i="1"/>
  <c r="G48" i="1" l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B48" i="1"/>
  <c r="AA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17" i="1"/>
  <c r="AQ25" i="1"/>
  <c r="AQ16" i="1"/>
  <c r="AQ24" i="1"/>
  <c r="AQ15" i="1"/>
  <c r="AQ23" i="1"/>
  <c r="AQ14" i="1"/>
  <c r="AQ22" i="1"/>
  <c r="AQ13" i="1"/>
  <c r="AQ21" i="1"/>
  <c r="AQ12" i="1"/>
  <c r="AQ20" i="1"/>
  <c r="AQ19" i="1"/>
  <c r="AQ32" i="1"/>
  <c r="AQ40" i="1"/>
  <c r="AQ27" i="1"/>
  <c r="AQ31" i="1"/>
  <c r="AQ39" i="1"/>
  <c r="AQ18" i="1"/>
  <c r="AQ30" i="1"/>
  <c r="AQ38" i="1"/>
  <c r="AQ29" i="1"/>
  <c r="AQ37" i="1"/>
  <c r="AQ28" i="1"/>
  <c r="AQ36" i="1"/>
  <c r="AQ33" i="1"/>
  <c r="AQ43" i="1"/>
  <c r="AQ48" i="1"/>
  <c r="AQ26" i="1"/>
  <c r="AQ35" i="1"/>
  <c r="AQ42" i="1"/>
  <c r="AQ47" i="1"/>
  <c r="AQ34" i="1"/>
  <c r="AQ45" i="1"/>
  <c r="AQ46" i="1"/>
  <c r="AQ44" i="1"/>
  <c r="AQ41" i="1"/>
  <c r="AR11" i="1"/>
  <c r="AQ66" i="1"/>
  <c r="AQ67" i="1" s="1"/>
  <c r="B49" i="1"/>
  <c r="G49" i="1" l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R18" i="1"/>
  <c r="AR26" i="1"/>
  <c r="AR17" i="1"/>
  <c r="AR25" i="1"/>
  <c r="AR16" i="1"/>
  <c r="AR24" i="1"/>
  <c r="AR15" i="1"/>
  <c r="AR14" i="1"/>
  <c r="AR22" i="1"/>
  <c r="AR13" i="1"/>
  <c r="AR21" i="1"/>
  <c r="AR12" i="1"/>
  <c r="AR20" i="1"/>
  <c r="AR33" i="1"/>
  <c r="AR41" i="1"/>
  <c r="AR32" i="1"/>
  <c r="AR40" i="1"/>
  <c r="AR27" i="1"/>
  <c r="AR31" i="1"/>
  <c r="AR39" i="1"/>
  <c r="AR30" i="1"/>
  <c r="AR38" i="1"/>
  <c r="AR23" i="1"/>
  <c r="AR29" i="1"/>
  <c r="AR37" i="1"/>
  <c r="AR44" i="1"/>
  <c r="AR28" i="1"/>
  <c r="AR43" i="1"/>
  <c r="AR36" i="1"/>
  <c r="AR49" i="1"/>
  <c r="AR48" i="1"/>
  <c r="AR46" i="1"/>
  <c r="AR34" i="1"/>
  <c r="AR45" i="1"/>
  <c r="AR19" i="1"/>
  <c r="AR35" i="1"/>
  <c r="AR42" i="1"/>
  <c r="AR47" i="1"/>
  <c r="AQ49" i="1"/>
  <c r="AS11" i="1"/>
  <c r="AR66" i="1"/>
  <c r="AR67" i="1" s="1"/>
  <c r="B50" i="1"/>
  <c r="G50" i="1" l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S19" i="1"/>
  <c r="AS27" i="1"/>
  <c r="AS18" i="1"/>
  <c r="AS26" i="1"/>
  <c r="AS17" i="1"/>
  <c r="AS25" i="1"/>
  <c r="AS16" i="1"/>
  <c r="AS15" i="1"/>
  <c r="AS23" i="1"/>
  <c r="AS14" i="1"/>
  <c r="AS22" i="1"/>
  <c r="AS13" i="1"/>
  <c r="AS21" i="1"/>
  <c r="AS34" i="1"/>
  <c r="AS42" i="1"/>
  <c r="AS33" i="1"/>
  <c r="AS32" i="1"/>
  <c r="AS40" i="1"/>
  <c r="AS31" i="1"/>
  <c r="AS39" i="1"/>
  <c r="AS20" i="1"/>
  <c r="AS30" i="1"/>
  <c r="AS38" i="1"/>
  <c r="AS41" i="1"/>
  <c r="AS45" i="1"/>
  <c r="AS12" i="1"/>
  <c r="AS44" i="1"/>
  <c r="AS24" i="1"/>
  <c r="AS28" i="1"/>
  <c r="AS37" i="1"/>
  <c r="AS43" i="1"/>
  <c r="AS50" i="1"/>
  <c r="AS36" i="1"/>
  <c r="AS49" i="1"/>
  <c r="AS35" i="1"/>
  <c r="AS47" i="1"/>
  <c r="AS46" i="1"/>
  <c r="AS48" i="1"/>
  <c r="AS29" i="1"/>
  <c r="AR50" i="1"/>
  <c r="AT11" i="1"/>
  <c r="AS66" i="1"/>
  <c r="AS67" i="1" s="1"/>
  <c r="B51" i="1"/>
  <c r="AS51" i="1" s="1"/>
  <c r="AT12" i="1" l="1"/>
  <c r="AT20" i="1"/>
  <c r="AT28" i="1"/>
  <c r="AT19" i="1"/>
  <c r="AT27" i="1"/>
  <c r="AU27" i="1" s="1"/>
  <c r="AT18" i="1"/>
  <c r="AU18" i="1" s="1"/>
  <c r="AT26" i="1"/>
  <c r="AU26" i="1" s="1"/>
  <c r="AT17" i="1"/>
  <c r="AU17" i="1" s="1"/>
  <c r="AT16" i="1"/>
  <c r="AT24" i="1"/>
  <c r="AT15" i="1"/>
  <c r="AT23" i="1"/>
  <c r="AT14" i="1"/>
  <c r="AU14" i="1" s="1"/>
  <c r="AT22" i="1"/>
  <c r="AU22" i="1" s="1"/>
  <c r="AT35" i="1"/>
  <c r="AU35" i="1" s="1"/>
  <c r="AT21" i="1"/>
  <c r="AU21" i="1" s="1"/>
  <c r="AT25" i="1"/>
  <c r="AT34" i="1"/>
  <c r="AT13" i="1"/>
  <c r="AT33" i="1"/>
  <c r="AT32" i="1"/>
  <c r="AT40" i="1"/>
  <c r="AU40" i="1" s="1"/>
  <c r="AT31" i="1"/>
  <c r="AU31" i="1" s="1"/>
  <c r="AT39" i="1"/>
  <c r="AU39" i="1" s="1"/>
  <c r="AT46" i="1"/>
  <c r="AT38" i="1"/>
  <c r="AT41" i="1"/>
  <c r="AT45" i="1"/>
  <c r="AT44" i="1"/>
  <c r="AT37" i="1"/>
  <c r="AU37" i="1" s="1"/>
  <c r="AT43" i="1"/>
  <c r="AU43" i="1" s="1"/>
  <c r="AT51" i="1"/>
  <c r="AT30" i="1"/>
  <c r="AT50" i="1"/>
  <c r="AT29" i="1"/>
  <c r="AT42" i="1"/>
  <c r="AT48" i="1"/>
  <c r="AT36" i="1"/>
  <c r="AU36" i="1" s="1"/>
  <c r="AT49" i="1"/>
  <c r="AU49" i="1" s="1"/>
  <c r="AT47" i="1"/>
  <c r="AU47" i="1" s="1"/>
  <c r="G51" i="1"/>
  <c r="G53" i="1" s="1"/>
  <c r="H51" i="1"/>
  <c r="I51" i="1"/>
  <c r="J51" i="1"/>
  <c r="K51" i="1"/>
  <c r="L51" i="1"/>
  <c r="L53" i="1" s="1"/>
  <c r="M51" i="1"/>
  <c r="M53" i="1" s="1"/>
  <c r="N51" i="1"/>
  <c r="N53" i="1" s="1"/>
  <c r="O51" i="1"/>
  <c r="P51" i="1"/>
  <c r="Q51" i="1"/>
  <c r="R51" i="1"/>
  <c r="S51" i="1"/>
  <c r="S53" i="1" s="1"/>
  <c r="T51" i="1"/>
  <c r="T53" i="1" s="1"/>
  <c r="U51" i="1"/>
  <c r="U53" i="1" s="1"/>
  <c r="V51" i="1"/>
  <c r="V53" i="1" s="1"/>
  <c r="W51" i="1"/>
  <c r="X51" i="1"/>
  <c r="Y51" i="1"/>
  <c r="Z51" i="1"/>
  <c r="AA51" i="1"/>
  <c r="AA53" i="1" s="1"/>
  <c r="AB51" i="1"/>
  <c r="AB53" i="1" s="1"/>
  <c r="AC51" i="1"/>
  <c r="AC53" i="1" s="1"/>
  <c r="AD51" i="1"/>
  <c r="AD53" i="1" s="1"/>
  <c r="AE51" i="1"/>
  <c r="AF51" i="1"/>
  <c r="AG51" i="1"/>
  <c r="AH51" i="1"/>
  <c r="AI51" i="1"/>
  <c r="AI53" i="1" s="1"/>
  <c r="AJ51" i="1"/>
  <c r="AJ53" i="1" s="1"/>
  <c r="AK51" i="1"/>
  <c r="AK53" i="1" s="1"/>
  <c r="AL51" i="1"/>
  <c r="AL53" i="1" s="1"/>
  <c r="AM51" i="1"/>
  <c r="AM53" i="1" s="1"/>
  <c r="AN51" i="1"/>
  <c r="AO51" i="1"/>
  <c r="AP51" i="1"/>
  <c r="AQ51" i="1"/>
  <c r="AQ53" i="1" s="1"/>
  <c r="AR51" i="1"/>
  <c r="AR53" i="1" s="1"/>
  <c r="AU12" i="1"/>
  <c r="AU13" i="1"/>
  <c r="AT66" i="1"/>
  <c r="AT67" i="1" s="1"/>
  <c r="AU15" i="1"/>
  <c r="AU16" i="1"/>
  <c r="AU19" i="1"/>
  <c r="AU20" i="1"/>
  <c r="AU23" i="1"/>
  <c r="AU24" i="1"/>
  <c r="AU25" i="1"/>
  <c r="AU28" i="1"/>
  <c r="AU29" i="1"/>
  <c r="AU30" i="1"/>
  <c r="AU32" i="1"/>
  <c r="AU33" i="1"/>
  <c r="AU34" i="1"/>
  <c r="AU38" i="1"/>
  <c r="AU41" i="1"/>
  <c r="AU42" i="1"/>
  <c r="AU44" i="1"/>
  <c r="AU45" i="1"/>
  <c r="AU46" i="1"/>
  <c r="AU48" i="1"/>
  <c r="AU50" i="1"/>
  <c r="AH53" i="1"/>
  <c r="AP53" i="1"/>
  <c r="H53" i="1"/>
  <c r="AS53" i="1"/>
  <c r="AO53" i="1"/>
  <c r="AF53" i="1"/>
  <c r="AN53" i="1"/>
  <c r="AG53" i="1"/>
  <c r="I53" i="1"/>
  <c r="J53" i="1"/>
  <c r="K53" i="1"/>
  <c r="O53" i="1"/>
  <c r="P53" i="1"/>
  <c r="Q53" i="1"/>
  <c r="R53" i="1"/>
  <c r="W53" i="1"/>
  <c r="X53" i="1"/>
  <c r="Y53" i="1"/>
  <c r="Z53" i="1"/>
  <c r="H54" i="1" l="1"/>
  <c r="AT53" i="1"/>
  <c r="AU51" i="1"/>
  <c r="AE53" i="1"/>
  <c r="AF54" i="1" s="1"/>
  <c r="I54" i="1"/>
  <c r="J54" i="1"/>
  <c r="K54" i="1"/>
  <c r="G54" i="1"/>
  <c r="AD54" i="1"/>
  <c r="AC54" i="1"/>
  <c r="M54" i="1"/>
  <c r="Q54" i="1"/>
  <c r="AA54" i="1"/>
  <c r="N54" i="1"/>
  <c r="V54" i="1"/>
  <c r="T54" i="1"/>
  <c r="W54" i="1"/>
  <c r="Y54" i="1"/>
  <c r="U54" i="1"/>
  <c r="S54" i="1"/>
  <c r="P54" i="1"/>
  <c r="X54" i="1"/>
  <c r="L54" i="1"/>
  <c r="AB54" i="1"/>
  <c r="Z54" i="1"/>
  <c r="R54" i="1"/>
  <c r="O54" i="1"/>
  <c r="AW12" i="1" l="1" a="1"/>
  <c r="AK54" i="1"/>
  <c r="AS54" i="1"/>
  <c r="AI54" i="1"/>
  <c r="AP54" i="1"/>
  <c r="AG54" i="1"/>
  <c r="AE54" i="1"/>
  <c r="AJ54" i="1"/>
  <c r="AM54" i="1"/>
  <c r="AL54" i="1"/>
  <c r="AR54" i="1"/>
  <c r="AN54" i="1"/>
  <c r="AT54" i="1"/>
  <c r="AH54" i="1"/>
  <c r="AQ54" i="1"/>
  <c r="AO54" i="1"/>
  <c r="AW14" i="1" l="1"/>
  <c r="AW16" i="1"/>
  <c r="AW35" i="1"/>
  <c r="AW24" i="1"/>
  <c r="AW41" i="1"/>
  <c r="AW23" i="1"/>
  <c r="AW26" i="1"/>
  <c r="AW47" i="1"/>
  <c r="AW45" i="1"/>
  <c r="AW19" i="1"/>
  <c r="AW37" i="1"/>
  <c r="AW33" i="1"/>
  <c r="AW15" i="1"/>
  <c r="AW29" i="1"/>
  <c r="AW50" i="1"/>
  <c r="AW13" i="1"/>
  <c r="AW25" i="1"/>
  <c r="AW46" i="1"/>
  <c r="AW21" i="1"/>
  <c r="AW42" i="1"/>
  <c r="AW36" i="1"/>
  <c r="AW17" i="1"/>
  <c r="AW38" i="1"/>
  <c r="AW44" i="1"/>
  <c r="AW34" i="1"/>
  <c r="AW12" i="1"/>
  <c r="AW32" i="1"/>
  <c r="AW30" i="1"/>
  <c r="AW28" i="1"/>
  <c r="AW43" i="1"/>
  <c r="AW22" i="1"/>
  <c r="AW20" i="1"/>
  <c r="AW27" i="1"/>
  <c r="AW39" i="1"/>
  <c r="AW40" i="1"/>
  <c r="AW51" i="1"/>
  <c r="AW48" i="1"/>
  <c r="AW49" i="1"/>
  <c r="AW31" i="1"/>
  <c r="AW18" i="1"/>
  <c r="AX12" i="1" a="1"/>
  <c r="AX14" i="1" s="1"/>
  <c r="AY14" i="1" s="1"/>
  <c r="BA14" i="1" l="1"/>
  <c r="AZ14" i="1"/>
  <c r="AX34" i="1"/>
  <c r="AY34" i="1" s="1"/>
  <c r="AX30" i="1"/>
  <c r="AY30" i="1" s="1"/>
  <c r="AX39" i="1"/>
  <c r="AY39" i="1" s="1"/>
  <c r="AX41" i="1"/>
  <c r="AY41" i="1" s="1"/>
  <c r="AX33" i="1"/>
  <c r="AY33" i="1" s="1"/>
  <c r="AX45" i="1"/>
  <c r="AY45" i="1" s="1"/>
  <c r="AX12" i="1"/>
  <c r="AY12" i="1" s="1"/>
  <c r="AX43" i="1"/>
  <c r="AY43" i="1" s="1"/>
  <c r="AX13" i="1"/>
  <c r="AY13" i="1" s="1"/>
  <c r="AX48" i="1"/>
  <c r="AY48" i="1" s="1"/>
  <c r="AX23" i="1"/>
  <c r="AY23" i="1" s="1"/>
  <c r="AX28" i="1"/>
  <c r="AY28" i="1" s="1"/>
  <c r="AX36" i="1"/>
  <c r="AY36" i="1" s="1"/>
  <c r="AX50" i="1"/>
  <c r="AY50" i="1" s="1"/>
  <c r="AX17" i="1"/>
  <c r="AY17" i="1" s="1"/>
  <c r="AX38" i="1"/>
  <c r="AY38" i="1" s="1"/>
  <c r="AX16" i="1"/>
  <c r="AY16" i="1" s="1"/>
  <c r="AX40" i="1"/>
  <c r="AY40" i="1" s="1"/>
  <c r="AX19" i="1"/>
  <c r="AY19" i="1" s="1"/>
  <c r="AX27" i="1"/>
  <c r="AY27" i="1" s="1"/>
  <c r="AX49" i="1"/>
  <c r="AY49" i="1" s="1"/>
  <c r="AX51" i="1"/>
  <c r="AY51" i="1" s="1"/>
  <c r="AX20" i="1"/>
  <c r="AY20" i="1" s="1"/>
  <c r="AX47" i="1"/>
  <c r="AY47" i="1" s="1"/>
  <c r="AX15" i="1"/>
  <c r="AY15" i="1" s="1"/>
  <c r="AX44" i="1"/>
  <c r="AY44" i="1" s="1"/>
  <c r="AX22" i="1"/>
  <c r="AY22" i="1" s="1"/>
  <c r="AX25" i="1"/>
  <c r="AY25" i="1" s="1"/>
  <c r="AX31" i="1"/>
  <c r="AY31" i="1" s="1"/>
  <c r="AX42" i="1"/>
  <c r="AY42" i="1" s="1"/>
  <c r="AX37" i="1"/>
  <c r="AY37" i="1" s="1"/>
  <c r="AX21" i="1"/>
  <c r="AX24" i="1"/>
  <c r="AY24" i="1" s="1"/>
  <c r="AX18" i="1"/>
  <c r="AY18" i="1" s="1"/>
  <c r="AX26" i="1"/>
  <c r="AY26" i="1" s="1"/>
  <c r="AX32" i="1"/>
  <c r="AY32" i="1" s="1"/>
  <c r="AX35" i="1"/>
  <c r="AY35" i="1" s="1"/>
  <c r="AX29" i="1"/>
  <c r="AY29" i="1" s="1"/>
  <c r="AX46" i="1"/>
  <c r="AY46" i="1" s="1"/>
  <c r="BA29" i="1" l="1"/>
  <c r="AZ29" i="1"/>
  <c r="BA45" i="1"/>
  <c r="AZ45" i="1"/>
  <c r="BA35" i="1"/>
  <c r="AZ35" i="1"/>
  <c r="BA28" i="1"/>
  <c r="AZ28" i="1"/>
  <c r="BB14" i="1"/>
  <c r="BC14" i="1" s="1"/>
  <c r="BD14" i="1" s="1"/>
  <c r="BE14" i="1" s="1"/>
  <c r="BA36" i="1"/>
  <c r="AZ36" i="1"/>
  <c r="BA25" i="1"/>
  <c r="AZ25" i="1"/>
  <c r="BA41" i="1"/>
  <c r="AZ41" i="1"/>
  <c r="BA19" i="1"/>
  <c r="AZ19" i="1"/>
  <c r="AZ18" i="1"/>
  <c r="BA18" i="1"/>
  <c r="BA40" i="1"/>
  <c r="AZ40" i="1"/>
  <c r="BA48" i="1"/>
  <c r="AZ48" i="1"/>
  <c r="BA30" i="1"/>
  <c r="AZ30" i="1"/>
  <c r="BA42" i="1"/>
  <c r="AZ42" i="1"/>
  <c r="BA31" i="1"/>
  <c r="AZ31" i="1"/>
  <c r="BA27" i="1"/>
  <c r="AZ27" i="1"/>
  <c r="BA22" i="1"/>
  <c r="AZ22" i="1"/>
  <c r="BA23" i="1"/>
  <c r="AZ23" i="1"/>
  <c r="BA24" i="1"/>
  <c r="AZ24" i="1"/>
  <c r="BA16" i="1"/>
  <c r="AZ16" i="1"/>
  <c r="BA13" i="1"/>
  <c r="AZ13" i="1"/>
  <c r="BA34" i="1"/>
  <c r="AZ34" i="1"/>
  <c r="BA51" i="1"/>
  <c r="AZ51" i="1"/>
  <c r="BA33" i="1"/>
  <c r="AZ33" i="1"/>
  <c r="BA32" i="1"/>
  <c r="AZ32" i="1"/>
  <c r="BA26" i="1"/>
  <c r="AZ26" i="1"/>
  <c r="BA39" i="1"/>
  <c r="AZ39" i="1"/>
  <c r="BA44" i="1"/>
  <c r="AZ44" i="1"/>
  <c r="BA15" i="1"/>
  <c r="AZ15" i="1"/>
  <c r="BA47" i="1"/>
  <c r="AZ47" i="1"/>
  <c r="BA38" i="1"/>
  <c r="AZ38" i="1"/>
  <c r="BA43" i="1"/>
  <c r="AZ43" i="1"/>
  <c r="AZ50" i="1"/>
  <c r="BA50" i="1"/>
  <c r="BA49" i="1"/>
  <c r="AZ49" i="1"/>
  <c r="BA46" i="1"/>
  <c r="AZ46" i="1"/>
  <c r="BA37" i="1"/>
  <c r="AZ37" i="1"/>
  <c r="BA20" i="1"/>
  <c r="AZ20" i="1"/>
  <c r="BA17" i="1"/>
  <c r="AZ17" i="1"/>
  <c r="BA12" i="1"/>
  <c r="AZ12" i="1"/>
  <c r="AY21" i="1"/>
  <c r="BB43" i="1" l="1"/>
  <c r="BC43" i="1" s="1"/>
  <c r="BD43" i="1"/>
  <c r="BE43" i="1" s="1"/>
  <c r="BB33" i="1"/>
  <c r="BC33" i="1" s="1"/>
  <c r="BD33" i="1" s="1"/>
  <c r="BE33" i="1" s="1"/>
  <c r="BB16" i="1"/>
  <c r="BC16" i="1" s="1"/>
  <c r="BD16" i="1" s="1"/>
  <c r="BE16" i="1" s="1"/>
  <c r="BB27" i="1"/>
  <c r="BC27" i="1" s="1"/>
  <c r="BD27" i="1"/>
  <c r="BE27" i="1" s="1"/>
  <c r="BB48" i="1"/>
  <c r="BC48" i="1" s="1"/>
  <c r="BD48" i="1" s="1"/>
  <c r="BE48" i="1" s="1"/>
  <c r="BB41" i="1"/>
  <c r="BC41" i="1" s="1"/>
  <c r="BD41" i="1" s="1"/>
  <c r="BE41" i="1" s="1"/>
  <c r="BB28" i="1"/>
  <c r="BC28" i="1" s="1"/>
  <c r="BD28" i="1" s="1"/>
  <c r="BE28" i="1" s="1"/>
  <c r="BA21" i="1"/>
  <c r="AZ21" i="1"/>
  <c r="BB44" i="1"/>
  <c r="BC44" i="1" s="1"/>
  <c r="BD44" i="1" s="1"/>
  <c r="BE44" i="1" s="1"/>
  <c r="BB46" i="1"/>
  <c r="BC46" i="1" s="1"/>
  <c r="BD46" i="1" s="1"/>
  <c r="BE46" i="1" s="1"/>
  <c r="BB24" i="1"/>
  <c r="BC24" i="1" s="1"/>
  <c r="BD24" i="1"/>
  <c r="BE24" i="1" s="1"/>
  <c r="BB25" i="1"/>
  <c r="BC25" i="1" s="1"/>
  <c r="BD25" i="1" s="1"/>
  <c r="BE25" i="1" s="1"/>
  <c r="BB47" i="1"/>
  <c r="BC47" i="1" s="1"/>
  <c r="BD47" i="1"/>
  <c r="BE47" i="1" s="1"/>
  <c r="BB26" i="1"/>
  <c r="BC26" i="1" s="1"/>
  <c r="BD26" i="1" s="1"/>
  <c r="BE26" i="1" s="1"/>
  <c r="BB34" i="1"/>
  <c r="BC34" i="1" s="1"/>
  <c r="BD34" i="1" s="1"/>
  <c r="BE34" i="1" s="1"/>
  <c r="BB23" i="1"/>
  <c r="BC23" i="1" s="1"/>
  <c r="BD23" i="1" s="1"/>
  <c r="BE23" i="1" s="1"/>
  <c r="BB42" i="1"/>
  <c r="BC42" i="1" s="1"/>
  <c r="BD42" i="1" s="1"/>
  <c r="BE42" i="1" s="1"/>
  <c r="BB36" i="1"/>
  <c r="BC36" i="1" s="1"/>
  <c r="BD36" i="1" s="1"/>
  <c r="BE36" i="1" s="1"/>
  <c r="BB45" i="1"/>
  <c r="BC45" i="1" s="1"/>
  <c r="BD45" i="1" s="1"/>
  <c r="BE45" i="1" s="1"/>
  <c r="BB12" i="1"/>
  <c r="BB39" i="1"/>
  <c r="BC39" i="1" s="1"/>
  <c r="BD39" i="1" s="1"/>
  <c r="BE39" i="1" s="1"/>
  <c r="BB31" i="1"/>
  <c r="BC31" i="1" s="1"/>
  <c r="BD31" i="1" s="1"/>
  <c r="BE31" i="1" s="1"/>
  <c r="BB18" i="1"/>
  <c r="BC18" i="1" s="1"/>
  <c r="BD18" i="1"/>
  <c r="BE18" i="1" s="1"/>
  <c r="BB51" i="1"/>
  <c r="BC51" i="1" s="1"/>
  <c r="BD51" i="1" s="1"/>
  <c r="BE51" i="1" s="1"/>
  <c r="BB35" i="1"/>
  <c r="BC35" i="1" s="1"/>
  <c r="BD35" i="1" s="1"/>
  <c r="BE35" i="1" s="1"/>
  <c r="BB17" i="1"/>
  <c r="BC17" i="1" s="1"/>
  <c r="BD17" i="1" s="1"/>
  <c r="BE17" i="1" s="1"/>
  <c r="BB20" i="1"/>
  <c r="BC20" i="1" s="1"/>
  <c r="BD20" i="1" s="1"/>
  <c r="BE20" i="1" s="1"/>
  <c r="BB15" i="1"/>
  <c r="BC15" i="1" s="1"/>
  <c r="BD15" i="1"/>
  <c r="BE15" i="1" s="1"/>
  <c r="BB32" i="1"/>
  <c r="BC32" i="1" s="1"/>
  <c r="BD32" i="1"/>
  <c r="BE32" i="1" s="1"/>
  <c r="BB13" i="1"/>
  <c r="BC13" i="1" s="1"/>
  <c r="BD13" i="1" s="1"/>
  <c r="BE13" i="1" s="1"/>
  <c r="BB22" i="1"/>
  <c r="BC22" i="1" s="1"/>
  <c r="BD22" i="1" s="1"/>
  <c r="BE22" i="1" s="1"/>
  <c r="BB30" i="1"/>
  <c r="BC30" i="1" s="1"/>
  <c r="BD30" i="1"/>
  <c r="BE30" i="1" s="1"/>
  <c r="BB19" i="1"/>
  <c r="BC19" i="1" s="1"/>
  <c r="BD19" i="1" s="1"/>
  <c r="BE19" i="1" s="1"/>
  <c r="BB29" i="1"/>
  <c r="BC29" i="1" s="1"/>
  <c r="BD29" i="1" s="1"/>
  <c r="BE29" i="1" s="1"/>
  <c r="BB37" i="1"/>
  <c r="BC37" i="1" s="1"/>
  <c r="BD37" i="1" s="1"/>
  <c r="BE37" i="1" s="1"/>
  <c r="BB38" i="1"/>
  <c r="BC38" i="1" s="1"/>
  <c r="BD38" i="1" s="1"/>
  <c r="BE38" i="1" s="1"/>
  <c r="BB40" i="1"/>
  <c r="BC40" i="1" s="1"/>
  <c r="BD40" i="1" s="1"/>
  <c r="BE40" i="1" s="1"/>
  <c r="BB49" i="1"/>
  <c r="BC49" i="1" s="1"/>
  <c r="BD49" i="1" s="1"/>
  <c r="BE49" i="1" s="1"/>
  <c r="BB50" i="1"/>
  <c r="BC50" i="1" s="1"/>
  <c r="BD50" i="1" s="1"/>
  <c r="BE50" i="1" s="1"/>
  <c r="BB21" i="1" l="1"/>
  <c r="BC21" i="1" s="1"/>
  <c r="BD21" i="1"/>
  <c r="BE21" i="1" s="1"/>
  <c r="G55" i="1" a="1"/>
  <c r="BC12" i="1"/>
  <c r="BD12" i="1" s="1"/>
  <c r="BE12" i="1" s="1"/>
  <c r="G55" i="1" l="1"/>
  <c r="N55" i="1"/>
  <c r="AJ55" i="1"/>
  <c r="AJ64" i="1" s="1"/>
  <c r="S55" i="1"/>
  <c r="AO55" i="1"/>
  <c r="AO64" i="1" s="1"/>
  <c r="X55" i="1"/>
  <c r="X64" i="1" s="1"/>
  <c r="M55" i="1"/>
  <c r="AT55" i="1"/>
  <c r="AT64" i="1" s="1"/>
  <c r="AS55" i="1"/>
  <c r="AS64" i="1" s="1"/>
  <c r="AB55" i="1"/>
  <c r="AB64" i="1" s="1"/>
  <c r="K55" i="1"/>
  <c r="K71" i="1" s="1"/>
  <c r="AG55" i="1"/>
  <c r="AG64" i="1" s="1"/>
  <c r="P55" i="1"/>
  <c r="AK55" i="1"/>
  <c r="AK64" i="1" s="1"/>
  <c r="T55" i="1"/>
  <c r="AD55" i="1"/>
  <c r="Y55" i="1"/>
  <c r="Y64" i="1" s="1"/>
  <c r="H55" i="1"/>
  <c r="AC55" i="1"/>
  <c r="AC64" i="1" s="1"/>
  <c r="L55" i="1"/>
  <c r="L64" i="1" s="1"/>
  <c r="AP55" i="1"/>
  <c r="AP64" i="1" s="1"/>
  <c r="Q55" i="1"/>
  <c r="Q64" i="1" s="1"/>
  <c r="AM55" i="1"/>
  <c r="AM64" i="1" s="1"/>
  <c r="U55" i="1"/>
  <c r="U64" i="1" s="1"/>
  <c r="V55" i="1"/>
  <c r="V71" i="1" s="1"/>
  <c r="AH55" i="1"/>
  <c r="AH64" i="1" s="1"/>
  <c r="I55" i="1"/>
  <c r="AE55" i="1"/>
  <c r="AE64" i="1" s="1"/>
  <c r="AQ55" i="1"/>
  <c r="AQ64" i="1" s="1"/>
  <c r="W55" i="1"/>
  <c r="W64" i="1" s="1"/>
  <c r="AL55" i="1"/>
  <c r="AL64" i="1" s="1"/>
  <c r="AI55" i="1"/>
  <c r="AI64" i="1" s="1"/>
  <c r="R55" i="1"/>
  <c r="R64" i="1" s="1"/>
  <c r="AN55" i="1"/>
  <c r="AN64" i="1" s="1"/>
  <c r="O55" i="1"/>
  <c r="O64" i="1" s="1"/>
  <c r="AR55" i="1"/>
  <c r="AR64" i="1" s="1"/>
  <c r="AA55" i="1"/>
  <c r="J55" i="1"/>
  <c r="J64" i="1" s="1"/>
  <c r="AF55" i="1"/>
  <c r="AF64" i="1" s="1"/>
  <c r="Z55" i="1"/>
  <c r="Z64" i="1" s="1"/>
  <c r="K64" i="1"/>
  <c r="V64" i="1"/>
  <c r="I71" i="1"/>
  <c r="Y71" i="1"/>
  <c r="L71" i="1"/>
  <c r="I64" i="1"/>
  <c r="I59" i="1"/>
  <c r="AB71" i="1"/>
  <c r="AC71" i="1"/>
  <c r="X71" i="1"/>
  <c r="R71" i="1"/>
  <c r="W71" i="1" l="1"/>
  <c r="T59" i="1"/>
  <c r="AJ59" i="1"/>
  <c r="O59" i="1"/>
  <c r="Q59" i="1"/>
  <c r="V59" i="1"/>
  <c r="AD59" i="1"/>
  <c r="O71" i="1"/>
  <c r="U59" i="1"/>
  <c r="T71" i="1"/>
  <c r="T64" i="1"/>
  <c r="M64" i="1"/>
  <c r="M71" i="1"/>
  <c r="AL59" i="1"/>
  <c r="J59" i="1"/>
  <c r="Z59" i="1"/>
  <c r="AO59" i="1"/>
  <c r="W59" i="1"/>
  <c r="U71" i="1"/>
  <c r="AA64" i="1"/>
  <c r="AA71" i="1"/>
  <c r="P71" i="1"/>
  <c r="P64" i="1"/>
  <c r="AD71" i="1"/>
  <c r="AD64" i="1"/>
  <c r="AB59" i="1"/>
  <c r="Q71" i="1"/>
  <c r="AP59" i="1"/>
  <c r="J71" i="1"/>
  <c r="S64" i="1"/>
  <c r="S71" i="1"/>
  <c r="AT59" i="1"/>
  <c r="N59" i="1"/>
  <c r="AF59" i="1"/>
  <c r="S59" i="1"/>
  <c r="R59" i="1"/>
  <c r="Y59" i="1"/>
  <c r="AC59" i="1"/>
  <c r="AS59" i="1"/>
  <c r="AI59" i="1"/>
  <c r="AG59" i="1"/>
  <c r="AR59" i="1"/>
  <c r="AM59" i="1"/>
  <c r="AH59" i="1"/>
  <c r="AK59" i="1"/>
  <c r="X59" i="1"/>
  <c r="M59" i="1"/>
  <c r="H64" i="1"/>
  <c r="H71" i="1"/>
  <c r="N64" i="1"/>
  <c r="N71" i="1"/>
  <c r="AN59" i="1"/>
  <c r="AQ59" i="1"/>
  <c r="L59" i="1"/>
  <c r="K59" i="1"/>
  <c r="P59" i="1"/>
  <c r="AA59" i="1"/>
  <c r="AE59" i="1"/>
  <c r="Z71" i="1"/>
  <c r="H59" i="1"/>
  <c r="G64" i="1"/>
  <c r="G71" i="1"/>
  <c r="G59" i="1"/>
  <c r="AO65" i="1" l="1"/>
  <c r="AO69" i="1" s="1"/>
  <c r="Y65" i="1"/>
  <c r="Y69" i="1" s="1"/>
  <c r="AP65" i="1"/>
  <c r="AP69" i="1" s="1"/>
  <c r="AN65" i="1"/>
  <c r="AN69" i="1" s="1"/>
  <c r="AM65" i="1"/>
  <c r="AM69" i="1" s="1"/>
  <c r="AS65" i="1"/>
  <c r="AS69" i="1" s="1"/>
  <c r="V65" i="1"/>
  <c r="V69" i="1" s="1"/>
  <c r="AI65" i="1"/>
  <c r="AI69" i="1" s="1"/>
  <c r="O65" i="1"/>
  <c r="O69" i="1" s="1"/>
  <c r="AH65" i="1"/>
  <c r="AH69" i="1" s="1"/>
  <c r="W65" i="1"/>
  <c r="W69" i="1" s="1"/>
  <c r="G65" i="1"/>
  <c r="G69" i="1" s="1"/>
  <c r="H65" i="1"/>
  <c r="H69" i="1" s="1"/>
  <c r="J65" i="1"/>
  <c r="J69" i="1" s="1"/>
  <c r="X65" i="1"/>
  <c r="X69" i="1" s="1"/>
  <c r="U65" i="1"/>
  <c r="U69" i="1" s="1"/>
  <c r="AC65" i="1"/>
  <c r="AC69" i="1" s="1"/>
  <c r="R65" i="1"/>
  <c r="R69" i="1" s="1"/>
  <c r="K65" i="1"/>
  <c r="K69" i="1" s="1"/>
  <c r="Z65" i="1"/>
  <c r="Z69" i="1" s="1"/>
  <c r="N65" i="1"/>
  <c r="N69" i="1" s="1"/>
  <c r="AQ65" i="1"/>
  <c r="AQ69" i="1" s="1"/>
  <c r="AF65" i="1"/>
  <c r="AF69" i="1" s="1"/>
  <c r="T65" i="1"/>
  <c r="T69" i="1" s="1"/>
  <c r="P65" i="1"/>
  <c r="P69" i="1" s="1"/>
  <c r="AJ65" i="1"/>
  <c r="AJ69" i="1" s="1"/>
  <c r="AD65" i="1"/>
  <c r="AD69" i="1" s="1"/>
  <c r="L65" i="1"/>
  <c r="L69" i="1" s="1"/>
  <c r="AE65" i="1"/>
  <c r="AE69" i="1" s="1"/>
  <c r="AB65" i="1"/>
  <c r="AB69" i="1" s="1"/>
  <c r="AL65" i="1"/>
  <c r="AL69" i="1" s="1"/>
  <c r="Q65" i="1"/>
  <c r="Q69" i="1" s="1"/>
  <c r="AA65" i="1"/>
  <c r="AA69" i="1" s="1"/>
  <c r="AT65" i="1"/>
  <c r="AT69" i="1" s="1"/>
  <c r="AR65" i="1"/>
  <c r="AR69" i="1" s="1"/>
  <c r="I65" i="1"/>
  <c r="I69" i="1" s="1"/>
  <c r="S65" i="1"/>
  <c r="S69" i="1" s="1"/>
  <c r="AG65" i="1"/>
  <c r="AG69" i="1" s="1"/>
  <c r="AK65" i="1"/>
  <c r="AK69" i="1" s="1"/>
  <c r="M65" i="1"/>
  <c r="M69" i="1" s="1"/>
</calcChain>
</file>

<file path=xl/sharedStrings.xml><?xml version="1.0" encoding="utf-8"?>
<sst xmlns="http://schemas.openxmlformats.org/spreadsheetml/2006/main" count="172" uniqueCount="51">
  <si>
    <t>Amortization</t>
  </si>
  <si>
    <t>Interest Rate</t>
  </si>
  <si>
    <t>Inflation Rate</t>
  </si>
  <si>
    <t>Loan Term</t>
  </si>
  <si>
    <t>Year</t>
  </si>
  <si>
    <t>Tax Rate</t>
  </si>
  <si>
    <t>TOTAL AMORT</t>
  </si>
  <si>
    <t>TOTAL Annual Amort</t>
  </si>
  <si>
    <t>Cumulative Amort</t>
  </si>
  <si>
    <t>Year Budget</t>
  </si>
  <si>
    <t>Amort payoff</t>
  </si>
  <si>
    <t>ADIT</t>
  </si>
  <si>
    <t>Reg Asset Rate Base</t>
  </si>
  <si>
    <t>Return on Asset</t>
  </si>
  <si>
    <t>Annual Revenue Impact</t>
  </si>
  <si>
    <t>Cumulative Revenue Impact</t>
  </si>
  <si>
    <t>a</t>
  </si>
  <si>
    <t>b</t>
  </si>
  <si>
    <t>c</t>
  </si>
  <si>
    <t>d</t>
  </si>
  <si>
    <t>Cumulative Reg Asset</t>
  </si>
  <si>
    <t>Annual Interest Expenses</t>
  </si>
  <si>
    <t>Discount Rate</t>
  </si>
  <si>
    <t>Non Amortization Annual Revenue Impact - NPV</t>
  </si>
  <si>
    <t>Non Amortization Cumulative Revenue Impact - NPV</t>
  </si>
  <si>
    <t xml:space="preserve">Non Amortization Annual Revenue Impact </t>
  </si>
  <si>
    <t xml:space="preserve">Non Amortization Cumulative Revenue Impact </t>
  </si>
  <si>
    <t>Amortization Cumulative Revenue Impact - NPV</t>
  </si>
  <si>
    <t>Amortization Annual Revenue Impact - NPV</t>
  </si>
  <si>
    <t>Difference in cumulative impact - NPV</t>
  </si>
  <si>
    <t xml:space="preserve"> </t>
  </si>
  <si>
    <t>Difference in annual impact</t>
  </si>
  <si>
    <t xml:space="preserve"> `</t>
  </si>
  <si>
    <t>v</t>
  </si>
  <si>
    <t>Expensed Amount</t>
  </si>
  <si>
    <t>Amortized Amount</t>
  </si>
  <si>
    <t>Cumulative Amortized</t>
  </si>
  <si>
    <t>Total Annual Expense</t>
  </si>
  <si>
    <t>Taxable Income</t>
  </si>
  <si>
    <t>Debt Interest</t>
  </si>
  <si>
    <t>Debt Thickness</t>
  </si>
  <si>
    <t>Equity Interest</t>
  </si>
  <si>
    <t>Equity Thickness</t>
  </si>
  <si>
    <t>Return on Equity</t>
  </si>
  <si>
    <t>Cost of Capital</t>
  </si>
  <si>
    <t>Cumulative Amort payoff</t>
  </si>
  <si>
    <t>Annual Amort Payoff</t>
  </si>
  <si>
    <t>Collected In Rates</t>
  </si>
  <si>
    <t>Tax Payable</t>
  </si>
  <si>
    <t>Total Annual Tax</t>
  </si>
  <si>
    <t>Tax Grossup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</si>
</sst>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00_);_(&quot;$&quot;* \(#,##0.000\);_(&quot;$&quot;* &quot;-&quot;??_);_(@_)"/>
    <numFmt numFmtId="166" formatCode="&quot;$&quot;#,##0.00000_);[Red]\(&quot;$&quot;#,##0.00000\)"/>
    <numFmt numFmtId="167" formatCode="_(&quot;$&quot;* #,##0.00000_);_(&quot;$&quot;* \(#,##0.00000\);_(&quot;$&quot;* &quot;-&quot;??_);_(@_)"/>
    <numFmt numFmtId="168" formatCode="0.0%"/>
    <numFmt numFmtId="169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333333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0" fillId="2" borderId="0" xfId="0" applyFill="1"/>
    <xf numFmtId="0" fontId="0" fillId="3" borderId="0" xfId="0" applyFill="1"/>
    <xf numFmtId="164" fontId="0" fillId="0" borderId="0" xfId="1" applyNumberFormat="1" applyFont="1"/>
    <xf numFmtId="164" fontId="0" fillId="0" borderId="0" xfId="0" applyNumberFormat="1"/>
    <xf numFmtId="164" fontId="2" fillId="0" borderId="0" xfId="0" applyNumberFormat="1" applyFont="1"/>
    <xf numFmtId="164" fontId="2" fillId="0" borderId="0" xfId="1" applyNumberFormat="1" applyFont="1"/>
    <xf numFmtId="3" fontId="3" fillId="0" borderId="0" xfId="0" applyNumberFormat="1" applyFont="1"/>
    <xf numFmtId="165" fontId="0" fillId="0" borderId="0" xfId="0" applyNumberFormat="1"/>
    <xf numFmtId="0" fontId="4" fillId="0" borderId="0" xfId="2"/>
    <xf numFmtId="166" fontId="5" fillId="0" borderId="0" xfId="0" applyNumberFormat="1" applyFont="1"/>
    <xf numFmtId="167" fontId="3" fillId="0" borderId="0" xfId="1" applyNumberFormat="1" applyFont="1"/>
    <xf numFmtId="167" fontId="0" fillId="0" borderId="0" xfId="0" applyNumberFormat="1"/>
    <xf numFmtId="168" fontId="0" fillId="2" borderId="0" xfId="0" applyNumberFormat="1" applyFill="1"/>
    <xf numFmtId="44" fontId="2" fillId="3" borderId="0" xfId="1" applyFont="1" applyFill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164" fontId="0" fillId="2" borderId="0" xfId="1" applyNumberFormat="1" applyFont="1" applyFill="1" applyBorder="1"/>
    <xf numFmtId="164" fontId="0" fillId="0" borderId="0" xfId="0" applyNumberFormat="1" applyFont="1" applyBorder="1"/>
    <xf numFmtId="164" fontId="0" fillId="0" borderId="0" xfId="1" applyNumberFormat="1" applyFont="1" applyBorder="1"/>
    <xf numFmtId="164" fontId="0" fillId="0" borderId="0" xfId="0" applyNumberFormat="1" applyBorder="1"/>
    <xf numFmtId="9" fontId="0" fillId="0" borderId="0" xfId="0" applyNumberFormat="1" applyFill="1"/>
    <xf numFmtId="0" fontId="0" fillId="0" borderId="0" xfId="0" applyFill="1"/>
    <xf numFmtId="169" fontId="0" fillId="0" borderId="0" xfId="3" applyNumberFormat="1" applyFont="1"/>
    <xf numFmtId="164" fontId="0" fillId="0" borderId="0" xfId="1" applyNumberFormat="1" applyFont="1" applyFill="1" applyBorder="1"/>
    <xf numFmtId="0" fontId="0" fillId="0" borderId="0" xfId="0" applyFill="1" applyBorder="1"/>
    <xf numFmtId="164" fontId="0" fillId="0" borderId="0" xfId="0" applyNumberFormat="1" applyAlignment="1">
      <alignment horizontal="left" indent="5"/>
    </xf>
  </cellXfs>
  <cellStyles count="4">
    <cellStyle name="Comma" xfId="3" builtinId="3"/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'1a - Analysis - 10% DR'!$G$60:$AT$60</c:f>
              <c:numCache>
                <c:formatCode>_("$"* #,##0_);_("$"* \(#,##0\);_("$"* "-"??_);_(@_)</c:formatCode>
                <c:ptCount val="40"/>
                <c:pt idx="0">
                  <c:v>122250068.508255</c:v>
                </c:pt>
                <c:pt idx="1">
                  <c:v>116371097.2096335</c:v>
                </c:pt>
                <c:pt idx="2">
                  <c:v>113455805.73139082</c:v>
                </c:pt>
                <c:pt idx="3">
                  <c:v>112580788.14925966</c:v>
                </c:pt>
                <c:pt idx="4">
                  <c:v>113025470.99780066</c:v>
                </c:pt>
                <c:pt idx="5">
                  <c:v>114235117.82017544</c:v>
                </c:pt>
                <c:pt idx="6">
                  <c:v>114116110.05972341</c:v>
                </c:pt>
                <c:pt idx="7">
                  <c:v>112913658.47678484</c:v>
                </c:pt>
                <c:pt idx="8">
                  <c:v>110838394.39484522</c:v>
                </c:pt>
                <c:pt idx="9">
                  <c:v>108070688.49171616</c:v>
                </c:pt>
                <c:pt idx="10">
                  <c:v>103989242.62584397</c:v>
                </c:pt>
                <c:pt idx="11">
                  <c:v>98831459.713600054</c:v>
                </c:pt>
                <c:pt idx="12">
                  <c:v>92966215.769482464</c:v>
                </c:pt>
                <c:pt idx="13">
                  <c:v>86684887.569156513</c:v>
                </c:pt>
                <c:pt idx="14">
                  <c:v>80214937.194065288</c:v>
                </c:pt>
                <c:pt idx="15">
                  <c:v>73731344.520964295</c:v>
                </c:pt>
                <c:pt idx="16">
                  <c:v>67770003.229376376</c:v>
                </c:pt>
                <c:pt idx="17">
                  <c:v>62289029.027785547</c:v>
                </c:pt>
                <c:pt idx="18">
                  <c:v>57249878.104403354</c:v>
                </c:pt>
                <c:pt idx="19">
                  <c:v>52617082.611048885</c:v>
                </c:pt>
                <c:pt idx="20">
                  <c:v>48358006.897028811</c:v>
                </c:pt>
                <c:pt idx="21">
                  <c:v>44442622.885549799</c:v>
                </c:pt>
                <c:pt idx="22">
                  <c:v>40843303.107604325</c:v>
                </c:pt>
                <c:pt idx="23">
                  <c:v>37534630.021583423</c:v>
                </c:pt>
                <c:pt idx="24">
                  <c:v>34493220.351735964</c:v>
                </c:pt>
                <c:pt idx="25">
                  <c:v>31697563.275623765</c:v>
                </c:pt>
                <c:pt idx="26">
                  <c:v>29127871.380479749</c:v>
                </c:pt>
                <c:pt idx="27">
                  <c:v>26765943.391391829</c:v>
                </c:pt>
                <c:pt idx="28">
                  <c:v>24595037.750997975</c:v>
                </c:pt>
                <c:pt idx="29">
                  <c:v>22599756.201346397</c:v>
                </c:pt>
                <c:pt idx="30">
                  <c:v>20765936.584173214</c:v>
                </c:pt>
                <c:pt idx="31">
                  <c:v>19080554.136474513</c:v>
                </c:pt>
                <c:pt idx="32">
                  <c:v>17531630.614266757</c:v>
                </c:pt>
                <c:pt idx="33">
                  <c:v>16108150.62918172</c:v>
                </c:pt>
                <c:pt idx="34">
                  <c:v>14799984.630345171</c:v>
                </c:pt>
                <c:pt idx="35">
                  <c:v>13597818.008137586</c:v>
                </c:pt>
                <c:pt idx="36">
                  <c:v>12493085.837202951</c:v>
                </c:pt>
                <c:pt idx="37">
                  <c:v>11477912.813711692</c:v>
                </c:pt>
                <c:pt idx="38">
                  <c:v>10545057.976630777</c:v>
                </c:pt>
                <c:pt idx="39">
                  <c:v>9687863.8348261509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C8-4855-879F-57C22CAF1389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'1a - Analysis - 10% DR'!$G$62:$AT$62</c:f>
              <c:numCache>
                <c:formatCode>_("$"* #,##0_);_("$"* \(#,##0\);_("$"* "-"??_);_(@_)</c:formatCode>
                <c:ptCount val="40"/>
                <c:pt idx="0">
                  <c:v>142260000</c:v>
                </c:pt>
                <c:pt idx="1">
                  <c:v>153640800</c:v>
                </c:pt>
                <c:pt idx="2">
                  <c:v>161322840</c:v>
                </c:pt>
                <c:pt idx="3">
                  <c:v>165932064.00000003</c:v>
                </c:pt>
                <c:pt idx="4">
                  <c:v>168006214.80000004</c:v>
                </c:pt>
                <c:pt idx="5">
                  <c:v>168006214.80000004</c:v>
                </c:pt>
                <c:pt idx="6">
                  <c:v>154229705.18640006</c:v>
                </c:pt>
                <c:pt idx="7">
                  <c:v>141582869.36111525</c:v>
                </c:pt>
                <c:pt idx="8">
                  <c:v>129973074.07350381</c:v>
                </c:pt>
                <c:pt idx="9">
                  <c:v>119315281.99947649</c:v>
                </c:pt>
                <c:pt idx="10">
                  <c:v>109531428.87551942</c:v>
                </c:pt>
                <c:pt idx="11">
                  <c:v>100549851.70772685</c:v>
                </c:pt>
                <c:pt idx="12">
                  <c:v>92304763.86769326</c:v>
                </c:pt>
                <c:pt idx="13">
                  <c:v>84735773.230542436</c:v>
                </c:pt>
                <c:pt idx="14">
                  <c:v>77787439.825637951</c:v>
                </c:pt>
                <c:pt idx="15">
                  <c:v>71408869.759935647</c:v>
                </c:pt>
                <c:pt idx="16">
                  <c:v>65553342.439620927</c:v>
                </c:pt>
                <c:pt idx="17">
                  <c:v>60177968.359572008</c:v>
                </c:pt>
                <c:pt idx="18">
                  <c:v>55243374.954087108</c:v>
                </c:pt>
                <c:pt idx="19">
                  <c:v>50713418.207851976</c:v>
                </c:pt>
                <c:pt idx="20">
                  <c:v>46554917.914808109</c:v>
                </c:pt>
                <c:pt idx="21">
                  <c:v>42737414.645793848</c:v>
                </c:pt>
                <c:pt idx="22">
                  <c:v>39232946.644838758</c:v>
                </c:pt>
                <c:pt idx="23">
                  <c:v>36015845.019961976</c:v>
                </c:pt>
                <c:pt idx="24">
                  <c:v>33062545.728325095</c:v>
                </c:pt>
                <c:pt idx="25">
                  <c:v>30351416.978602439</c:v>
                </c:pt>
                <c:pt idx="26">
                  <c:v>27862600.786357045</c:v>
                </c:pt>
                <c:pt idx="27">
                  <c:v>25577867.521875769</c:v>
                </c:pt>
                <c:pt idx="28">
                  <c:v>23480482.385081958</c:v>
                </c:pt>
                <c:pt idx="29">
                  <c:v>21555082.829505239</c:v>
                </c:pt>
                <c:pt idx="30">
                  <c:v>19787566.037485808</c:v>
                </c:pt>
                <c:pt idx="31">
                  <c:v>18164985.622411974</c:v>
                </c:pt>
                <c:pt idx="32">
                  <c:v>16675456.801374193</c:v>
                </c:pt>
                <c:pt idx="33">
                  <c:v>15308069.343661509</c:v>
                </c:pt>
                <c:pt idx="34">
                  <c:v>14052807.657481266</c:v>
                </c:pt>
                <c:pt idx="35">
                  <c:v>12900477.429567805</c:v>
                </c:pt>
                <c:pt idx="36">
                  <c:v>11842638.280343244</c:v>
                </c:pt>
                <c:pt idx="37">
                  <c:v>10871541.9413551</c:v>
                </c:pt>
                <c:pt idx="38">
                  <c:v>9980075.502163982</c:v>
                </c:pt>
                <c:pt idx="39">
                  <c:v>9161709.3109865375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C8-4855-879F-57C22CAF1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'1a - Analysis - 10% DR'!$G$65:$AT$65</c:f>
              <c:numCache>
                <c:formatCode>_("$"* #,##0_);_("$"* \(#,##0\);_("$"* "-"??_);_(@_)</c:formatCode>
                <c:ptCount val="40"/>
                <c:pt idx="0">
                  <c:v>20009931.491744995</c:v>
                </c:pt>
                <c:pt idx="1">
                  <c:v>57279634.282111496</c:v>
                </c:pt>
                <c:pt idx="2">
                  <c:v>105146668.55072069</c:v>
                </c:pt>
                <c:pt idx="3">
                  <c:v>158497944.40146101</c:v>
                </c:pt>
                <c:pt idx="4">
                  <c:v>213478688.20366037</c:v>
                </c:pt>
                <c:pt idx="5">
                  <c:v>267249785.18348503</c:v>
                </c:pt>
                <c:pt idx="6">
                  <c:v>307363380.31016183</c:v>
                </c:pt>
                <c:pt idx="7">
                  <c:v>336032591.19449222</c:v>
                </c:pt>
                <c:pt idx="8">
                  <c:v>355167270.87315071</c:v>
                </c:pt>
                <c:pt idx="9">
                  <c:v>366411864.38091087</c:v>
                </c:pt>
                <c:pt idx="10">
                  <c:v>371954050.63058639</c:v>
                </c:pt>
                <c:pt idx="11">
                  <c:v>373672442.62471318</c:v>
                </c:pt>
                <c:pt idx="12">
                  <c:v>373010990.72292399</c:v>
                </c:pt>
                <c:pt idx="13">
                  <c:v>371061876.38431001</c:v>
                </c:pt>
                <c:pt idx="14">
                  <c:v>368634379.01588273</c:v>
                </c:pt>
                <c:pt idx="15">
                  <c:v>366311904.25485396</c:v>
                </c:pt>
                <c:pt idx="16">
                  <c:v>364095243.46509862</c:v>
                </c:pt>
                <c:pt idx="17">
                  <c:v>361984182.79688525</c:v>
                </c:pt>
                <c:pt idx="18">
                  <c:v>359977679.64656925</c:v>
                </c:pt>
                <c:pt idx="19">
                  <c:v>358074015.2433722</c:v>
                </c:pt>
                <c:pt idx="20">
                  <c:v>356270926.26115155</c:v>
                </c:pt>
                <c:pt idx="21">
                  <c:v>354565718.02139568</c:v>
                </c:pt>
                <c:pt idx="22">
                  <c:v>352955361.55863023</c:v>
                </c:pt>
                <c:pt idx="23">
                  <c:v>351436576.55700874</c:v>
                </c:pt>
                <c:pt idx="24">
                  <c:v>350005901.93359756</c:v>
                </c:pt>
                <c:pt idx="25">
                  <c:v>348659755.63657618</c:v>
                </c:pt>
                <c:pt idx="26">
                  <c:v>347394485.04245329</c:v>
                </c:pt>
                <c:pt idx="27">
                  <c:v>346206409.17293739</c:v>
                </c:pt>
                <c:pt idx="28">
                  <c:v>345091853.80702114</c:v>
                </c:pt>
                <c:pt idx="29">
                  <c:v>344047180.43518019</c:v>
                </c:pt>
                <c:pt idx="30">
                  <c:v>343068809.88849258</c:v>
                </c:pt>
                <c:pt idx="31">
                  <c:v>342153241.37443018</c:v>
                </c:pt>
                <c:pt idx="32">
                  <c:v>341297067.56153727</c:v>
                </c:pt>
                <c:pt idx="33">
                  <c:v>340496986.27601671</c:v>
                </c:pt>
                <c:pt idx="34">
                  <c:v>339749809.30315256</c:v>
                </c:pt>
                <c:pt idx="35">
                  <c:v>339052468.72458267</c:v>
                </c:pt>
                <c:pt idx="36">
                  <c:v>338402021.1677227</c:v>
                </c:pt>
                <c:pt idx="37">
                  <c:v>337795650.29536629</c:v>
                </c:pt>
                <c:pt idx="38">
                  <c:v>337230667.82089949</c:v>
                </c:pt>
                <c:pt idx="39">
                  <c:v>336704513.29706001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C8-4855-879F-57C22CAF1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'1a - Analysis - 10% DR'!$G$60:$AT$60</c15:sqref>
                  </c15:fullRef>
                </c:ext>
              </c:extLst>
              <c:f>'1a - Analysis - 10% DR'!$G$60:$Z$60</c:f>
              <c:numCache>
                <c:formatCode>_("$"* #,##0_);_("$"* \(#,##0\);_("$"* "-"??_);_(@_)</c:formatCode>
                <c:ptCount val="20"/>
                <c:pt idx="0">
                  <c:v>122250068.508255</c:v>
                </c:pt>
                <c:pt idx="1">
                  <c:v>116371097.2096335</c:v>
                </c:pt>
                <c:pt idx="2">
                  <c:v>113455805.73139082</c:v>
                </c:pt>
                <c:pt idx="3">
                  <c:v>112580788.14925966</c:v>
                </c:pt>
                <c:pt idx="4">
                  <c:v>113025470.99780066</c:v>
                </c:pt>
                <c:pt idx="5">
                  <c:v>114235117.82017544</c:v>
                </c:pt>
                <c:pt idx="6">
                  <c:v>114116110.05972341</c:v>
                </c:pt>
                <c:pt idx="7">
                  <c:v>112913658.47678484</c:v>
                </c:pt>
                <c:pt idx="8">
                  <c:v>110838394.39484522</c:v>
                </c:pt>
                <c:pt idx="9">
                  <c:v>108070688.49171616</c:v>
                </c:pt>
                <c:pt idx="10">
                  <c:v>103989242.62584397</c:v>
                </c:pt>
                <c:pt idx="11">
                  <c:v>98831459.713600054</c:v>
                </c:pt>
                <c:pt idx="12">
                  <c:v>92966215.769482464</c:v>
                </c:pt>
                <c:pt idx="13">
                  <c:v>86684887.569156513</c:v>
                </c:pt>
                <c:pt idx="14">
                  <c:v>80214937.194065288</c:v>
                </c:pt>
                <c:pt idx="15">
                  <c:v>73731344.520964295</c:v>
                </c:pt>
                <c:pt idx="16">
                  <c:v>67770003.229376376</c:v>
                </c:pt>
                <c:pt idx="17">
                  <c:v>62289029.027785547</c:v>
                </c:pt>
                <c:pt idx="18">
                  <c:v>57249878.104403354</c:v>
                </c:pt>
                <c:pt idx="19">
                  <c:v>52617082.611048885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7C-4365-93D0-C859D7A53F5C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'1a - Analysis - 10% DR'!$G$62:$AT$62</c15:sqref>
                  </c15:fullRef>
                </c:ext>
              </c:extLst>
              <c:f>'1a - Analysis - 10% DR'!$G$62:$Z$62</c:f>
              <c:numCache>
                <c:formatCode>_("$"* #,##0_);_("$"* \(#,##0\);_("$"* "-"??_);_(@_)</c:formatCode>
                <c:ptCount val="20"/>
                <c:pt idx="0">
                  <c:v>142260000</c:v>
                </c:pt>
                <c:pt idx="1">
                  <c:v>153640800</c:v>
                </c:pt>
                <c:pt idx="2">
                  <c:v>161322840</c:v>
                </c:pt>
                <c:pt idx="3">
                  <c:v>165932064.00000003</c:v>
                </c:pt>
                <c:pt idx="4">
                  <c:v>168006214.80000004</c:v>
                </c:pt>
                <c:pt idx="5">
                  <c:v>168006214.80000004</c:v>
                </c:pt>
                <c:pt idx="6">
                  <c:v>154229705.18640006</c:v>
                </c:pt>
                <c:pt idx="7">
                  <c:v>141582869.36111525</c:v>
                </c:pt>
                <c:pt idx="8">
                  <c:v>129973074.07350381</c:v>
                </c:pt>
                <c:pt idx="9">
                  <c:v>119315281.99947649</c:v>
                </c:pt>
                <c:pt idx="10">
                  <c:v>109531428.87551942</c:v>
                </c:pt>
                <c:pt idx="11">
                  <c:v>100549851.70772685</c:v>
                </c:pt>
                <c:pt idx="12">
                  <c:v>92304763.86769326</c:v>
                </c:pt>
                <c:pt idx="13">
                  <c:v>84735773.230542436</c:v>
                </c:pt>
                <c:pt idx="14">
                  <c:v>77787439.825637951</c:v>
                </c:pt>
                <c:pt idx="15">
                  <c:v>71408869.759935647</c:v>
                </c:pt>
                <c:pt idx="16">
                  <c:v>65553342.439620927</c:v>
                </c:pt>
                <c:pt idx="17">
                  <c:v>60177968.359572008</c:v>
                </c:pt>
                <c:pt idx="18">
                  <c:v>55243374.954087108</c:v>
                </c:pt>
                <c:pt idx="19">
                  <c:v>50713418.207851976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7C-4365-93D0-C859D7A53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'1a - Analysis - 10% DR'!$G$65:$AT$65</c15:sqref>
                  </c15:fullRef>
                </c:ext>
              </c:extLst>
              <c:f>'1a - Analysis - 10% DR'!$G$65:$Z$65</c:f>
              <c:numCache>
                <c:formatCode>_("$"* #,##0_);_("$"* \(#,##0\);_("$"* "-"??_);_(@_)</c:formatCode>
                <c:ptCount val="20"/>
                <c:pt idx="0">
                  <c:v>20009931.491744995</c:v>
                </c:pt>
                <c:pt idx="1">
                  <c:v>57279634.282111496</c:v>
                </c:pt>
                <c:pt idx="2">
                  <c:v>105146668.55072069</c:v>
                </c:pt>
                <c:pt idx="3">
                  <c:v>158497944.40146101</c:v>
                </c:pt>
                <c:pt idx="4">
                  <c:v>213478688.20366037</c:v>
                </c:pt>
                <c:pt idx="5">
                  <c:v>267249785.18348503</c:v>
                </c:pt>
                <c:pt idx="6">
                  <c:v>307363380.31016183</c:v>
                </c:pt>
                <c:pt idx="7">
                  <c:v>336032591.19449222</c:v>
                </c:pt>
                <c:pt idx="8">
                  <c:v>355167270.87315071</c:v>
                </c:pt>
                <c:pt idx="9">
                  <c:v>366411864.38091087</c:v>
                </c:pt>
                <c:pt idx="10">
                  <c:v>371954050.63058639</c:v>
                </c:pt>
                <c:pt idx="11">
                  <c:v>373672442.62471318</c:v>
                </c:pt>
                <c:pt idx="12">
                  <c:v>373010990.72292399</c:v>
                </c:pt>
                <c:pt idx="13">
                  <c:v>371061876.38431001</c:v>
                </c:pt>
                <c:pt idx="14">
                  <c:v>368634379.01588273</c:v>
                </c:pt>
                <c:pt idx="15">
                  <c:v>366311904.25485396</c:v>
                </c:pt>
                <c:pt idx="16">
                  <c:v>364095243.46509862</c:v>
                </c:pt>
                <c:pt idx="17">
                  <c:v>361984182.79688525</c:v>
                </c:pt>
                <c:pt idx="18">
                  <c:v>359977679.64656925</c:v>
                </c:pt>
                <c:pt idx="19">
                  <c:v>358074015.2433722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7C-4365-93D0-C859D7A53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'1c - Analysis - 0% DR'!$G$60:$AT$60</c:f>
              <c:numCache>
                <c:formatCode>_("$"* #,##0_);_("$"* \(#,##0\);_("$"* "-"??_);_(@_)</c:formatCode>
                <c:ptCount val="40"/>
                <c:pt idx="0">
                  <c:v>122250068.508255</c:v>
                </c:pt>
                <c:pt idx="1">
                  <c:v>129301219.121815</c:v>
                </c:pt>
                <c:pt idx="2">
                  <c:v>140068895.96468002</c:v>
                </c:pt>
                <c:pt idx="3">
                  <c:v>154431808.16084999</c:v>
                </c:pt>
                <c:pt idx="4">
                  <c:v>172268664.83432502</c:v>
                </c:pt>
                <c:pt idx="5">
                  <c:v>193458175.10910499</c:v>
                </c:pt>
                <c:pt idx="6">
                  <c:v>214729593.80199</c:v>
                </c:pt>
                <c:pt idx="7">
                  <c:v>236074410.009316</c:v>
                </c:pt>
                <c:pt idx="8">
                  <c:v>257483942.60934573</c:v>
                </c:pt>
                <c:pt idx="9">
                  <c:v>278949336.85790718</c:v>
                </c:pt>
                <c:pt idx="10">
                  <c:v>298238235.1946398</c:v>
                </c:pt>
                <c:pt idx="11">
                  <c:v>314939842.51970708</c:v>
                </c:pt>
                <c:pt idx="12">
                  <c:v>329166052.98375571</c:v>
                </c:pt>
                <c:pt idx="13">
                  <c:v>341028572.80292535</c:v>
                </c:pt>
                <c:pt idx="14">
                  <c:v>350638916.50015837</c:v>
                </c:pt>
                <c:pt idx="15">
                  <c:v>358108403.07133603</c:v>
                </c:pt>
                <c:pt idx="16">
                  <c:v>365727279.37393725</c:v>
                </c:pt>
                <c:pt idx="17">
                  <c:v>373498533.20259058</c:v>
                </c:pt>
                <c:pt idx="18">
                  <c:v>381425212.10781687</c:v>
                </c:pt>
                <c:pt idx="19">
                  <c:v>389510424.59114772</c:v>
                </c:pt>
                <c:pt idx="20">
                  <c:v>397757341.32414514</c:v>
                </c:pt>
                <c:pt idx="21">
                  <c:v>406169196.39180255</c:v>
                </c:pt>
                <c:pt idx="22">
                  <c:v>414749288.56081307</c:v>
                </c:pt>
                <c:pt idx="23">
                  <c:v>423500982.57320386</c:v>
                </c:pt>
                <c:pt idx="24">
                  <c:v>432427710.46584243</c:v>
                </c:pt>
                <c:pt idx="25">
                  <c:v>441532972.91633379</c:v>
                </c:pt>
                <c:pt idx="26">
                  <c:v>450820340.61583495</c:v>
                </c:pt>
                <c:pt idx="27">
                  <c:v>460293455.66932613</c:v>
                </c:pt>
                <c:pt idx="28">
                  <c:v>469956033.02388716</c:v>
                </c:pt>
                <c:pt idx="29">
                  <c:v>479811861.92553949</c:v>
                </c:pt>
                <c:pt idx="30">
                  <c:v>489864807.40522474</c:v>
                </c:pt>
                <c:pt idx="31">
                  <c:v>500118811.79450375</c:v>
                </c:pt>
                <c:pt idx="32">
                  <c:v>510577896.2715683</c:v>
                </c:pt>
                <c:pt idx="33">
                  <c:v>521246162.43817425</c:v>
                </c:pt>
                <c:pt idx="34">
                  <c:v>532127793.92811221</c:v>
                </c:pt>
                <c:pt idx="35">
                  <c:v>543227058.04784894</c:v>
                </c:pt>
                <c:pt idx="36">
                  <c:v>554548307.4499805</c:v>
                </c:pt>
                <c:pt idx="37">
                  <c:v>566095981.84015453</c:v>
                </c:pt>
                <c:pt idx="38">
                  <c:v>577874609.71813226</c:v>
                </c:pt>
                <c:pt idx="39">
                  <c:v>589888810.15366936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B5-4EDD-9604-F70E3EA74731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'1c - Analysis - 0% DR'!$G$62:$AT$62</c:f>
              <c:numCache>
                <c:formatCode>_("$"* #,##0_);_("$"* \(#,##0\);_("$"* "-"??_);_(@_)</c:formatCode>
                <c:ptCount val="40"/>
                <c:pt idx="0">
                  <c:v>142260000</c:v>
                </c:pt>
                <c:pt idx="1">
                  <c:v>170712000</c:v>
                </c:pt>
                <c:pt idx="2">
                  <c:v>199164000</c:v>
                </c:pt>
                <c:pt idx="3">
                  <c:v>227616000</c:v>
                </c:pt>
                <c:pt idx="4">
                  <c:v>256068000</c:v>
                </c:pt>
                <c:pt idx="5">
                  <c:v>284520000</c:v>
                </c:pt>
                <c:pt idx="6">
                  <c:v>290210400</c:v>
                </c:pt>
                <c:pt idx="7">
                  <c:v>296014608</c:v>
                </c:pt>
                <c:pt idx="8">
                  <c:v>301934900.16000003</c:v>
                </c:pt>
                <c:pt idx="9">
                  <c:v>307973598.16320002</c:v>
                </c:pt>
                <c:pt idx="10">
                  <c:v>314133070.12646401</c:v>
                </c:pt>
                <c:pt idx="11">
                  <c:v>320415731.52899331</c:v>
                </c:pt>
                <c:pt idx="12">
                  <c:v>326824046.1595732</c:v>
                </c:pt>
                <c:pt idx="13">
                  <c:v>333360527.08276469</c:v>
                </c:pt>
                <c:pt idx="14">
                  <c:v>340027737.62441999</c:v>
                </c:pt>
                <c:pt idx="15">
                  <c:v>346828292.37690842</c:v>
                </c:pt>
                <c:pt idx="16">
                  <c:v>353764858.22444659</c:v>
                </c:pt>
                <c:pt idx="17">
                  <c:v>360840155.38893551</c:v>
                </c:pt>
                <c:pt idx="18">
                  <c:v>368056958.49671423</c:v>
                </c:pt>
                <c:pt idx="19">
                  <c:v>375418097.66664851</c:v>
                </c:pt>
                <c:pt idx="20">
                  <c:v>382926459.61998147</c:v>
                </c:pt>
                <c:pt idx="21">
                  <c:v>390584988.81238109</c:v>
                </c:pt>
                <c:pt idx="22">
                  <c:v>398396688.58862871</c:v>
                </c:pt>
                <c:pt idx="23">
                  <c:v>406364622.36040127</c:v>
                </c:pt>
                <c:pt idx="24">
                  <c:v>414491914.80760932</c:v>
                </c:pt>
                <c:pt idx="25">
                  <c:v>422781753.10376149</c:v>
                </c:pt>
                <c:pt idx="26">
                  <c:v>431237388.16583675</c:v>
                </c:pt>
                <c:pt idx="27">
                  <c:v>439862135.9291535</c:v>
                </c:pt>
                <c:pt idx="28">
                  <c:v>448659378.64773661</c:v>
                </c:pt>
                <c:pt idx="29">
                  <c:v>457632566.22069132</c:v>
                </c:pt>
                <c:pt idx="30">
                  <c:v>466785217.54510516</c:v>
                </c:pt>
                <c:pt idx="31">
                  <c:v>476120921.8960073</c:v>
                </c:pt>
                <c:pt idx="32">
                  <c:v>485643340.33392745</c:v>
                </c:pt>
                <c:pt idx="33">
                  <c:v>495356207.14060599</c:v>
                </c:pt>
                <c:pt idx="34">
                  <c:v>505263331.28341812</c:v>
                </c:pt>
                <c:pt idx="35">
                  <c:v>515368597.90908647</c:v>
                </c:pt>
                <c:pt idx="36">
                  <c:v>525675969.8672682</c:v>
                </c:pt>
                <c:pt idx="37">
                  <c:v>536189489.26461357</c:v>
                </c:pt>
                <c:pt idx="38">
                  <c:v>546913279.0499059</c:v>
                </c:pt>
                <c:pt idx="39">
                  <c:v>557851544.63090408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B5-4EDD-9604-F70E3EA74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'1c - Analysis - 0% DR'!$G$65:$AT$65</c:f>
              <c:numCache>
                <c:formatCode>_("$"* #,##0_);_("$"* \(#,##0\);_("$"* "-"??_);_(@_)</c:formatCode>
                <c:ptCount val="40"/>
                <c:pt idx="0">
                  <c:v>20009931.491744995</c:v>
                </c:pt>
                <c:pt idx="1">
                  <c:v>61420712.369929999</c:v>
                </c:pt>
                <c:pt idx="2">
                  <c:v>120515816.40524995</c:v>
                </c:pt>
                <c:pt idx="3">
                  <c:v>193700008.24440002</c:v>
                </c:pt>
                <c:pt idx="4">
                  <c:v>277499343.41007495</c:v>
                </c:pt>
                <c:pt idx="5">
                  <c:v>368561168.30096996</c:v>
                </c:pt>
                <c:pt idx="6">
                  <c:v>444041974.49898005</c:v>
                </c:pt>
                <c:pt idx="7">
                  <c:v>503982172.48966408</c:v>
                </c:pt>
                <c:pt idx="8">
                  <c:v>548433130.04031825</c:v>
                </c:pt>
                <c:pt idx="9">
                  <c:v>577457391.3456111</c:v>
                </c:pt>
                <c:pt idx="10">
                  <c:v>593352226.2774353</c:v>
                </c:pt>
                <c:pt idx="11">
                  <c:v>598828115.28672123</c:v>
                </c:pt>
                <c:pt idx="12">
                  <c:v>596486108.46253872</c:v>
                </c:pt>
                <c:pt idx="13">
                  <c:v>588818062.74237776</c:v>
                </c:pt>
                <c:pt idx="14">
                  <c:v>578206883.86663961</c:v>
                </c:pt>
                <c:pt idx="15">
                  <c:v>566926773.1722126</c:v>
                </c:pt>
                <c:pt idx="16">
                  <c:v>554964352.02272177</c:v>
                </c:pt>
                <c:pt idx="17">
                  <c:v>542305974.20906639</c:v>
                </c:pt>
                <c:pt idx="18">
                  <c:v>528937720.59796429</c:v>
                </c:pt>
                <c:pt idx="19">
                  <c:v>514845393.67346573</c:v>
                </c:pt>
                <c:pt idx="20">
                  <c:v>500014511.96930218</c:v>
                </c:pt>
                <c:pt idx="21">
                  <c:v>484430304.38988018</c:v>
                </c:pt>
                <c:pt idx="22">
                  <c:v>468077704.417696</c:v>
                </c:pt>
                <c:pt idx="23">
                  <c:v>450941344.20489311</c:v>
                </c:pt>
                <c:pt idx="24">
                  <c:v>433005548.54666042</c:v>
                </c:pt>
                <c:pt idx="25">
                  <c:v>414254328.73408794</c:v>
                </c:pt>
                <c:pt idx="26">
                  <c:v>394671376.28408909</c:v>
                </c:pt>
                <c:pt idx="27">
                  <c:v>374240056.5439167</c:v>
                </c:pt>
                <c:pt idx="28">
                  <c:v>352943402.16776657</c:v>
                </c:pt>
                <c:pt idx="29">
                  <c:v>330764106.46291924</c:v>
                </c:pt>
                <c:pt idx="30">
                  <c:v>307684516.60280037</c:v>
                </c:pt>
                <c:pt idx="31">
                  <c:v>283686626.70430374</c:v>
                </c:pt>
                <c:pt idx="32">
                  <c:v>258752070.7666626</c:v>
                </c:pt>
                <c:pt idx="33">
                  <c:v>232862115.46909523</c:v>
                </c:pt>
                <c:pt idx="34">
                  <c:v>205997652.82440186</c:v>
                </c:pt>
                <c:pt idx="35">
                  <c:v>178139192.68563843</c:v>
                </c:pt>
                <c:pt idx="36">
                  <c:v>149266855.10292625</c:v>
                </c:pt>
                <c:pt idx="37">
                  <c:v>119360362.52738571</c:v>
                </c:pt>
                <c:pt idx="38">
                  <c:v>88399031.85915947</c:v>
                </c:pt>
                <c:pt idx="39">
                  <c:v>56361766.336393356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B5-4EDD-9604-F70E3EA74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 $1 </c:v>
              </c:pt>
              <c:pt idx="1">
                <c:v> $2 </c:v>
              </c:pt>
              <c:pt idx="2">
                <c:v> $3 </c:v>
              </c:pt>
              <c:pt idx="3">
                <c:v> $4 </c:v>
              </c:pt>
              <c:pt idx="4">
                <c:v> $5 </c:v>
              </c:pt>
              <c:pt idx="5">
                <c:v> $6 </c:v>
              </c:pt>
              <c:pt idx="6">
                <c:v> $7 </c:v>
              </c:pt>
              <c:pt idx="7">
                <c:v> $8 </c:v>
              </c:pt>
              <c:pt idx="8">
                <c:v> $9 </c:v>
              </c:pt>
              <c:pt idx="9">
                <c:v> $10 </c:v>
              </c:pt>
              <c:pt idx="10">
                <c:v> $11 </c:v>
              </c:pt>
              <c:pt idx="11">
                <c:v> $12 </c:v>
              </c:pt>
              <c:pt idx="12">
                <c:v> $13 </c:v>
              </c:pt>
              <c:pt idx="13">
                <c:v> $14 </c:v>
              </c:pt>
              <c:pt idx="14">
                <c:v> $15 </c:v>
              </c:pt>
              <c:pt idx="15">
                <c:v> $16 </c:v>
              </c:pt>
              <c:pt idx="16">
                <c:v> $17 </c:v>
              </c:pt>
              <c:pt idx="17">
                <c:v> $18 </c:v>
              </c:pt>
              <c:pt idx="18">
                <c:v> $19 </c:v>
              </c:pt>
              <c:pt idx="19">
                <c:v> $20 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'1c - Analysis - 0% DR'!$G$60:$AT$60</c15:sqref>
                  </c15:fullRef>
                </c:ext>
              </c:extLst>
              <c:f>'1c - Analysis - 0% DR'!$G$60:$Z$60</c:f>
              <c:numCache>
                <c:formatCode>_("$"* #,##0_);_("$"* \(#,##0\);_("$"* "-"??_);_(@_)</c:formatCode>
                <c:ptCount val="20"/>
                <c:pt idx="0">
                  <c:v>122250068.508255</c:v>
                </c:pt>
                <c:pt idx="1">
                  <c:v>129301219.121815</c:v>
                </c:pt>
                <c:pt idx="2">
                  <c:v>140068895.96468002</c:v>
                </c:pt>
                <c:pt idx="3">
                  <c:v>154431808.16084999</c:v>
                </c:pt>
                <c:pt idx="4">
                  <c:v>172268664.83432502</c:v>
                </c:pt>
                <c:pt idx="5">
                  <c:v>193458175.10910499</c:v>
                </c:pt>
                <c:pt idx="6">
                  <c:v>214729593.80199</c:v>
                </c:pt>
                <c:pt idx="7">
                  <c:v>236074410.009316</c:v>
                </c:pt>
                <c:pt idx="8">
                  <c:v>257483942.60934573</c:v>
                </c:pt>
                <c:pt idx="9">
                  <c:v>278949336.85790718</c:v>
                </c:pt>
                <c:pt idx="10">
                  <c:v>298238235.1946398</c:v>
                </c:pt>
                <c:pt idx="11">
                  <c:v>314939842.51970708</c:v>
                </c:pt>
                <c:pt idx="12">
                  <c:v>329166052.98375571</c:v>
                </c:pt>
                <c:pt idx="13">
                  <c:v>341028572.80292535</c:v>
                </c:pt>
                <c:pt idx="14">
                  <c:v>350638916.50015837</c:v>
                </c:pt>
                <c:pt idx="15">
                  <c:v>358108403.07133603</c:v>
                </c:pt>
                <c:pt idx="16">
                  <c:v>365727279.37393725</c:v>
                </c:pt>
                <c:pt idx="17">
                  <c:v>373498533.20259058</c:v>
                </c:pt>
                <c:pt idx="18">
                  <c:v>381425212.10781687</c:v>
                </c:pt>
                <c:pt idx="19">
                  <c:v>389510424.59114772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CC-44CC-B0A2-E4E5E6D8E434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 $1 </c:v>
              </c:pt>
              <c:pt idx="1">
                <c:v> $2 </c:v>
              </c:pt>
              <c:pt idx="2">
                <c:v> $3 </c:v>
              </c:pt>
              <c:pt idx="3">
                <c:v> $4 </c:v>
              </c:pt>
              <c:pt idx="4">
                <c:v> $5 </c:v>
              </c:pt>
              <c:pt idx="5">
                <c:v> $6 </c:v>
              </c:pt>
              <c:pt idx="6">
                <c:v> $7 </c:v>
              </c:pt>
              <c:pt idx="7">
                <c:v> $8 </c:v>
              </c:pt>
              <c:pt idx="8">
                <c:v> $9 </c:v>
              </c:pt>
              <c:pt idx="9">
                <c:v> $10 </c:v>
              </c:pt>
              <c:pt idx="10">
                <c:v> $11 </c:v>
              </c:pt>
              <c:pt idx="11">
                <c:v> $12 </c:v>
              </c:pt>
              <c:pt idx="12">
                <c:v> $13 </c:v>
              </c:pt>
              <c:pt idx="13">
                <c:v> $14 </c:v>
              </c:pt>
              <c:pt idx="14">
                <c:v> $15 </c:v>
              </c:pt>
              <c:pt idx="15">
                <c:v> $16 </c:v>
              </c:pt>
              <c:pt idx="16">
                <c:v> $17 </c:v>
              </c:pt>
              <c:pt idx="17">
                <c:v> $18 </c:v>
              </c:pt>
              <c:pt idx="18">
                <c:v> $19 </c:v>
              </c:pt>
              <c:pt idx="19">
                <c:v> $20 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'1c - Analysis - 0% DR'!$G$62:$AT$62</c15:sqref>
                  </c15:fullRef>
                </c:ext>
              </c:extLst>
              <c:f>'1c - Analysis - 0% DR'!$G$62:$Z$62</c:f>
              <c:numCache>
                <c:formatCode>_("$"* #,##0_);_("$"* \(#,##0\);_("$"* "-"??_);_(@_)</c:formatCode>
                <c:ptCount val="20"/>
                <c:pt idx="0">
                  <c:v>142260000</c:v>
                </c:pt>
                <c:pt idx="1">
                  <c:v>170712000</c:v>
                </c:pt>
                <c:pt idx="2">
                  <c:v>199164000</c:v>
                </c:pt>
                <c:pt idx="3">
                  <c:v>227616000</c:v>
                </c:pt>
                <c:pt idx="4">
                  <c:v>256068000</c:v>
                </c:pt>
                <c:pt idx="5">
                  <c:v>284520000</c:v>
                </c:pt>
                <c:pt idx="6">
                  <c:v>290210400</c:v>
                </c:pt>
                <c:pt idx="7">
                  <c:v>296014608</c:v>
                </c:pt>
                <c:pt idx="8">
                  <c:v>301934900.16000003</c:v>
                </c:pt>
                <c:pt idx="9">
                  <c:v>307973598.16320002</c:v>
                </c:pt>
                <c:pt idx="10">
                  <c:v>314133070.12646401</c:v>
                </c:pt>
                <c:pt idx="11">
                  <c:v>320415731.52899331</c:v>
                </c:pt>
                <c:pt idx="12">
                  <c:v>326824046.1595732</c:v>
                </c:pt>
                <c:pt idx="13">
                  <c:v>333360527.08276469</c:v>
                </c:pt>
                <c:pt idx="14">
                  <c:v>340027737.62441999</c:v>
                </c:pt>
                <c:pt idx="15">
                  <c:v>346828292.37690842</c:v>
                </c:pt>
                <c:pt idx="16">
                  <c:v>353764858.22444659</c:v>
                </c:pt>
                <c:pt idx="17">
                  <c:v>360840155.38893551</c:v>
                </c:pt>
                <c:pt idx="18">
                  <c:v>368056958.49671423</c:v>
                </c:pt>
                <c:pt idx="19">
                  <c:v>375418097.66664851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CC-44CC-B0A2-E4E5E6D8E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'1c - Analysis - 0% DR'!$G$65:$AT$65</c15:sqref>
                  </c15:fullRef>
                </c:ext>
              </c:extLst>
              <c:f>'1c - Analysis - 0% DR'!$G$65:$Z$65</c:f>
              <c:numCache>
                <c:formatCode>_("$"* #,##0_);_("$"* \(#,##0\);_("$"* "-"??_);_(@_)</c:formatCode>
                <c:ptCount val="20"/>
                <c:pt idx="0">
                  <c:v>20009931.491744995</c:v>
                </c:pt>
                <c:pt idx="1">
                  <c:v>61420712.369929999</c:v>
                </c:pt>
                <c:pt idx="2">
                  <c:v>120515816.40524995</c:v>
                </c:pt>
                <c:pt idx="3">
                  <c:v>193700008.24440002</c:v>
                </c:pt>
                <c:pt idx="4">
                  <c:v>277499343.41007495</c:v>
                </c:pt>
                <c:pt idx="5">
                  <c:v>368561168.30096996</c:v>
                </c:pt>
                <c:pt idx="6">
                  <c:v>444041974.49898005</c:v>
                </c:pt>
                <c:pt idx="7">
                  <c:v>503982172.48966408</c:v>
                </c:pt>
                <c:pt idx="8">
                  <c:v>548433130.04031825</c:v>
                </c:pt>
                <c:pt idx="9">
                  <c:v>577457391.3456111</c:v>
                </c:pt>
                <c:pt idx="10">
                  <c:v>593352226.2774353</c:v>
                </c:pt>
                <c:pt idx="11">
                  <c:v>598828115.28672123</c:v>
                </c:pt>
                <c:pt idx="12">
                  <c:v>596486108.46253872</c:v>
                </c:pt>
                <c:pt idx="13">
                  <c:v>588818062.74237776</c:v>
                </c:pt>
                <c:pt idx="14">
                  <c:v>578206883.86663961</c:v>
                </c:pt>
                <c:pt idx="15">
                  <c:v>566926773.1722126</c:v>
                </c:pt>
                <c:pt idx="16">
                  <c:v>554964352.02272177</c:v>
                </c:pt>
                <c:pt idx="17">
                  <c:v>542305974.20906639</c:v>
                </c:pt>
                <c:pt idx="18">
                  <c:v>528937720.59796429</c:v>
                </c:pt>
                <c:pt idx="19">
                  <c:v>514845393.67346573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CC-44CC-B0A2-E4E5E6D8E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287445459807812"/>
          <c:y val="4.3625508828947945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'2a - Analysis - 10% DR, yr1 tax'!$G$58:$AT$58</c:f>
              <c:numCache>
                <c:formatCode>_("$"* #,##0_);_("$"* \(#,##0\);_("$"* "-"??_);_(@_)</c:formatCode>
                <c:ptCount val="40"/>
                <c:pt idx="0">
                  <c:v>115279760.49825306</c:v>
                </c:pt>
                <c:pt idx="1">
                  <c:v>115131116.36354829</c:v>
                </c:pt>
                <c:pt idx="2">
                  <c:v>120277734.58472925</c:v>
                </c:pt>
                <c:pt idx="3">
                  <c:v>130521356.98057145</c:v>
                </c:pt>
                <c:pt idx="4">
                  <c:v>145663725.36985037</c:v>
                </c:pt>
                <c:pt idx="5">
                  <c:v>165506581.57134145</c:v>
                </c:pt>
                <c:pt idx="6">
                  <c:v>193533955.43777958</c:v>
                </c:pt>
                <c:pt idx="7">
                  <c:v>221481220.62744379</c:v>
                </c:pt>
                <c:pt idx="8">
                  <c:v>249330185.61871767</c:v>
                </c:pt>
                <c:pt idx="9">
                  <c:v>277062295.05955249</c:v>
                </c:pt>
                <c:pt idx="10">
                  <c:v>301660818.10177535</c:v>
                </c:pt>
                <c:pt idx="11">
                  <c:v>322593315.42133242</c:v>
                </c:pt>
                <c:pt idx="12">
                  <c:v>340038354.11141133</c:v>
                </c:pt>
                <c:pt idx="13">
                  <c:v>354174107.44343883</c:v>
                </c:pt>
                <c:pt idx="14">
                  <c:v>365178346.99064559</c:v>
                </c:pt>
                <c:pt idx="15">
                  <c:v>373228434.5941025</c:v>
                </c:pt>
                <c:pt idx="16">
                  <c:v>381439523.94962871</c:v>
                </c:pt>
                <c:pt idx="17">
                  <c:v>389814835.09226537</c:v>
                </c:pt>
                <c:pt idx="18">
                  <c:v>398357652.45775479</c:v>
                </c:pt>
                <c:pt idx="19">
                  <c:v>407071326.17055398</c:v>
                </c:pt>
                <c:pt idx="20">
                  <c:v>415959273.35760915</c:v>
                </c:pt>
                <c:pt idx="21">
                  <c:v>425024979.48840541</c:v>
                </c:pt>
                <c:pt idx="22">
                  <c:v>434271999.74181753</c:v>
                </c:pt>
                <c:pt idx="23">
                  <c:v>443703960.400298</c:v>
                </c:pt>
                <c:pt idx="24">
                  <c:v>453324560.27194798</c:v>
                </c:pt>
                <c:pt idx="25">
                  <c:v>463137572.14103109</c:v>
                </c:pt>
                <c:pt idx="26">
                  <c:v>473146844.24749577</c:v>
                </c:pt>
                <c:pt idx="27">
                  <c:v>483356301.79608971</c:v>
                </c:pt>
                <c:pt idx="28">
                  <c:v>493769948.49565554</c:v>
                </c:pt>
                <c:pt idx="29">
                  <c:v>504391868.12921286</c:v>
                </c:pt>
                <c:pt idx="30">
                  <c:v>515226226.15544111</c:v>
                </c:pt>
                <c:pt idx="31">
                  <c:v>526277271.34219414</c:v>
                </c:pt>
                <c:pt idx="32">
                  <c:v>537549337.43268204</c:v>
                </c:pt>
                <c:pt idx="33">
                  <c:v>549046844.84497988</c:v>
                </c:pt>
                <c:pt idx="34">
                  <c:v>560774302.40552354</c:v>
                </c:pt>
                <c:pt idx="35">
                  <c:v>572736309.1172781</c:v>
                </c:pt>
                <c:pt idx="36">
                  <c:v>584937555.96326768</c:v>
                </c:pt>
                <c:pt idx="37">
                  <c:v>597382827.7461772</c:v>
                </c:pt>
                <c:pt idx="38">
                  <c:v>610077004.96474481</c:v>
                </c:pt>
                <c:pt idx="39">
                  <c:v>623025065.72768378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73-4D23-B62D-F35520224623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'2a - Analysis - 10% DR, yr1 tax'!$G$61:$AT$61</c:f>
              <c:numCache>
                <c:formatCode>_("$"* #,##0_);_("$"* \(#,##0\);_("$"* "-"??_);_(@_)</c:formatCode>
                <c:ptCount val="40"/>
                <c:pt idx="0">
                  <c:v>142260000</c:v>
                </c:pt>
                <c:pt idx="1">
                  <c:v>170712000</c:v>
                </c:pt>
                <c:pt idx="2">
                  <c:v>199164000</c:v>
                </c:pt>
                <c:pt idx="3">
                  <c:v>227616000</c:v>
                </c:pt>
                <c:pt idx="4">
                  <c:v>256068000</c:v>
                </c:pt>
                <c:pt idx="5">
                  <c:v>284520000</c:v>
                </c:pt>
                <c:pt idx="6">
                  <c:v>290210400</c:v>
                </c:pt>
                <c:pt idx="7">
                  <c:v>296014608</c:v>
                </c:pt>
                <c:pt idx="8">
                  <c:v>301934900.16000003</c:v>
                </c:pt>
                <c:pt idx="9">
                  <c:v>307973598.16320002</c:v>
                </c:pt>
                <c:pt idx="10">
                  <c:v>314133070.12646401</c:v>
                </c:pt>
                <c:pt idx="11">
                  <c:v>320415731.52899331</c:v>
                </c:pt>
                <c:pt idx="12">
                  <c:v>326824046.1595732</c:v>
                </c:pt>
                <c:pt idx="13">
                  <c:v>333360527.08276469</c:v>
                </c:pt>
                <c:pt idx="14">
                  <c:v>340027737.62441999</c:v>
                </c:pt>
                <c:pt idx="15">
                  <c:v>346828292.37690842</c:v>
                </c:pt>
                <c:pt idx="16">
                  <c:v>353764858.22444659</c:v>
                </c:pt>
                <c:pt idx="17">
                  <c:v>360840155.38893551</c:v>
                </c:pt>
                <c:pt idx="18">
                  <c:v>368056958.49671423</c:v>
                </c:pt>
                <c:pt idx="19">
                  <c:v>375418097.66664851</c:v>
                </c:pt>
                <c:pt idx="20">
                  <c:v>382926459.61998147</c:v>
                </c:pt>
                <c:pt idx="21">
                  <c:v>390584988.81238109</c:v>
                </c:pt>
                <c:pt idx="22">
                  <c:v>398396688.58862871</c:v>
                </c:pt>
                <c:pt idx="23">
                  <c:v>406364622.36040127</c:v>
                </c:pt>
                <c:pt idx="24">
                  <c:v>414491914.80760932</c:v>
                </c:pt>
                <c:pt idx="25">
                  <c:v>422781753.10376149</c:v>
                </c:pt>
                <c:pt idx="26">
                  <c:v>431237388.16583675</c:v>
                </c:pt>
                <c:pt idx="27">
                  <c:v>439862135.9291535</c:v>
                </c:pt>
                <c:pt idx="28">
                  <c:v>448659378.64773661</c:v>
                </c:pt>
                <c:pt idx="29">
                  <c:v>457632566.22069132</c:v>
                </c:pt>
                <c:pt idx="30">
                  <c:v>466785217.54510516</c:v>
                </c:pt>
                <c:pt idx="31">
                  <c:v>476120921.8960073</c:v>
                </c:pt>
                <c:pt idx="32">
                  <c:v>485643340.33392745</c:v>
                </c:pt>
                <c:pt idx="33">
                  <c:v>495356207.14060599</c:v>
                </c:pt>
                <c:pt idx="34">
                  <c:v>505263331.28341812</c:v>
                </c:pt>
                <c:pt idx="35">
                  <c:v>515368597.90908647</c:v>
                </c:pt>
                <c:pt idx="36">
                  <c:v>525675969.8672682</c:v>
                </c:pt>
                <c:pt idx="37">
                  <c:v>536189489.26461357</c:v>
                </c:pt>
                <c:pt idx="38">
                  <c:v>546913279.0499059</c:v>
                </c:pt>
                <c:pt idx="39">
                  <c:v>557851544.63090408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73-4D23-B62D-F35520224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'2a - Analysis - 10% DR, yr1 tax'!$G$69:$AT$69</c:f>
              <c:numCache>
                <c:formatCode>_("$"* #,##0_);_("$"* \(#,##0\);_("$"* "-"??_);_(@_)</c:formatCode>
                <c:ptCount val="40"/>
                <c:pt idx="0">
                  <c:v>26980239.501746938</c:v>
                </c:pt>
                <c:pt idx="1">
                  <c:v>77003034.774553478</c:v>
                </c:pt>
                <c:pt idx="2">
                  <c:v>140900909.76092279</c:v>
                </c:pt>
                <c:pt idx="3">
                  <c:v>211682904.5220862</c:v>
                </c:pt>
                <c:pt idx="4">
                  <c:v>284119149.10692739</c:v>
                </c:pt>
                <c:pt idx="5">
                  <c:v>354395382.55486608</c:v>
                </c:pt>
                <c:pt idx="6">
                  <c:v>405773208.92945719</c:v>
                </c:pt>
                <c:pt idx="7">
                  <c:v>441422297.05624998</c:v>
                </c:pt>
                <c:pt idx="8">
                  <c:v>464066901.75768209</c:v>
                </c:pt>
                <c:pt idx="9">
                  <c:v>476042573.92172432</c:v>
                </c:pt>
                <c:pt idx="10">
                  <c:v>480391379.30222702</c:v>
                </c:pt>
                <c:pt idx="11">
                  <c:v>479708030.40293622</c:v>
                </c:pt>
                <c:pt idx="12">
                  <c:v>475975919.53318119</c:v>
                </c:pt>
                <c:pt idx="13">
                  <c:v>470685386.66478348</c:v>
                </c:pt>
                <c:pt idx="14">
                  <c:v>464931733.95891428</c:v>
                </c:pt>
                <c:pt idx="15">
                  <c:v>459496178.7903564</c:v>
                </c:pt>
                <c:pt idx="16">
                  <c:v>454368007.35950756</c:v>
                </c:pt>
                <c:pt idx="17">
                  <c:v>449535847.37848687</c:v>
                </c:pt>
                <c:pt idx="18">
                  <c:v>444987875.7691586</c:v>
                </c:pt>
                <c:pt idx="19">
                  <c:v>440711993.95971894</c:v>
                </c:pt>
                <c:pt idx="20">
                  <c:v>436695974.97378492</c:v>
                </c:pt>
                <c:pt idx="21">
                  <c:v>432927586.0083158</c:v>
                </c:pt>
                <c:pt idx="22">
                  <c:v>429394689.75527143</c:v>
                </c:pt>
                <c:pt idx="23">
                  <c:v>426085327.33050728</c:v>
                </c:pt>
                <c:pt idx="24">
                  <c:v>422987785.32655144</c:v>
                </c:pt>
                <c:pt idx="25">
                  <c:v>420090649.19870019</c:v>
                </c:pt>
                <c:pt idx="26">
                  <c:v>417382844.9219346</c:v>
                </c:pt>
                <c:pt idx="27">
                  <c:v>414853670.61560583</c:v>
                </c:pt>
                <c:pt idx="28">
                  <c:v>412492819.62016344</c:v>
                </c:pt>
                <c:pt idx="29">
                  <c:v>410290396.32233858</c:v>
                </c:pt>
                <c:pt idx="30">
                  <c:v>408236925.85932636</c:v>
                </c:pt>
                <c:pt idx="31">
                  <c:v>406323358.68623447</c:v>
                </c:pt>
                <c:pt idx="32">
                  <c:v>404541070.86209297</c:v>
                </c:pt>
                <c:pt idx="33">
                  <c:v>402881860.79621267</c:v>
                </c:pt>
                <c:pt idx="34">
                  <c:v>401337943.09674788</c:v>
                </c:pt>
                <c:pt idx="35">
                  <c:v>399901940.07555151</c:v>
                </c:pt>
                <c:pt idx="36">
                  <c:v>398566871.38631392</c:v>
                </c:pt>
                <c:pt idx="37">
                  <c:v>397326142.20539284</c:v>
                </c:pt>
                <c:pt idx="38">
                  <c:v>396173530.30552578</c:v>
                </c:pt>
                <c:pt idx="39">
                  <c:v>395103172.32084513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73-4D23-B62D-F35520224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1174870506077315"/>
          <c:y val="0.39679527335181031"/>
          <c:w val="0.27737359130526018"/>
          <c:h val="0.1990700074662918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'2a - Analysis - 10% DR, yr1 tax'!$G$58:$AT$58</c15:sqref>
                  </c15:fullRef>
                </c:ext>
              </c:extLst>
              <c:f>'2a - Analysis - 10% DR, yr1 tax'!$G$58:$Z$58</c:f>
              <c:numCache>
                <c:formatCode>_("$"* #,##0_);_("$"* \(#,##0\);_("$"* "-"??_);_(@_)</c:formatCode>
                <c:ptCount val="20"/>
                <c:pt idx="0">
                  <c:v>115279760.49825306</c:v>
                </c:pt>
                <c:pt idx="1">
                  <c:v>115131116.36354829</c:v>
                </c:pt>
                <c:pt idx="2">
                  <c:v>120277734.58472925</c:v>
                </c:pt>
                <c:pt idx="3">
                  <c:v>130521356.98057145</c:v>
                </c:pt>
                <c:pt idx="4">
                  <c:v>145663725.36985037</c:v>
                </c:pt>
                <c:pt idx="5">
                  <c:v>165506581.57134145</c:v>
                </c:pt>
                <c:pt idx="6">
                  <c:v>193533955.43777958</c:v>
                </c:pt>
                <c:pt idx="7">
                  <c:v>221481220.62744379</c:v>
                </c:pt>
                <c:pt idx="8">
                  <c:v>249330185.61871767</c:v>
                </c:pt>
                <c:pt idx="9">
                  <c:v>277062295.05955249</c:v>
                </c:pt>
                <c:pt idx="10">
                  <c:v>301660818.10177535</c:v>
                </c:pt>
                <c:pt idx="11">
                  <c:v>322593315.42133242</c:v>
                </c:pt>
                <c:pt idx="12">
                  <c:v>340038354.11141133</c:v>
                </c:pt>
                <c:pt idx="13">
                  <c:v>354174107.44343883</c:v>
                </c:pt>
                <c:pt idx="14">
                  <c:v>365178346.99064559</c:v>
                </c:pt>
                <c:pt idx="15">
                  <c:v>373228434.5941025</c:v>
                </c:pt>
                <c:pt idx="16">
                  <c:v>381439523.94962871</c:v>
                </c:pt>
                <c:pt idx="17">
                  <c:v>389814835.09226537</c:v>
                </c:pt>
                <c:pt idx="18">
                  <c:v>398357652.45775479</c:v>
                </c:pt>
                <c:pt idx="19">
                  <c:v>407071326.17055398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43-4EE6-8115-647A97D0B50A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'2a - Analysis - 10% DR, yr1 tax'!$G$61:$AT$61</c15:sqref>
                  </c15:fullRef>
                </c:ext>
              </c:extLst>
              <c:f>'2a - Analysis - 10% DR, yr1 tax'!$G$61:$Z$61</c:f>
              <c:numCache>
                <c:formatCode>_("$"* #,##0_);_("$"* \(#,##0\);_("$"* "-"??_);_(@_)</c:formatCode>
                <c:ptCount val="20"/>
                <c:pt idx="0">
                  <c:v>142260000</c:v>
                </c:pt>
                <c:pt idx="1">
                  <c:v>170712000</c:v>
                </c:pt>
                <c:pt idx="2">
                  <c:v>199164000</c:v>
                </c:pt>
                <c:pt idx="3">
                  <c:v>227616000</c:v>
                </c:pt>
                <c:pt idx="4">
                  <c:v>256068000</c:v>
                </c:pt>
                <c:pt idx="5">
                  <c:v>284520000</c:v>
                </c:pt>
                <c:pt idx="6">
                  <c:v>290210400</c:v>
                </c:pt>
                <c:pt idx="7">
                  <c:v>296014608</c:v>
                </c:pt>
                <c:pt idx="8">
                  <c:v>301934900.16000003</c:v>
                </c:pt>
                <c:pt idx="9">
                  <c:v>307973598.16320002</c:v>
                </c:pt>
                <c:pt idx="10">
                  <c:v>314133070.12646401</c:v>
                </c:pt>
                <c:pt idx="11">
                  <c:v>320415731.52899331</c:v>
                </c:pt>
                <c:pt idx="12">
                  <c:v>326824046.1595732</c:v>
                </c:pt>
                <c:pt idx="13">
                  <c:v>333360527.08276469</c:v>
                </c:pt>
                <c:pt idx="14">
                  <c:v>340027737.62441999</c:v>
                </c:pt>
                <c:pt idx="15">
                  <c:v>346828292.37690842</c:v>
                </c:pt>
                <c:pt idx="16">
                  <c:v>353764858.22444659</c:v>
                </c:pt>
                <c:pt idx="17">
                  <c:v>360840155.38893551</c:v>
                </c:pt>
                <c:pt idx="18">
                  <c:v>368056958.49671423</c:v>
                </c:pt>
                <c:pt idx="19">
                  <c:v>375418097.66664851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43-4EE6-8115-647A97D0B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'2a - Analysis - 10% DR, yr1 tax'!$G$69:$AT$69</c15:sqref>
                  </c15:fullRef>
                </c:ext>
              </c:extLst>
              <c:f>'2a - Analysis - 10% DR, yr1 tax'!$G$69:$Z$69</c:f>
              <c:numCache>
                <c:formatCode>_("$"* #,##0_);_("$"* \(#,##0\);_("$"* "-"??_);_(@_)</c:formatCode>
                <c:ptCount val="20"/>
                <c:pt idx="0">
                  <c:v>26980239.501746938</c:v>
                </c:pt>
                <c:pt idx="1">
                  <c:v>77003034.774553478</c:v>
                </c:pt>
                <c:pt idx="2">
                  <c:v>140900909.76092279</c:v>
                </c:pt>
                <c:pt idx="3">
                  <c:v>211682904.5220862</c:v>
                </c:pt>
                <c:pt idx="4">
                  <c:v>284119149.10692739</c:v>
                </c:pt>
                <c:pt idx="5">
                  <c:v>354395382.55486608</c:v>
                </c:pt>
                <c:pt idx="6">
                  <c:v>405773208.92945719</c:v>
                </c:pt>
                <c:pt idx="7">
                  <c:v>441422297.05624998</c:v>
                </c:pt>
                <c:pt idx="8">
                  <c:v>464066901.75768209</c:v>
                </c:pt>
                <c:pt idx="9">
                  <c:v>476042573.92172432</c:v>
                </c:pt>
                <c:pt idx="10">
                  <c:v>480391379.30222702</c:v>
                </c:pt>
                <c:pt idx="11">
                  <c:v>479708030.40293622</c:v>
                </c:pt>
                <c:pt idx="12">
                  <c:v>475975919.53318119</c:v>
                </c:pt>
                <c:pt idx="13">
                  <c:v>470685386.66478348</c:v>
                </c:pt>
                <c:pt idx="14">
                  <c:v>464931733.95891428</c:v>
                </c:pt>
                <c:pt idx="15">
                  <c:v>459496178.7903564</c:v>
                </c:pt>
                <c:pt idx="16">
                  <c:v>454368007.35950756</c:v>
                </c:pt>
                <c:pt idx="17">
                  <c:v>449535847.37848687</c:v>
                </c:pt>
                <c:pt idx="18">
                  <c:v>444987875.7691586</c:v>
                </c:pt>
                <c:pt idx="19">
                  <c:v>440711993.95971894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43-4EE6-8115-647A97D0B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287445459807812"/>
          <c:y val="4.3625508828947945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'2c - Analysis - 0% DR, yr1 tax'!$G$58:$AT$58</c:f>
              <c:numCache>
                <c:formatCode>_("$"* #,##0_);_("$"* \(#,##0\);_("$"* "-"??_);_(@_)</c:formatCode>
                <c:ptCount val="40"/>
                <c:pt idx="0">
                  <c:v>115279760.49825306</c:v>
                </c:pt>
                <c:pt idx="1">
                  <c:v>115131116.36354829</c:v>
                </c:pt>
                <c:pt idx="2">
                  <c:v>120277734.58472925</c:v>
                </c:pt>
                <c:pt idx="3">
                  <c:v>130521356.98057145</c:v>
                </c:pt>
                <c:pt idx="4">
                  <c:v>145663725.36985037</c:v>
                </c:pt>
                <c:pt idx="5">
                  <c:v>165506581.57134145</c:v>
                </c:pt>
                <c:pt idx="6">
                  <c:v>193533955.43777958</c:v>
                </c:pt>
                <c:pt idx="7">
                  <c:v>221481220.62744379</c:v>
                </c:pt>
                <c:pt idx="8">
                  <c:v>249330185.61871767</c:v>
                </c:pt>
                <c:pt idx="9">
                  <c:v>277062295.05955249</c:v>
                </c:pt>
                <c:pt idx="10">
                  <c:v>301660818.10177535</c:v>
                </c:pt>
                <c:pt idx="11">
                  <c:v>322593315.42133242</c:v>
                </c:pt>
                <c:pt idx="12">
                  <c:v>340038354.11141133</c:v>
                </c:pt>
                <c:pt idx="13">
                  <c:v>354174107.44343883</c:v>
                </c:pt>
                <c:pt idx="14">
                  <c:v>365178346.99064559</c:v>
                </c:pt>
                <c:pt idx="15">
                  <c:v>373228434.5941025</c:v>
                </c:pt>
                <c:pt idx="16">
                  <c:v>381439523.94962871</c:v>
                </c:pt>
                <c:pt idx="17">
                  <c:v>389814835.09226537</c:v>
                </c:pt>
                <c:pt idx="18">
                  <c:v>398357652.45775479</c:v>
                </c:pt>
                <c:pt idx="19">
                  <c:v>407071326.17055398</c:v>
                </c:pt>
                <c:pt idx="20">
                  <c:v>415959273.35760915</c:v>
                </c:pt>
                <c:pt idx="21">
                  <c:v>425024979.48840541</c:v>
                </c:pt>
                <c:pt idx="22">
                  <c:v>434271999.74181753</c:v>
                </c:pt>
                <c:pt idx="23">
                  <c:v>443703960.400298</c:v>
                </c:pt>
                <c:pt idx="24">
                  <c:v>453324560.27194798</c:v>
                </c:pt>
                <c:pt idx="25">
                  <c:v>463137572.14103109</c:v>
                </c:pt>
                <c:pt idx="26">
                  <c:v>473146844.24749577</c:v>
                </c:pt>
                <c:pt idx="27">
                  <c:v>483356301.79608971</c:v>
                </c:pt>
                <c:pt idx="28">
                  <c:v>493769948.49565554</c:v>
                </c:pt>
                <c:pt idx="29">
                  <c:v>504391868.12921286</c:v>
                </c:pt>
                <c:pt idx="30">
                  <c:v>515226226.15544111</c:v>
                </c:pt>
                <c:pt idx="31">
                  <c:v>526277271.34219414</c:v>
                </c:pt>
                <c:pt idx="32">
                  <c:v>537549337.43268204</c:v>
                </c:pt>
                <c:pt idx="33">
                  <c:v>549046844.84497988</c:v>
                </c:pt>
                <c:pt idx="34">
                  <c:v>560774302.40552354</c:v>
                </c:pt>
                <c:pt idx="35">
                  <c:v>572736309.1172781</c:v>
                </c:pt>
                <c:pt idx="36">
                  <c:v>584937555.96326768</c:v>
                </c:pt>
                <c:pt idx="37">
                  <c:v>597382827.7461772</c:v>
                </c:pt>
                <c:pt idx="38">
                  <c:v>610077004.96474481</c:v>
                </c:pt>
                <c:pt idx="39">
                  <c:v>623025065.72768378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15-4F7D-B387-B137815E2AC3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'2c - Analysis - 0% DR, yr1 tax'!$G$61:$AT$61</c:f>
              <c:numCache>
                <c:formatCode>_("$"* #,##0_);_("$"* \(#,##0\);_("$"* "-"??_);_(@_)</c:formatCode>
                <c:ptCount val="40"/>
                <c:pt idx="0">
                  <c:v>142260000</c:v>
                </c:pt>
                <c:pt idx="1">
                  <c:v>170712000</c:v>
                </c:pt>
                <c:pt idx="2">
                  <c:v>199164000</c:v>
                </c:pt>
                <c:pt idx="3">
                  <c:v>227616000</c:v>
                </c:pt>
                <c:pt idx="4">
                  <c:v>256068000</c:v>
                </c:pt>
                <c:pt idx="5">
                  <c:v>284520000</c:v>
                </c:pt>
                <c:pt idx="6">
                  <c:v>290210400</c:v>
                </c:pt>
                <c:pt idx="7">
                  <c:v>296014608</c:v>
                </c:pt>
                <c:pt idx="8">
                  <c:v>301934900.16000003</c:v>
                </c:pt>
                <c:pt idx="9">
                  <c:v>307973598.16320002</c:v>
                </c:pt>
                <c:pt idx="10">
                  <c:v>314133070.12646401</c:v>
                </c:pt>
                <c:pt idx="11">
                  <c:v>320415731.52899331</c:v>
                </c:pt>
                <c:pt idx="12">
                  <c:v>326824046.1595732</c:v>
                </c:pt>
                <c:pt idx="13">
                  <c:v>333360527.08276469</c:v>
                </c:pt>
                <c:pt idx="14">
                  <c:v>340027737.62441999</c:v>
                </c:pt>
                <c:pt idx="15">
                  <c:v>346828292.37690842</c:v>
                </c:pt>
                <c:pt idx="16">
                  <c:v>353764858.22444659</c:v>
                </c:pt>
                <c:pt idx="17">
                  <c:v>360840155.38893551</c:v>
                </c:pt>
                <c:pt idx="18">
                  <c:v>368056958.49671423</c:v>
                </c:pt>
                <c:pt idx="19">
                  <c:v>375418097.66664851</c:v>
                </c:pt>
                <c:pt idx="20">
                  <c:v>382926459.61998147</c:v>
                </c:pt>
                <c:pt idx="21">
                  <c:v>390584988.81238109</c:v>
                </c:pt>
                <c:pt idx="22">
                  <c:v>398396688.58862871</c:v>
                </c:pt>
                <c:pt idx="23">
                  <c:v>406364622.36040127</c:v>
                </c:pt>
                <c:pt idx="24">
                  <c:v>414491914.80760932</c:v>
                </c:pt>
                <c:pt idx="25">
                  <c:v>422781753.10376149</c:v>
                </c:pt>
                <c:pt idx="26">
                  <c:v>431237388.16583675</c:v>
                </c:pt>
                <c:pt idx="27">
                  <c:v>439862135.9291535</c:v>
                </c:pt>
                <c:pt idx="28">
                  <c:v>448659378.64773661</c:v>
                </c:pt>
                <c:pt idx="29">
                  <c:v>457632566.22069132</c:v>
                </c:pt>
                <c:pt idx="30">
                  <c:v>466785217.54510516</c:v>
                </c:pt>
                <c:pt idx="31">
                  <c:v>476120921.8960073</c:v>
                </c:pt>
                <c:pt idx="32">
                  <c:v>485643340.33392745</c:v>
                </c:pt>
                <c:pt idx="33">
                  <c:v>495356207.14060599</c:v>
                </c:pt>
                <c:pt idx="34">
                  <c:v>505263331.28341812</c:v>
                </c:pt>
                <c:pt idx="35">
                  <c:v>515368597.90908647</c:v>
                </c:pt>
                <c:pt idx="36">
                  <c:v>525675969.8672682</c:v>
                </c:pt>
                <c:pt idx="37">
                  <c:v>536189489.26461357</c:v>
                </c:pt>
                <c:pt idx="38">
                  <c:v>546913279.0499059</c:v>
                </c:pt>
                <c:pt idx="39">
                  <c:v>557851544.63090408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15-4F7D-B387-B137815E2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'2c - Analysis - 0% DR, yr1 tax'!$G$69:$AT$69</c:f>
              <c:numCache>
                <c:formatCode>_("$"* #,##0_);_("$"* \(#,##0\);_("$"* "-"??_);_(@_)</c:formatCode>
                <c:ptCount val="40"/>
                <c:pt idx="0">
                  <c:v>26980239.501746938</c:v>
                </c:pt>
                <c:pt idx="1">
                  <c:v>82561123.138198644</c:v>
                </c:pt>
                <c:pt idx="2">
                  <c:v>161447388.55346942</c:v>
                </c:pt>
                <c:pt idx="3">
                  <c:v>258542031.57289797</c:v>
                </c:pt>
                <c:pt idx="4">
                  <c:v>368946306.20304763</c:v>
                </c:pt>
                <c:pt idx="5">
                  <c:v>487959724.63170624</c:v>
                </c:pt>
                <c:pt idx="6">
                  <c:v>584636169.19392669</c:v>
                </c:pt>
                <c:pt idx="7">
                  <c:v>659169556.56648302</c:v>
                </c:pt>
                <c:pt idx="8">
                  <c:v>711774271.1077652</c:v>
                </c:pt>
                <c:pt idx="9">
                  <c:v>742685574.21141267</c:v>
                </c:pt>
                <c:pt idx="10">
                  <c:v>755157826.23610115</c:v>
                </c:pt>
                <c:pt idx="11">
                  <c:v>752980242.34376192</c:v>
                </c:pt>
                <c:pt idx="12">
                  <c:v>739765934.39192343</c:v>
                </c:pt>
                <c:pt idx="13">
                  <c:v>718952354.03124905</c:v>
                </c:pt>
                <c:pt idx="14">
                  <c:v>693801744.6650238</c:v>
                </c:pt>
                <c:pt idx="15">
                  <c:v>667401602.4478302</c:v>
                </c:pt>
                <c:pt idx="16">
                  <c:v>639726936.72264767</c:v>
                </c:pt>
                <c:pt idx="17">
                  <c:v>610752257.01931763</c:v>
                </c:pt>
                <c:pt idx="18">
                  <c:v>580451563.05827713</c:v>
                </c:pt>
                <c:pt idx="19">
                  <c:v>548798334.55437183</c:v>
                </c:pt>
                <c:pt idx="20">
                  <c:v>515765520.8167448</c:v>
                </c:pt>
                <c:pt idx="21">
                  <c:v>481325530.14072037</c:v>
                </c:pt>
                <c:pt idx="22">
                  <c:v>445450218.98753166</c:v>
                </c:pt>
                <c:pt idx="23">
                  <c:v>408110880.9476347</c:v>
                </c:pt>
                <c:pt idx="24">
                  <c:v>369278235.48329639</c:v>
                </c:pt>
                <c:pt idx="25">
                  <c:v>328922416.4460268</c:v>
                </c:pt>
                <c:pt idx="26">
                  <c:v>287012960.36436749</c:v>
                </c:pt>
                <c:pt idx="27">
                  <c:v>243518794.4974308</c:v>
                </c:pt>
                <c:pt idx="28">
                  <c:v>198408224.64951324</c:v>
                </c:pt>
                <c:pt idx="29">
                  <c:v>151648922.74099159</c:v>
                </c:pt>
                <c:pt idx="30">
                  <c:v>103207914.13065529</c:v>
                </c:pt>
                <c:pt idx="31">
                  <c:v>53051564.684469223</c:v>
                </c:pt>
                <c:pt idx="32">
                  <c:v>1145567.5857143402</c:v>
                </c:pt>
                <c:pt idx="33">
                  <c:v>-52545070.118659973</c:v>
                </c:pt>
                <c:pt idx="34">
                  <c:v>-108056041.24076462</c:v>
                </c:pt>
                <c:pt idx="35">
                  <c:v>-165423752.44895744</c:v>
                </c:pt>
                <c:pt idx="36">
                  <c:v>-224685338.54495811</c:v>
                </c:pt>
                <c:pt idx="37">
                  <c:v>-285878677.02652168</c:v>
                </c:pt>
                <c:pt idx="38">
                  <c:v>-349042402.94136047</c:v>
                </c:pt>
                <c:pt idx="39">
                  <c:v>-414215924.03814125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15-4F7D-B387-B137815E2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993575445511203"/>
          <c:y val="0.39679527335181031"/>
          <c:w val="0.27737359130526018"/>
          <c:h val="0.1990700074662918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 $1 </c:v>
              </c:pt>
              <c:pt idx="1">
                <c:v> $2 </c:v>
              </c:pt>
              <c:pt idx="2">
                <c:v> $3 </c:v>
              </c:pt>
              <c:pt idx="3">
                <c:v> $4 </c:v>
              </c:pt>
              <c:pt idx="4">
                <c:v> $5 </c:v>
              </c:pt>
              <c:pt idx="5">
                <c:v> $6 </c:v>
              </c:pt>
              <c:pt idx="6">
                <c:v> $7 </c:v>
              </c:pt>
              <c:pt idx="7">
                <c:v> $8 </c:v>
              </c:pt>
              <c:pt idx="8">
                <c:v> $9 </c:v>
              </c:pt>
              <c:pt idx="9">
                <c:v> $10 </c:v>
              </c:pt>
              <c:pt idx="10">
                <c:v> $11 </c:v>
              </c:pt>
              <c:pt idx="11">
                <c:v> $12 </c:v>
              </c:pt>
              <c:pt idx="12">
                <c:v> $13 </c:v>
              </c:pt>
              <c:pt idx="13">
                <c:v> $14 </c:v>
              </c:pt>
              <c:pt idx="14">
                <c:v> $15 </c:v>
              </c:pt>
              <c:pt idx="15">
                <c:v> $16 </c:v>
              </c:pt>
              <c:pt idx="16">
                <c:v> $17 </c:v>
              </c:pt>
              <c:pt idx="17">
                <c:v> $18 </c:v>
              </c:pt>
              <c:pt idx="18">
                <c:v> $19 </c:v>
              </c:pt>
              <c:pt idx="19">
                <c:v> $20 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'2c - Analysis - 0% DR, yr1 tax'!$G$58:$AT$58</c15:sqref>
                  </c15:fullRef>
                </c:ext>
              </c:extLst>
              <c:f>'2c - Analysis - 0% DR, yr1 tax'!$G$58:$Z$58</c:f>
              <c:numCache>
                <c:formatCode>_("$"* #,##0_);_("$"* \(#,##0\);_("$"* "-"??_);_(@_)</c:formatCode>
                <c:ptCount val="20"/>
                <c:pt idx="0">
                  <c:v>115279760.49825306</c:v>
                </c:pt>
                <c:pt idx="1">
                  <c:v>115131116.36354829</c:v>
                </c:pt>
                <c:pt idx="2">
                  <c:v>120277734.58472925</c:v>
                </c:pt>
                <c:pt idx="3">
                  <c:v>130521356.98057145</c:v>
                </c:pt>
                <c:pt idx="4">
                  <c:v>145663725.36985037</c:v>
                </c:pt>
                <c:pt idx="5">
                  <c:v>165506581.57134145</c:v>
                </c:pt>
                <c:pt idx="6">
                  <c:v>193533955.43777958</c:v>
                </c:pt>
                <c:pt idx="7">
                  <c:v>221481220.62744379</c:v>
                </c:pt>
                <c:pt idx="8">
                  <c:v>249330185.61871767</c:v>
                </c:pt>
                <c:pt idx="9">
                  <c:v>277062295.05955249</c:v>
                </c:pt>
                <c:pt idx="10">
                  <c:v>301660818.10177535</c:v>
                </c:pt>
                <c:pt idx="11">
                  <c:v>322593315.42133242</c:v>
                </c:pt>
                <c:pt idx="12">
                  <c:v>340038354.11141133</c:v>
                </c:pt>
                <c:pt idx="13">
                  <c:v>354174107.44343883</c:v>
                </c:pt>
                <c:pt idx="14">
                  <c:v>365178346.99064559</c:v>
                </c:pt>
                <c:pt idx="15">
                  <c:v>373228434.5941025</c:v>
                </c:pt>
                <c:pt idx="16">
                  <c:v>381439523.94962871</c:v>
                </c:pt>
                <c:pt idx="17">
                  <c:v>389814835.09226537</c:v>
                </c:pt>
                <c:pt idx="18">
                  <c:v>398357652.45775479</c:v>
                </c:pt>
                <c:pt idx="19">
                  <c:v>407071326.17055398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F4-4F82-AE6F-EFF8A22CEEA5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 $1 </c:v>
              </c:pt>
              <c:pt idx="1">
                <c:v> $2 </c:v>
              </c:pt>
              <c:pt idx="2">
                <c:v> $3 </c:v>
              </c:pt>
              <c:pt idx="3">
                <c:v> $4 </c:v>
              </c:pt>
              <c:pt idx="4">
                <c:v> $5 </c:v>
              </c:pt>
              <c:pt idx="5">
                <c:v> $6 </c:v>
              </c:pt>
              <c:pt idx="6">
                <c:v> $7 </c:v>
              </c:pt>
              <c:pt idx="7">
                <c:v> $8 </c:v>
              </c:pt>
              <c:pt idx="8">
                <c:v> $9 </c:v>
              </c:pt>
              <c:pt idx="9">
                <c:v> $10 </c:v>
              </c:pt>
              <c:pt idx="10">
                <c:v> $11 </c:v>
              </c:pt>
              <c:pt idx="11">
                <c:v> $12 </c:v>
              </c:pt>
              <c:pt idx="12">
                <c:v> $13 </c:v>
              </c:pt>
              <c:pt idx="13">
                <c:v> $14 </c:v>
              </c:pt>
              <c:pt idx="14">
                <c:v> $15 </c:v>
              </c:pt>
              <c:pt idx="15">
                <c:v> $16 </c:v>
              </c:pt>
              <c:pt idx="16">
                <c:v> $17 </c:v>
              </c:pt>
              <c:pt idx="17">
                <c:v> $18 </c:v>
              </c:pt>
              <c:pt idx="18">
                <c:v> $19 </c:v>
              </c:pt>
              <c:pt idx="19">
                <c:v> $20 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'2c - Analysis - 0% DR, yr1 tax'!$G$61:$AT$61</c15:sqref>
                  </c15:fullRef>
                </c:ext>
              </c:extLst>
              <c:f>'2c - Analysis - 0% DR, yr1 tax'!$G$61:$Z$61</c:f>
              <c:numCache>
                <c:formatCode>_("$"* #,##0_);_("$"* \(#,##0\);_("$"* "-"??_);_(@_)</c:formatCode>
                <c:ptCount val="20"/>
                <c:pt idx="0">
                  <c:v>142260000</c:v>
                </c:pt>
                <c:pt idx="1">
                  <c:v>170712000</c:v>
                </c:pt>
                <c:pt idx="2">
                  <c:v>199164000</c:v>
                </c:pt>
                <c:pt idx="3">
                  <c:v>227616000</c:v>
                </c:pt>
                <c:pt idx="4">
                  <c:v>256068000</c:v>
                </c:pt>
                <c:pt idx="5">
                  <c:v>284520000</c:v>
                </c:pt>
                <c:pt idx="6">
                  <c:v>290210400</c:v>
                </c:pt>
                <c:pt idx="7">
                  <c:v>296014608</c:v>
                </c:pt>
                <c:pt idx="8">
                  <c:v>301934900.16000003</c:v>
                </c:pt>
                <c:pt idx="9">
                  <c:v>307973598.16320002</c:v>
                </c:pt>
                <c:pt idx="10">
                  <c:v>314133070.12646401</c:v>
                </c:pt>
                <c:pt idx="11">
                  <c:v>320415731.52899331</c:v>
                </c:pt>
                <c:pt idx="12">
                  <c:v>326824046.1595732</c:v>
                </c:pt>
                <c:pt idx="13">
                  <c:v>333360527.08276469</c:v>
                </c:pt>
                <c:pt idx="14">
                  <c:v>340027737.62441999</c:v>
                </c:pt>
                <c:pt idx="15">
                  <c:v>346828292.37690842</c:v>
                </c:pt>
                <c:pt idx="16">
                  <c:v>353764858.22444659</c:v>
                </c:pt>
                <c:pt idx="17">
                  <c:v>360840155.38893551</c:v>
                </c:pt>
                <c:pt idx="18">
                  <c:v>368056958.49671423</c:v>
                </c:pt>
                <c:pt idx="19">
                  <c:v>375418097.66664851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F4-4F82-AE6F-EFF8A22CE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 $1 </c:v>
              </c:pt>
              <c:pt idx="1">
                <c:v> $2 </c:v>
              </c:pt>
              <c:pt idx="2">
                <c:v> $3 </c:v>
              </c:pt>
              <c:pt idx="3">
                <c:v> $4 </c:v>
              </c:pt>
              <c:pt idx="4">
                <c:v> $5 </c:v>
              </c:pt>
              <c:pt idx="5">
                <c:v> $6 </c:v>
              </c:pt>
              <c:pt idx="6">
                <c:v> $7 </c:v>
              </c:pt>
              <c:pt idx="7">
                <c:v> $8 </c:v>
              </c:pt>
              <c:pt idx="8">
                <c:v> $9 </c:v>
              </c:pt>
              <c:pt idx="9">
                <c:v> $10 </c:v>
              </c:pt>
              <c:pt idx="10">
                <c:v> $11 </c:v>
              </c:pt>
              <c:pt idx="11">
                <c:v> $12 </c:v>
              </c:pt>
              <c:pt idx="12">
                <c:v> $13 </c:v>
              </c:pt>
              <c:pt idx="13">
                <c:v> $14 </c:v>
              </c:pt>
              <c:pt idx="14">
                <c:v> $15 </c:v>
              </c:pt>
              <c:pt idx="15">
                <c:v> $16 </c:v>
              </c:pt>
              <c:pt idx="16">
                <c:v> $17 </c:v>
              </c:pt>
              <c:pt idx="17">
                <c:v> $18 </c:v>
              </c:pt>
              <c:pt idx="18">
                <c:v> $19 </c:v>
              </c:pt>
              <c:pt idx="19">
                <c:v> $20 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'2c - Analysis - 0% DR, yr1 tax'!$G$69:$AT$69</c15:sqref>
                  </c15:fullRef>
                </c:ext>
              </c:extLst>
              <c:f>'2c - Analysis - 0% DR, yr1 tax'!$G$69:$Z$69</c:f>
              <c:numCache>
                <c:formatCode>_("$"* #,##0_);_("$"* \(#,##0\);_("$"* "-"??_);_(@_)</c:formatCode>
                <c:ptCount val="20"/>
                <c:pt idx="0">
                  <c:v>26980239.501746938</c:v>
                </c:pt>
                <c:pt idx="1">
                  <c:v>82561123.138198644</c:v>
                </c:pt>
                <c:pt idx="2">
                  <c:v>161447388.55346942</c:v>
                </c:pt>
                <c:pt idx="3">
                  <c:v>258542031.57289797</c:v>
                </c:pt>
                <c:pt idx="4">
                  <c:v>368946306.20304763</c:v>
                </c:pt>
                <c:pt idx="5">
                  <c:v>487959724.63170624</c:v>
                </c:pt>
                <c:pt idx="6">
                  <c:v>584636169.19392669</c:v>
                </c:pt>
                <c:pt idx="7">
                  <c:v>659169556.56648302</c:v>
                </c:pt>
                <c:pt idx="8">
                  <c:v>711774271.1077652</c:v>
                </c:pt>
                <c:pt idx="9">
                  <c:v>742685574.21141267</c:v>
                </c:pt>
                <c:pt idx="10">
                  <c:v>755157826.23610115</c:v>
                </c:pt>
                <c:pt idx="11">
                  <c:v>752980242.34376192</c:v>
                </c:pt>
                <c:pt idx="12">
                  <c:v>739765934.39192343</c:v>
                </c:pt>
                <c:pt idx="13">
                  <c:v>718952354.03124905</c:v>
                </c:pt>
                <c:pt idx="14">
                  <c:v>693801744.6650238</c:v>
                </c:pt>
                <c:pt idx="15">
                  <c:v>667401602.4478302</c:v>
                </c:pt>
                <c:pt idx="16">
                  <c:v>639726936.72264767</c:v>
                </c:pt>
                <c:pt idx="17">
                  <c:v>610752257.01931763</c:v>
                </c:pt>
                <c:pt idx="18">
                  <c:v>580451563.05827713</c:v>
                </c:pt>
                <c:pt idx="19">
                  <c:v>548798334.55437183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F4-4F82-AE6F-EFF8A22CEE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3184D95-BF6F-4823-9DBC-37EC4FB127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22</xdr:row>
      <xdr:rowOff>44172</xdr:rowOff>
    </xdr:from>
    <xdr:to>
      <xdr:col>11</xdr:col>
      <xdr:colOff>323851</xdr:colOff>
      <xdr:row>41</xdr:row>
      <xdr:rowOff>42930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D794D9A-A106-46BE-AE8E-F8021D712F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00C911-6F30-4FFA-ACF2-4E6EC9CA0E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22</xdr:row>
      <xdr:rowOff>44172</xdr:rowOff>
    </xdr:from>
    <xdr:to>
      <xdr:col>11</xdr:col>
      <xdr:colOff>323851</xdr:colOff>
      <xdr:row>41</xdr:row>
      <xdr:rowOff>42930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BD2513D-B38F-4CBC-B29C-3534D01AA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318466</xdr:colOff>
      <xdr:row>1</xdr:row>
      <xdr:rowOff>82827</xdr:rowOff>
    </xdr:from>
    <xdr:to>
      <xdr:col>12</xdr:col>
      <xdr:colOff>34925</xdr:colOff>
      <xdr:row>20</xdr:row>
      <xdr:rowOff>81584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8B14D4A-FE21-449F-A09E-6A84890E73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22</xdr:row>
      <xdr:rowOff>27606</xdr:rowOff>
    </xdr:from>
    <xdr:to>
      <xdr:col>11</xdr:col>
      <xdr:colOff>323851</xdr:colOff>
      <xdr:row>41</xdr:row>
      <xdr:rowOff>26364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FF8F609-D3BB-46A2-B255-B76383A000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318466</xdr:colOff>
      <xdr:row>1</xdr:row>
      <xdr:rowOff>82827</xdr:rowOff>
    </xdr:from>
    <xdr:to>
      <xdr:col>12</xdr:col>
      <xdr:colOff>34925</xdr:colOff>
      <xdr:row>20</xdr:row>
      <xdr:rowOff>81584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51A011-F405-4734-A59B-AA4BB18D45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22</xdr:row>
      <xdr:rowOff>27606</xdr:rowOff>
    </xdr:from>
    <xdr:to>
      <xdr:col>11</xdr:col>
      <xdr:colOff>323851</xdr:colOff>
      <xdr:row>41</xdr:row>
      <xdr:rowOff>26364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A7862D8-AD88-4F37-AE11-CA5797160C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788CA-8CAE-403B-B927-9C05F834B664}">
  <dimension ref="A1:BA88"/>
  <sheetViews>
    <sheetView tabSelected="1" workbookViewId="0">
      <selection activeCell="B7" sqref="B7"/>
    </sheetView>
  </sheetViews>
  <sheetFormatPr defaultRowHeight="14.5" x14ac:dyDescent="0.35"/>
  <cols>
    <col min="1" max="1" width="20.81640625" bestFit="1" customWidth="1"/>
    <col min="2" max="6" width="21" customWidth="1"/>
    <col min="7" max="9" width="15.26953125" customWidth="1"/>
    <col min="10" max="46" width="16.26953125" customWidth="1"/>
    <col min="47" max="47" width="13.7265625" customWidth="1"/>
    <col min="48" max="48" width="17.453125" customWidth="1"/>
    <col min="49" max="49" width="15.26953125" customWidth="1"/>
    <col min="50" max="50" width="21.6328125" customWidth="1"/>
    <col min="51" max="51" width="13.7265625" customWidth="1"/>
    <col min="52" max="52" width="18.81640625" customWidth="1"/>
    <col min="53" max="53" width="12.54296875" customWidth="1"/>
  </cols>
  <sheetData>
    <row r="1" spans="1:53" x14ac:dyDescent="0.35">
      <c r="A1" s="1" t="s">
        <v>0</v>
      </c>
    </row>
    <row r="2" spans="1:53" x14ac:dyDescent="0.35">
      <c r="A2" t="s">
        <v>1</v>
      </c>
      <c r="B2" s="14">
        <v>5.8000000000000003E-2</v>
      </c>
      <c r="C2" s="23"/>
      <c r="D2" s="23"/>
      <c r="E2" s="23"/>
      <c r="F2" s="23"/>
      <c r="G2" s="24"/>
    </row>
    <row r="3" spans="1:53" x14ac:dyDescent="0.35">
      <c r="A3" t="s">
        <v>2</v>
      </c>
      <c r="B3" s="14">
        <v>0.02</v>
      </c>
      <c r="C3" s="23"/>
      <c r="D3" s="23"/>
      <c r="E3" s="23"/>
      <c r="F3" s="23"/>
      <c r="G3" s="24"/>
    </row>
    <row r="4" spans="1:53" x14ac:dyDescent="0.35">
      <c r="A4" s="24" t="s">
        <v>3</v>
      </c>
      <c r="B4" s="2">
        <v>10</v>
      </c>
      <c r="C4" s="24"/>
      <c r="D4" s="24"/>
      <c r="E4" s="24"/>
      <c r="F4" s="24"/>
      <c r="G4" s="24"/>
    </row>
    <row r="5" spans="1:53" x14ac:dyDescent="0.35">
      <c r="A5" s="24" t="s">
        <v>5</v>
      </c>
      <c r="B5" s="14">
        <v>0.26500000000000001</v>
      </c>
      <c r="C5" s="23"/>
      <c r="D5" s="23"/>
      <c r="E5" s="23"/>
      <c r="F5" s="23"/>
      <c r="G5" s="24"/>
    </row>
    <row r="6" spans="1:53" x14ac:dyDescent="0.35">
      <c r="A6" s="24" t="s">
        <v>22</v>
      </c>
      <c r="B6" s="14">
        <v>0.1</v>
      </c>
      <c r="C6" s="23"/>
      <c r="D6" s="23"/>
      <c r="E6" s="23"/>
      <c r="F6" s="23"/>
      <c r="G6" s="24"/>
    </row>
    <row r="7" spans="1:53" x14ac:dyDescent="0.35">
      <c r="A7" s="3"/>
      <c r="B7" s="15"/>
      <c r="C7" s="15"/>
      <c r="D7" s="15"/>
      <c r="F7" s="15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 t="s">
        <v>16</v>
      </c>
      <c r="AV7" s="16"/>
      <c r="AW7" s="16" t="s">
        <v>16</v>
      </c>
      <c r="AX7" s="17" t="s">
        <v>16</v>
      </c>
      <c r="AY7" s="17" t="s">
        <v>17</v>
      </c>
      <c r="AZ7" s="17" t="s">
        <v>18</v>
      </c>
      <c r="BA7" s="17" t="s">
        <v>19</v>
      </c>
    </row>
    <row r="8" spans="1:53" x14ac:dyDescent="0.35">
      <c r="B8" s="16" t="s">
        <v>4</v>
      </c>
      <c r="C8" s="16" t="s">
        <v>9</v>
      </c>
      <c r="D8" s="16" t="s">
        <v>34</v>
      </c>
      <c r="E8" s="15" t="s">
        <v>35</v>
      </c>
      <c r="F8" s="16" t="s">
        <v>36</v>
      </c>
      <c r="G8" s="16">
        <v>1</v>
      </c>
      <c r="H8" s="16">
        <f>G8+1</f>
        <v>2</v>
      </c>
      <c r="I8" s="16">
        <f t="shared" ref="I8:AT8" si="0">H8+1</f>
        <v>3</v>
      </c>
      <c r="J8" s="16">
        <f t="shared" si="0"/>
        <v>4</v>
      </c>
      <c r="K8" s="16">
        <f t="shared" si="0"/>
        <v>5</v>
      </c>
      <c r="L8" s="16">
        <f t="shared" si="0"/>
        <v>6</v>
      </c>
      <c r="M8" s="16">
        <f t="shared" si="0"/>
        <v>7</v>
      </c>
      <c r="N8" s="16">
        <f t="shared" si="0"/>
        <v>8</v>
      </c>
      <c r="O8" s="16">
        <f t="shared" si="0"/>
        <v>9</v>
      </c>
      <c r="P8" s="16">
        <f t="shared" si="0"/>
        <v>10</v>
      </c>
      <c r="Q8" s="16">
        <f t="shared" si="0"/>
        <v>11</v>
      </c>
      <c r="R8" s="16">
        <f t="shared" si="0"/>
        <v>12</v>
      </c>
      <c r="S8" s="16">
        <f t="shared" si="0"/>
        <v>13</v>
      </c>
      <c r="T8" s="16">
        <f t="shared" si="0"/>
        <v>14</v>
      </c>
      <c r="U8" s="16">
        <f t="shared" si="0"/>
        <v>15</v>
      </c>
      <c r="V8" s="16">
        <f t="shared" si="0"/>
        <v>16</v>
      </c>
      <c r="W8" s="16">
        <f t="shared" si="0"/>
        <v>17</v>
      </c>
      <c r="X8" s="16">
        <f t="shared" si="0"/>
        <v>18</v>
      </c>
      <c r="Y8" s="16">
        <f t="shared" si="0"/>
        <v>19</v>
      </c>
      <c r="Z8" s="16">
        <f t="shared" si="0"/>
        <v>20</v>
      </c>
      <c r="AA8" s="16">
        <f t="shared" si="0"/>
        <v>21</v>
      </c>
      <c r="AB8" s="16">
        <f t="shared" si="0"/>
        <v>22</v>
      </c>
      <c r="AC8" s="16">
        <f t="shared" si="0"/>
        <v>23</v>
      </c>
      <c r="AD8" s="16">
        <f t="shared" si="0"/>
        <v>24</v>
      </c>
      <c r="AE8" s="16">
        <f t="shared" si="0"/>
        <v>25</v>
      </c>
      <c r="AF8" s="16">
        <f t="shared" si="0"/>
        <v>26</v>
      </c>
      <c r="AG8" s="16">
        <f t="shared" si="0"/>
        <v>27</v>
      </c>
      <c r="AH8" s="16">
        <f t="shared" si="0"/>
        <v>28</v>
      </c>
      <c r="AI8" s="16">
        <f t="shared" si="0"/>
        <v>29</v>
      </c>
      <c r="AJ8" s="16">
        <f t="shared" si="0"/>
        <v>30</v>
      </c>
      <c r="AK8" s="16">
        <f t="shared" si="0"/>
        <v>31</v>
      </c>
      <c r="AL8" s="16">
        <f t="shared" si="0"/>
        <v>32</v>
      </c>
      <c r="AM8" s="16">
        <f t="shared" si="0"/>
        <v>33</v>
      </c>
      <c r="AN8" s="16">
        <f t="shared" si="0"/>
        <v>34</v>
      </c>
      <c r="AO8" s="16">
        <f t="shared" si="0"/>
        <v>35</v>
      </c>
      <c r="AP8" s="16">
        <f t="shared" si="0"/>
        <v>36</v>
      </c>
      <c r="AQ8" s="16">
        <f t="shared" si="0"/>
        <v>37</v>
      </c>
      <c r="AR8" s="16">
        <f t="shared" si="0"/>
        <v>38</v>
      </c>
      <c r="AS8" s="16">
        <f t="shared" si="0"/>
        <v>39</v>
      </c>
      <c r="AT8" s="16">
        <f t="shared" si="0"/>
        <v>40</v>
      </c>
      <c r="AU8" s="16" t="s">
        <v>6</v>
      </c>
      <c r="AV8" s="18"/>
      <c r="AW8" s="18" t="s">
        <v>10</v>
      </c>
      <c r="AX8" s="18" t="s">
        <v>20</v>
      </c>
      <c r="AY8" s="18" t="s">
        <v>11</v>
      </c>
      <c r="AZ8" s="18" t="s">
        <v>12</v>
      </c>
      <c r="BA8" s="18" t="s">
        <v>21</v>
      </c>
    </row>
    <row r="9" spans="1:53" x14ac:dyDescent="0.35">
      <c r="B9" s="16">
        <v>1</v>
      </c>
      <c r="C9" s="19">
        <v>142260000</v>
      </c>
      <c r="D9" s="26">
        <f>64548153+54488582</f>
        <v>119036735</v>
      </c>
      <c r="E9" s="26">
        <f>C9-D9</f>
        <v>23223265</v>
      </c>
      <c r="F9" s="20">
        <f>SUM($E$9:E9)</f>
        <v>23223265</v>
      </c>
      <c r="G9" s="21">
        <f>IF(AND(G$8-$B9&lt;$B$4,G$8&gt;=$B9),$E9/$B$4,0)</f>
        <v>2322326.5</v>
      </c>
      <c r="H9" s="21">
        <f t="shared" ref="H9:AT15" si="1">IF(AND(H$8-$B9&lt;$B$4,H$8&gt;=$B9),$E9/$B$4,0)</f>
        <v>2322326.5</v>
      </c>
      <c r="I9" s="21">
        <f t="shared" si="1"/>
        <v>2322326.5</v>
      </c>
      <c r="J9" s="21">
        <f t="shared" si="1"/>
        <v>2322326.5</v>
      </c>
      <c r="K9" s="21">
        <f t="shared" si="1"/>
        <v>2322326.5</v>
      </c>
      <c r="L9" s="21">
        <f t="shared" si="1"/>
        <v>2322326.5</v>
      </c>
      <c r="M9" s="21">
        <f t="shared" si="1"/>
        <v>2322326.5</v>
      </c>
      <c r="N9" s="21">
        <f t="shared" si="1"/>
        <v>2322326.5</v>
      </c>
      <c r="O9" s="21">
        <f t="shared" si="1"/>
        <v>2322326.5</v>
      </c>
      <c r="P9" s="21">
        <f t="shared" si="1"/>
        <v>2322326.5</v>
      </c>
      <c r="Q9" s="21">
        <f t="shared" si="1"/>
        <v>0</v>
      </c>
      <c r="R9" s="21">
        <f t="shared" si="1"/>
        <v>0</v>
      </c>
      <c r="S9" s="21">
        <f t="shared" si="1"/>
        <v>0</v>
      </c>
      <c r="T9" s="21">
        <f t="shared" si="1"/>
        <v>0</v>
      </c>
      <c r="U9" s="21">
        <f t="shared" si="1"/>
        <v>0</v>
      </c>
      <c r="V9" s="21">
        <f t="shared" si="1"/>
        <v>0</v>
      </c>
      <c r="W9" s="21">
        <f t="shared" si="1"/>
        <v>0</v>
      </c>
      <c r="X9" s="21">
        <f t="shared" si="1"/>
        <v>0</v>
      </c>
      <c r="Y9" s="21">
        <f t="shared" si="1"/>
        <v>0</v>
      </c>
      <c r="Z9" s="21">
        <f t="shared" si="1"/>
        <v>0</v>
      </c>
      <c r="AA9" s="21">
        <f t="shared" si="1"/>
        <v>0</v>
      </c>
      <c r="AB9" s="21">
        <f t="shared" si="1"/>
        <v>0</v>
      </c>
      <c r="AC9" s="21">
        <f t="shared" si="1"/>
        <v>0</v>
      </c>
      <c r="AD9" s="21">
        <f t="shared" si="1"/>
        <v>0</v>
      </c>
      <c r="AE9" s="21">
        <f t="shared" si="1"/>
        <v>0</v>
      </c>
      <c r="AF9" s="21">
        <f t="shared" si="1"/>
        <v>0</v>
      </c>
      <c r="AG9" s="21">
        <f t="shared" si="1"/>
        <v>0</v>
      </c>
      <c r="AH9" s="21">
        <f t="shared" si="1"/>
        <v>0</v>
      </c>
      <c r="AI9" s="21">
        <f t="shared" si="1"/>
        <v>0</v>
      </c>
      <c r="AJ9" s="21">
        <f t="shared" si="1"/>
        <v>0</v>
      </c>
      <c r="AK9" s="21">
        <f t="shared" si="1"/>
        <v>0</v>
      </c>
      <c r="AL9" s="21">
        <f t="shared" si="1"/>
        <v>0</v>
      </c>
      <c r="AM9" s="21">
        <f t="shared" si="1"/>
        <v>0</v>
      </c>
      <c r="AN9" s="21">
        <f t="shared" si="1"/>
        <v>0</v>
      </c>
      <c r="AO9" s="21">
        <f t="shared" si="1"/>
        <v>0</v>
      </c>
      <c r="AP9" s="21">
        <f t="shared" si="1"/>
        <v>0</v>
      </c>
      <c r="AQ9" s="21">
        <f t="shared" si="1"/>
        <v>0</v>
      </c>
      <c r="AR9" s="21">
        <f t="shared" si="1"/>
        <v>0</v>
      </c>
      <c r="AS9" s="21">
        <f t="shared" si="1"/>
        <v>0</v>
      </c>
      <c r="AT9" s="21">
        <f t="shared" si="1"/>
        <v>0</v>
      </c>
      <c r="AU9" s="22">
        <f>SUM(G9:AT9)</f>
        <v>23223265</v>
      </c>
      <c r="AV9" s="18"/>
      <c r="AW9" s="21">
        <f t="array" ref="AW9:AW48">TRANSPOSE(G51:AT51)</f>
        <v>2322326.5</v>
      </c>
      <c r="AX9" s="21">
        <f>F9-AW9</f>
        <v>20900938.5</v>
      </c>
      <c r="AY9" s="21">
        <f>AX9*$B$5</f>
        <v>5538748.7025000006</v>
      </c>
      <c r="AZ9" s="21">
        <f>AX9-AY9</f>
        <v>15362189.797499999</v>
      </c>
      <c r="BA9" s="21">
        <f>AZ9*($B$2)</f>
        <v>891007.00825499999</v>
      </c>
    </row>
    <row r="10" spans="1:53" x14ac:dyDescent="0.35">
      <c r="B10" s="16">
        <f>B9+1</f>
        <v>2</v>
      </c>
      <c r="C10" s="19">
        <f>C9+$C$9*0.2</f>
        <v>170712000</v>
      </c>
      <c r="D10" s="26">
        <f>D9</f>
        <v>119036735</v>
      </c>
      <c r="E10" s="26">
        <f>C10-D10</f>
        <v>51675265</v>
      </c>
      <c r="F10" s="20">
        <f>SUM($E$9:E10)</f>
        <v>74898530</v>
      </c>
      <c r="G10" s="21">
        <f t="shared" ref="G10:V30" si="2">IF(AND(G$8-$B10&lt;$B$4,G$8&gt;=$B10),$E10/$B$4,0)</f>
        <v>0</v>
      </c>
      <c r="H10" s="21">
        <f t="shared" si="1"/>
        <v>5167526.5</v>
      </c>
      <c r="I10" s="21">
        <f t="shared" si="1"/>
        <v>5167526.5</v>
      </c>
      <c r="J10" s="21">
        <f t="shared" si="1"/>
        <v>5167526.5</v>
      </c>
      <c r="K10" s="21">
        <f t="shared" si="1"/>
        <v>5167526.5</v>
      </c>
      <c r="L10" s="21">
        <f t="shared" si="1"/>
        <v>5167526.5</v>
      </c>
      <c r="M10" s="21">
        <f t="shared" si="1"/>
        <v>5167526.5</v>
      </c>
      <c r="N10" s="21">
        <f t="shared" si="1"/>
        <v>5167526.5</v>
      </c>
      <c r="O10" s="21">
        <f t="shared" si="1"/>
        <v>5167526.5</v>
      </c>
      <c r="P10" s="21">
        <f t="shared" si="1"/>
        <v>5167526.5</v>
      </c>
      <c r="Q10" s="21">
        <f t="shared" si="1"/>
        <v>5167526.5</v>
      </c>
      <c r="R10" s="21">
        <f t="shared" si="1"/>
        <v>0</v>
      </c>
      <c r="S10" s="21">
        <f t="shared" si="1"/>
        <v>0</v>
      </c>
      <c r="T10" s="21">
        <f t="shared" si="1"/>
        <v>0</v>
      </c>
      <c r="U10" s="21">
        <f t="shared" si="1"/>
        <v>0</v>
      </c>
      <c r="V10" s="21">
        <f t="shared" si="1"/>
        <v>0</v>
      </c>
      <c r="W10" s="21">
        <f t="shared" si="1"/>
        <v>0</v>
      </c>
      <c r="X10" s="21">
        <f t="shared" si="1"/>
        <v>0</v>
      </c>
      <c r="Y10" s="21">
        <f t="shared" si="1"/>
        <v>0</v>
      </c>
      <c r="Z10" s="21">
        <f t="shared" si="1"/>
        <v>0</v>
      </c>
      <c r="AA10" s="21">
        <f t="shared" si="1"/>
        <v>0</v>
      </c>
      <c r="AB10" s="21">
        <f t="shared" si="1"/>
        <v>0</v>
      </c>
      <c r="AC10" s="21">
        <f t="shared" si="1"/>
        <v>0</v>
      </c>
      <c r="AD10" s="21">
        <f t="shared" si="1"/>
        <v>0</v>
      </c>
      <c r="AE10" s="21">
        <f t="shared" si="1"/>
        <v>0</v>
      </c>
      <c r="AF10" s="21">
        <f t="shared" si="1"/>
        <v>0</v>
      </c>
      <c r="AG10" s="21">
        <f t="shared" si="1"/>
        <v>0</v>
      </c>
      <c r="AH10" s="21">
        <f t="shared" si="1"/>
        <v>0</v>
      </c>
      <c r="AI10" s="21">
        <f t="shared" si="1"/>
        <v>0</v>
      </c>
      <c r="AJ10" s="21">
        <f t="shared" si="1"/>
        <v>0</v>
      </c>
      <c r="AK10" s="21">
        <f t="shared" si="1"/>
        <v>0</v>
      </c>
      <c r="AL10" s="21">
        <f t="shared" si="1"/>
        <v>0</v>
      </c>
      <c r="AM10" s="21">
        <f t="shared" si="1"/>
        <v>0</v>
      </c>
      <c r="AN10" s="21">
        <f t="shared" si="1"/>
        <v>0</v>
      </c>
      <c r="AO10" s="21">
        <f t="shared" si="1"/>
        <v>0</v>
      </c>
      <c r="AP10" s="21">
        <f t="shared" si="1"/>
        <v>0</v>
      </c>
      <c r="AQ10" s="21">
        <f t="shared" si="1"/>
        <v>0</v>
      </c>
      <c r="AR10" s="21">
        <f t="shared" si="1"/>
        <v>0</v>
      </c>
      <c r="AS10" s="21">
        <f t="shared" si="1"/>
        <v>0</v>
      </c>
      <c r="AT10" s="21">
        <f t="shared" si="1"/>
        <v>0</v>
      </c>
      <c r="AU10" s="22">
        <f t="shared" ref="AU10:AU48" si="3">SUM(G10:AT10)</f>
        <v>51675265</v>
      </c>
      <c r="AV10" s="18"/>
      <c r="AW10" s="21">
        <v>9812179.5</v>
      </c>
      <c r="AX10" s="21">
        <f t="shared" ref="AX10:AX48" si="4">F10-AW10</f>
        <v>65086350.5</v>
      </c>
      <c r="AY10" s="21">
        <f t="shared" ref="AY10:AY48" si="5">AX10*$B$5</f>
        <v>17247882.8825</v>
      </c>
      <c r="AZ10" s="21">
        <f t="shared" ref="AZ10:AZ48" si="6">AX10-AY10</f>
        <v>47838467.6175</v>
      </c>
      <c r="BA10" s="21">
        <f t="shared" ref="BA10:BA48" si="7">AZ10*($B$2)</f>
        <v>2774631.1218150002</v>
      </c>
    </row>
    <row r="11" spans="1:53" x14ac:dyDescent="0.35">
      <c r="B11" s="16">
        <f t="shared" ref="B11:B48" si="8">B10+1</f>
        <v>3</v>
      </c>
      <c r="C11" s="19">
        <f t="shared" ref="C11:C14" si="9">C10+$C$9*0.2</f>
        <v>199164000</v>
      </c>
      <c r="D11" s="26">
        <f t="shared" ref="D11:D48" si="10">D10</f>
        <v>119036735</v>
      </c>
      <c r="E11" s="26">
        <f t="shared" ref="E11:E48" si="11">C11-D11</f>
        <v>80127265</v>
      </c>
      <c r="F11" s="20">
        <f>SUM($E$9:E11)</f>
        <v>155025795</v>
      </c>
      <c r="G11" s="21">
        <f t="shared" si="2"/>
        <v>0</v>
      </c>
      <c r="H11" s="21">
        <f t="shared" si="1"/>
        <v>0</v>
      </c>
      <c r="I11" s="21">
        <f t="shared" si="1"/>
        <v>8012726.5</v>
      </c>
      <c r="J11" s="21">
        <f t="shared" si="1"/>
        <v>8012726.5</v>
      </c>
      <c r="K11" s="21">
        <f t="shared" si="1"/>
        <v>8012726.5</v>
      </c>
      <c r="L11" s="21">
        <f t="shared" si="1"/>
        <v>8012726.5</v>
      </c>
      <c r="M11" s="21">
        <f t="shared" si="1"/>
        <v>8012726.5</v>
      </c>
      <c r="N11" s="21">
        <f t="shared" si="1"/>
        <v>8012726.5</v>
      </c>
      <c r="O11" s="21">
        <f t="shared" si="1"/>
        <v>8012726.5</v>
      </c>
      <c r="P11" s="21">
        <f t="shared" si="1"/>
        <v>8012726.5</v>
      </c>
      <c r="Q11" s="21">
        <f t="shared" si="1"/>
        <v>8012726.5</v>
      </c>
      <c r="R11" s="21">
        <f t="shared" si="1"/>
        <v>8012726.5</v>
      </c>
      <c r="S11" s="21">
        <f t="shared" si="1"/>
        <v>0</v>
      </c>
      <c r="T11" s="21">
        <f t="shared" si="1"/>
        <v>0</v>
      </c>
      <c r="U11" s="21">
        <f t="shared" si="1"/>
        <v>0</v>
      </c>
      <c r="V11" s="21">
        <f t="shared" si="1"/>
        <v>0</v>
      </c>
      <c r="W11" s="21">
        <f t="shared" si="1"/>
        <v>0</v>
      </c>
      <c r="X11" s="21">
        <f t="shared" si="1"/>
        <v>0</v>
      </c>
      <c r="Y11" s="21">
        <f t="shared" si="1"/>
        <v>0</v>
      </c>
      <c r="Z11" s="21">
        <f t="shared" si="1"/>
        <v>0</v>
      </c>
      <c r="AA11" s="21">
        <f t="shared" si="1"/>
        <v>0</v>
      </c>
      <c r="AB11" s="21">
        <f t="shared" si="1"/>
        <v>0</v>
      </c>
      <c r="AC11" s="21">
        <f t="shared" si="1"/>
        <v>0</v>
      </c>
      <c r="AD11" s="21">
        <f t="shared" si="1"/>
        <v>0</v>
      </c>
      <c r="AE11" s="21">
        <f t="shared" si="1"/>
        <v>0</v>
      </c>
      <c r="AF11" s="21">
        <f t="shared" si="1"/>
        <v>0</v>
      </c>
      <c r="AG11" s="21">
        <f t="shared" si="1"/>
        <v>0</v>
      </c>
      <c r="AH11" s="21">
        <f t="shared" si="1"/>
        <v>0</v>
      </c>
      <c r="AI11" s="21">
        <f t="shared" si="1"/>
        <v>0</v>
      </c>
      <c r="AJ11" s="21">
        <f t="shared" si="1"/>
        <v>0</v>
      </c>
      <c r="AK11" s="21">
        <f t="shared" si="1"/>
        <v>0</v>
      </c>
      <c r="AL11" s="21">
        <f t="shared" si="1"/>
        <v>0</v>
      </c>
      <c r="AM11" s="21">
        <f t="shared" si="1"/>
        <v>0</v>
      </c>
      <c r="AN11" s="21">
        <f t="shared" si="1"/>
        <v>0</v>
      </c>
      <c r="AO11" s="21">
        <f t="shared" si="1"/>
        <v>0</v>
      </c>
      <c r="AP11" s="21">
        <f t="shared" si="1"/>
        <v>0</v>
      </c>
      <c r="AQ11" s="21">
        <f t="shared" si="1"/>
        <v>0</v>
      </c>
      <c r="AR11" s="21">
        <f t="shared" si="1"/>
        <v>0</v>
      </c>
      <c r="AS11" s="21">
        <f t="shared" si="1"/>
        <v>0</v>
      </c>
      <c r="AT11" s="21">
        <f t="shared" si="1"/>
        <v>0</v>
      </c>
      <c r="AU11" s="22">
        <f t="shared" si="3"/>
        <v>80127265</v>
      </c>
      <c r="AV11" s="18"/>
      <c r="AW11" s="21">
        <v>25314759</v>
      </c>
      <c r="AX11" s="21">
        <f t="shared" si="4"/>
        <v>129711036</v>
      </c>
      <c r="AY11" s="21">
        <f t="shared" si="5"/>
        <v>34373424.539999999</v>
      </c>
      <c r="AZ11" s="21">
        <f t="shared" si="6"/>
        <v>95337611.460000008</v>
      </c>
      <c r="BA11" s="21">
        <f t="shared" si="7"/>
        <v>5529581.4646800011</v>
      </c>
    </row>
    <row r="12" spans="1:53" x14ac:dyDescent="0.35">
      <c r="B12" s="16">
        <f t="shared" si="8"/>
        <v>4</v>
      </c>
      <c r="C12" s="19">
        <f t="shared" si="9"/>
        <v>227616000</v>
      </c>
      <c r="D12" s="26">
        <f t="shared" si="10"/>
        <v>119036735</v>
      </c>
      <c r="E12" s="26">
        <f t="shared" si="11"/>
        <v>108579265</v>
      </c>
      <c r="F12" s="20">
        <f>SUM($E$9:E12)</f>
        <v>263605060</v>
      </c>
      <c r="G12" s="21">
        <f t="shared" si="2"/>
        <v>0</v>
      </c>
      <c r="H12" s="21">
        <f t="shared" si="1"/>
        <v>0</v>
      </c>
      <c r="I12" s="21">
        <f t="shared" si="1"/>
        <v>0</v>
      </c>
      <c r="J12" s="21">
        <f t="shared" si="1"/>
        <v>10857926.5</v>
      </c>
      <c r="K12" s="21">
        <f t="shared" si="1"/>
        <v>10857926.5</v>
      </c>
      <c r="L12" s="21">
        <f t="shared" si="1"/>
        <v>10857926.5</v>
      </c>
      <c r="M12" s="21">
        <f t="shared" si="1"/>
        <v>10857926.5</v>
      </c>
      <c r="N12" s="21">
        <f t="shared" si="1"/>
        <v>10857926.5</v>
      </c>
      <c r="O12" s="21">
        <f t="shared" si="1"/>
        <v>10857926.5</v>
      </c>
      <c r="P12" s="21">
        <f t="shared" si="1"/>
        <v>10857926.5</v>
      </c>
      <c r="Q12" s="21">
        <f t="shared" si="1"/>
        <v>10857926.5</v>
      </c>
      <c r="R12" s="21">
        <f t="shared" si="1"/>
        <v>10857926.5</v>
      </c>
      <c r="S12" s="21">
        <f t="shared" si="1"/>
        <v>10857926.5</v>
      </c>
      <c r="T12" s="21">
        <f t="shared" si="1"/>
        <v>0</v>
      </c>
      <c r="U12" s="21">
        <f t="shared" si="1"/>
        <v>0</v>
      </c>
      <c r="V12" s="21">
        <f t="shared" si="1"/>
        <v>0</v>
      </c>
      <c r="W12" s="21">
        <f t="shared" si="1"/>
        <v>0</v>
      </c>
      <c r="X12" s="21">
        <f t="shared" si="1"/>
        <v>0</v>
      </c>
      <c r="Y12" s="21">
        <f t="shared" si="1"/>
        <v>0</v>
      </c>
      <c r="Z12" s="21">
        <f t="shared" si="1"/>
        <v>0</v>
      </c>
      <c r="AA12" s="21">
        <f t="shared" si="1"/>
        <v>0</v>
      </c>
      <c r="AB12" s="21">
        <f t="shared" si="1"/>
        <v>0</v>
      </c>
      <c r="AC12" s="21">
        <f t="shared" si="1"/>
        <v>0</v>
      </c>
      <c r="AD12" s="21">
        <f t="shared" si="1"/>
        <v>0</v>
      </c>
      <c r="AE12" s="21">
        <f t="shared" si="1"/>
        <v>0</v>
      </c>
      <c r="AF12" s="21">
        <f t="shared" si="1"/>
        <v>0</v>
      </c>
      <c r="AG12" s="21">
        <f t="shared" si="1"/>
        <v>0</v>
      </c>
      <c r="AH12" s="21">
        <f t="shared" si="1"/>
        <v>0</v>
      </c>
      <c r="AI12" s="21">
        <f t="shared" si="1"/>
        <v>0</v>
      </c>
      <c r="AJ12" s="21">
        <f t="shared" si="1"/>
        <v>0</v>
      </c>
      <c r="AK12" s="21">
        <f t="shared" si="1"/>
        <v>0</v>
      </c>
      <c r="AL12" s="21">
        <f t="shared" si="1"/>
        <v>0</v>
      </c>
      <c r="AM12" s="21">
        <f t="shared" si="1"/>
        <v>0</v>
      </c>
      <c r="AN12" s="21">
        <f t="shared" si="1"/>
        <v>0</v>
      </c>
      <c r="AO12" s="21">
        <f t="shared" si="1"/>
        <v>0</v>
      </c>
      <c r="AP12" s="21">
        <f t="shared" si="1"/>
        <v>0</v>
      </c>
      <c r="AQ12" s="21">
        <f t="shared" si="1"/>
        <v>0</v>
      </c>
      <c r="AR12" s="21">
        <f t="shared" si="1"/>
        <v>0</v>
      </c>
      <c r="AS12" s="21">
        <f t="shared" si="1"/>
        <v>0</v>
      </c>
      <c r="AT12" s="21">
        <f t="shared" si="1"/>
        <v>0</v>
      </c>
      <c r="AU12" s="22">
        <f t="shared" si="3"/>
        <v>108579265</v>
      </c>
      <c r="AV12" s="18"/>
      <c r="AW12" s="21">
        <v>51675265</v>
      </c>
      <c r="AX12" s="21">
        <f t="shared" si="4"/>
        <v>211929795</v>
      </c>
      <c r="AY12" s="21">
        <f t="shared" si="5"/>
        <v>56161395.675000004</v>
      </c>
      <c r="AZ12" s="21">
        <f t="shared" si="6"/>
        <v>155768399.32499999</v>
      </c>
      <c r="BA12" s="21">
        <f t="shared" si="7"/>
        <v>9034567.1608499996</v>
      </c>
    </row>
    <row r="13" spans="1:53" x14ac:dyDescent="0.35">
      <c r="B13" s="16">
        <f t="shared" si="8"/>
        <v>5</v>
      </c>
      <c r="C13" s="19">
        <f t="shared" si="9"/>
        <v>256068000</v>
      </c>
      <c r="D13" s="26">
        <f t="shared" si="10"/>
        <v>119036735</v>
      </c>
      <c r="E13" s="26">
        <f t="shared" si="11"/>
        <v>137031265</v>
      </c>
      <c r="F13" s="20">
        <f>SUM($E$9:E13)</f>
        <v>400636325</v>
      </c>
      <c r="G13" s="21">
        <f t="shared" si="2"/>
        <v>0</v>
      </c>
      <c r="H13" s="21">
        <f t="shared" si="1"/>
        <v>0</v>
      </c>
      <c r="I13" s="21">
        <f t="shared" si="1"/>
        <v>0</v>
      </c>
      <c r="J13" s="21">
        <f t="shared" si="1"/>
        <v>0</v>
      </c>
      <c r="K13" s="21">
        <f t="shared" si="1"/>
        <v>13703126.5</v>
      </c>
      <c r="L13" s="21">
        <f t="shared" si="1"/>
        <v>13703126.5</v>
      </c>
      <c r="M13" s="21">
        <f t="shared" si="1"/>
        <v>13703126.5</v>
      </c>
      <c r="N13" s="21">
        <f t="shared" si="1"/>
        <v>13703126.5</v>
      </c>
      <c r="O13" s="21">
        <f t="shared" si="1"/>
        <v>13703126.5</v>
      </c>
      <c r="P13" s="21">
        <f t="shared" si="1"/>
        <v>13703126.5</v>
      </c>
      <c r="Q13" s="21">
        <f t="shared" si="1"/>
        <v>13703126.5</v>
      </c>
      <c r="R13" s="21">
        <f t="shared" si="1"/>
        <v>13703126.5</v>
      </c>
      <c r="S13" s="21">
        <f t="shared" si="1"/>
        <v>13703126.5</v>
      </c>
      <c r="T13" s="21">
        <f t="shared" si="1"/>
        <v>13703126.5</v>
      </c>
      <c r="U13" s="21">
        <f t="shared" si="1"/>
        <v>0</v>
      </c>
      <c r="V13" s="21">
        <f t="shared" si="1"/>
        <v>0</v>
      </c>
      <c r="W13" s="21">
        <f t="shared" si="1"/>
        <v>0</v>
      </c>
      <c r="X13" s="21">
        <f t="shared" si="1"/>
        <v>0</v>
      </c>
      <c r="Y13" s="21">
        <f t="shared" si="1"/>
        <v>0</v>
      </c>
      <c r="Z13" s="21">
        <f t="shared" si="1"/>
        <v>0</v>
      </c>
      <c r="AA13" s="21">
        <f t="shared" si="1"/>
        <v>0</v>
      </c>
      <c r="AB13" s="21">
        <f t="shared" si="1"/>
        <v>0</v>
      </c>
      <c r="AC13" s="21">
        <f t="shared" si="1"/>
        <v>0</v>
      </c>
      <c r="AD13" s="21">
        <f t="shared" si="1"/>
        <v>0</v>
      </c>
      <c r="AE13" s="21">
        <f t="shared" si="1"/>
        <v>0</v>
      </c>
      <c r="AF13" s="21">
        <f t="shared" si="1"/>
        <v>0</v>
      </c>
      <c r="AG13" s="21">
        <f t="shared" si="1"/>
        <v>0</v>
      </c>
      <c r="AH13" s="21">
        <f t="shared" si="1"/>
        <v>0</v>
      </c>
      <c r="AI13" s="21">
        <f t="shared" si="1"/>
        <v>0</v>
      </c>
      <c r="AJ13" s="21">
        <f t="shared" si="1"/>
        <v>0</v>
      </c>
      <c r="AK13" s="21">
        <f t="shared" si="1"/>
        <v>0</v>
      </c>
      <c r="AL13" s="21">
        <f t="shared" si="1"/>
        <v>0</v>
      </c>
      <c r="AM13" s="21">
        <f t="shared" si="1"/>
        <v>0</v>
      </c>
      <c r="AN13" s="21">
        <f t="shared" si="1"/>
        <v>0</v>
      </c>
      <c r="AO13" s="21">
        <f t="shared" si="1"/>
        <v>0</v>
      </c>
      <c r="AP13" s="21">
        <f t="shared" si="1"/>
        <v>0</v>
      </c>
      <c r="AQ13" s="21">
        <f t="shared" si="1"/>
        <v>0</v>
      </c>
      <c r="AR13" s="21">
        <f t="shared" si="1"/>
        <v>0</v>
      </c>
      <c r="AS13" s="21">
        <f t="shared" si="1"/>
        <v>0</v>
      </c>
      <c r="AT13" s="21">
        <f t="shared" si="1"/>
        <v>0</v>
      </c>
      <c r="AU13" s="22">
        <f t="shared" si="3"/>
        <v>137031265</v>
      </c>
      <c r="AV13" s="18"/>
      <c r="AW13" s="21">
        <v>91738897.5</v>
      </c>
      <c r="AX13" s="21">
        <f t="shared" si="4"/>
        <v>308897427.5</v>
      </c>
      <c r="AY13" s="21">
        <f t="shared" si="5"/>
        <v>81857818.287500009</v>
      </c>
      <c r="AZ13" s="21">
        <f t="shared" si="6"/>
        <v>227039609.21249998</v>
      </c>
      <c r="BA13" s="21">
        <f t="shared" si="7"/>
        <v>13168297.334324999</v>
      </c>
    </row>
    <row r="14" spans="1:53" x14ac:dyDescent="0.35">
      <c r="B14" s="1">
        <f t="shared" si="8"/>
        <v>6</v>
      </c>
      <c r="C14" s="19">
        <f t="shared" si="9"/>
        <v>284520000</v>
      </c>
      <c r="D14" s="26">
        <f t="shared" si="10"/>
        <v>119036735</v>
      </c>
      <c r="E14" s="26">
        <f t="shared" si="11"/>
        <v>165483265</v>
      </c>
      <c r="F14" s="20">
        <f>SUM($E$9:E14)</f>
        <v>566119590</v>
      </c>
      <c r="G14" s="21">
        <f t="shared" si="2"/>
        <v>0</v>
      </c>
      <c r="H14" s="21">
        <f t="shared" si="1"/>
        <v>0</v>
      </c>
      <c r="I14" s="21">
        <f t="shared" si="1"/>
        <v>0</v>
      </c>
      <c r="J14" s="21">
        <f t="shared" si="1"/>
        <v>0</v>
      </c>
      <c r="K14" s="21">
        <f t="shared" si="1"/>
        <v>0</v>
      </c>
      <c r="L14" s="21">
        <f t="shared" si="1"/>
        <v>16548326.5</v>
      </c>
      <c r="M14" s="21">
        <f t="shared" si="1"/>
        <v>16548326.5</v>
      </c>
      <c r="N14" s="21">
        <f t="shared" si="1"/>
        <v>16548326.5</v>
      </c>
      <c r="O14" s="21">
        <f t="shared" si="1"/>
        <v>16548326.5</v>
      </c>
      <c r="P14" s="21">
        <f t="shared" si="1"/>
        <v>16548326.5</v>
      </c>
      <c r="Q14" s="21">
        <f t="shared" si="1"/>
        <v>16548326.5</v>
      </c>
      <c r="R14" s="21">
        <f t="shared" si="1"/>
        <v>16548326.5</v>
      </c>
      <c r="S14" s="21">
        <f t="shared" si="1"/>
        <v>16548326.5</v>
      </c>
      <c r="T14" s="21">
        <f t="shared" si="1"/>
        <v>16548326.5</v>
      </c>
      <c r="U14" s="21">
        <f t="shared" si="1"/>
        <v>16548326.5</v>
      </c>
      <c r="V14" s="21">
        <f t="shared" si="1"/>
        <v>0</v>
      </c>
      <c r="W14" s="21">
        <f t="shared" si="1"/>
        <v>0</v>
      </c>
      <c r="X14" s="21">
        <f t="shared" si="1"/>
        <v>0</v>
      </c>
      <c r="Y14" s="21">
        <f t="shared" si="1"/>
        <v>0</v>
      </c>
      <c r="Z14" s="21">
        <f t="shared" si="1"/>
        <v>0</v>
      </c>
      <c r="AA14" s="21">
        <f t="shared" si="1"/>
        <v>0</v>
      </c>
      <c r="AB14" s="21">
        <f t="shared" si="1"/>
        <v>0</v>
      </c>
      <c r="AC14" s="21">
        <f t="shared" si="1"/>
        <v>0</v>
      </c>
      <c r="AD14" s="21">
        <f t="shared" si="1"/>
        <v>0</v>
      </c>
      <c r="AE14" s="21">
        <f t="shared" si="1"/>
        <v>0</v>
      </c>
      <c r="AF14" s="21">
        <f t="shared" si="1"/>
        <v>0</v>
      </c>
      <c r="AG14" s="21">
        <f t="shared" si="1"/>
        <v>0</v>
      </c>
      <c r="AH14" s="21">
        <f t="shared" si="1"/>
        <v>0</v>
      </c>
      <c r="AI14" s="21">
        <f t="shared" si="1"/>
        <v>0</v>
      </c>
      <c r="AJ14" s="21">
        <f t="shared" si="1"/>
        <v>0</v>
      </c>
      <c r="AK14" s="21">
        <f t="shared" si="1"/>
        <v>0</v>
      </c>
      <c r="AL14" s="21">
        <f t="shared" si="1"/>
        <v>0</v>
      </c>
      <c r="AM14" s="21">
        <f t="shared" si="1"/>
        <v>0</v>
      </c>
      <c r="AN14" s="21">
        <f t="shared" si="1"/>
        <v>0</v>
      </c>
      <c r="AO14" s="21">
        <f t="shared" si="1"/>
        <v>0</v>
      </c>
      <c r="AP14" s="21">
        <f t="shared" si="1"/>
        <v>0</v>
      </c>
      <c r="AQ14" s="21">
        <f t="shared" si="1"/>
        <v>0</v>
      </c>
      <c r="AR14" s="21">
        <f t="shared" si="1"/>
        <v>0</v>
      </c>
      <c r="AS14" s="21">
        <f t="shared" si="1"/>
        <v>0</v>
      </c>
      <c r="AT14" s="21">
        <f t="shared" si="1"/>
        <v>0</v>
      </c>
      <c r="AU14" s="22">
        <f t="shared" si="3"/>
        <v>165483265</v>
      </c>
      <c r="AW14" s="4">
        <v>148350856.5</v>
      </c>
      <c r="AX14" s="4">
        <f t="shared" si="4"/>
        <v>417768733.5</v>
      </c>
      <c r="AY14" s="4">
        <f t="shared" si="5"/>
        <v>110708714.37750001</v>
      </c>
      <c r="AZ14" s="4">
        <f t="shared" si="6"/>
        <v>307060019.1225</v>
      </c>
      <c r="BA14" s="4">
        <f t="shared" si="7"/>
        <v>17809481.109105002</v>
      </c>
    </row>
    <row r="15" spans="1:53" x14ac:dyDescent="0.35">
      <c r="B15" s="1">
        <f t="shared" si="8"/>
        <v>7</v>
      </c>
      <c r="C15" s="4">
        <f>C14*(1+$B$3)</f>
        <v>290210400</v>
      </c>
      <c r="D15" s="26">
        <f t="shared" si="10"/>
        <v>119036735</v>
      </c>
      <c r="E15" s="26">
        <f t="shared" si="11"/>
        <v>171173665</v>
      </c>
      <c r="F15" s="20">
        <f>SUM($E$9:E15)</f>
        <v>737293255</v>
      </c>
      <c r="G15" s="21">
        <f t="shared" si="2"/>
        <v>0</v>
      </c>
      <c r="H15" s="21">
        <f t="shared" si="1"/>
        <v>0</v>
      </c>
      <c r="I15" s="21">
        <f t="shared" si="1"/>
        <v>0</v>
      </c>
      <c r="J15" s="21">
        <f t="shared" si="1"/>
        <v>0</v>
      </c>
      <c r="K15" s="21">
        <f t="shared" si="1"/>
        <v>0</v>
      </c>
      <c r="L15" s="21">
        <f t="shared" si="1"/>
        <v>0</v>
      </c>
      <c r="M15" s="21">
        <f t="shared" si="1"/>
        <v>17117366.5</v>
      </c>
      <c r="N15" s="21">
        <f t="shared" si="1"/>
        <v>17117366.5</v>
      </c>
      <c r="O15" s="21">
        <f t="shared" si="1"/>
        <v>17117366.5</v>
      </c>
      <c r="P15" s="21">
        <f t="shared" si="1"/>
        <v>17117366.5</v>
      </c>
      <c r="Q15" s="21">
        <f t="shared" si="1"/>
        <v>17117366.5</v>
      </c>
      <c r="R15" s="21">
        <f t="shared" si="1"/>
        <v>17117366.5</v>
      </c>
      <c r="S15" s="21">
        <f t="shared" si="1"/>
        <v>17117366.5</v>
      </c>
      <c r="T15" s="21">
        <f t="shared" si="1"/>
        <v>17117366.5</v>
      </c>
      <c r="U15" s="21">
        <f t="shared" si="1"/>
        <v>17117366.5</v>
      </c>
      <c r="V15" s="21">
        <f t="shared" si="1"/>
        <v>17117366.5</v>
      </c>
      <c r="W15" s="21">
        <f t="shared" si="1"/>
        <v>0</v>
      </c>
      <c r="X15" s="21">
        <f t="shared" si="1"/>
        <v>0</v>
      </c>
      <c r="Y15" s="21">
        <f t="shared" si="1"/>
        <v>0</v>
      </c>
      <c r="Z15" s="21">
        <f t="shared" si="1"/>
        <v>0</v>
      </c>
      <c r="AA15" s="21">
        <f t="shared" si="1"/>
        <v>0</v>
      </c>
      <c r="AB15" s="21">
        <f t="shared" si="1"/>
        <v>0</v>
      </c>
      <c r="AC15" s="21">
        <f t="shared" ref="AC15:AT15" si="12">IF(AND(AC$8-$B15&lt;$B$4,AC$8&gt;=$B15),$E15/$B$4,0)</f>
        <v>0</v>
      </c>
      <c r="AD15" s="21">
        <f t="shared" si="12"/>
        <v>0</v>
      </c>
      <c r="AE15" s="21">
        <f t="shared" si="12"/>
        <v>0</v>
      </c>
      <c r="AF15" s="21">
        <f t="shared" si="12"/>
        <v>0</v>
      </c>
      <c r="AG15" s="21">
        <f t="shared" si="12"/>
        <v>0</v>
      </c>
      <c r="AH15" s="21">
        <f t="shared" si="12"/>
        <v>0</v>
      </c>
      <c r="AI15" s="21">
        <f t="shared" si="12"/>
        <v>0</v>
      </c>
      <c r="AJ15" s="21">
        <f t="shared" si="12"/>
        <v>0</v>
      </c>
      <c r="AK15" s="21">
        <f t="shared" si="12"/>
        <v>0</v>
      </c>
      <c r="AL15" s="21">
        <f t="shared" si="12"/>
        <v>0</v>
      </c>
      <c r="AM15" s="21">
        <f t="shared" si="12"/>
        <v>0</v>
      </c>
      <c r="AN15" s="21">
        <f t="shared" si="12"/>
        <v>0</v>
      </c>
      <c r="AO15" s="21">
        <f t="shared" si="12"/>
        <v>0</v>
      </c>
      <c r="AP15" s="21">
        <f t="shared" si="12"/>
        <v>0</v>
      </c>
      <c r="AQ15" s="21">
        <f t="shared" si="12"/>
        <v>0</v>
      </c>
      <c r="AR15" s="21">
        <f t="shared" si="12"/>
        <v>0</v>
      </c>
      <c r="AS15" s="21">
        <f t="shared" si="12"/>
        <v>0</v>
      </c>
      <c r="AT15" s="21">
        <f t="shared" si="12"/>
        <v>0</v>
      </c>
      <c r="AU15" s="22">
        <f t="shared" si="3"/>
        <v>171173665</v>
      </c>
      <c r="AW15" s="4">
        <v>222080182</v>
      </c>
      <c r="AX15" s="4">
        <f t="shared" si="4"/>
        <v>515213073</v>
      </c>
      <c r="AY15" s="4">
        <f t="shared" si="5"/>
        <v>136531464.345</v>
      </c>
      <c r="AZ15" s="4">
        <f t="shared" si="6"/>
        <v>378681608.65499997</v>
      </c>
      <c r="BA15" s="4">
        <f t="shared" si="7"/>
        <v>21963533.301989999</v>
      </c>
    </row>
    <row r="16" spans="1:53" x14ac:dyDescent="0.35">
      <c r="B16" s="1">
        <f t="shared" si="8"/>
        <v>8</v>
      </c>
      <c r="C16" s="4">
        <f t="shared" ref="C16:C48" si="13">C15*(1+$B$3)</f>
        <v>296014608</v>
      </c>
      <c r="D16" s="26">
        <f t="shared" si="10"/>
        <v>119036735</v>
      </c>
      <c r="E16" s="26">
        <f t="shared" si="11"/>
        <v>176977873</v>
      </c>
      <c r="F16" s="20">
        <f>SUM($E$9:E16)</f>
        <v>914271128</v>
      </c>
      <c r="G16" s="21">
        <f t="shared" si="2"/>
        <v>0</v>
      </c>
      <c r="H16" s="21">
        <f t="shared" si="2"/>
        <v>0</v>
      </c>
      <c r="I16" s="21">
        <f t="shared" si="2"/>
        <v>0</v>
      </c>
      <c r="J16" s="21">
        <f t="shared" si="2"/>
        <v>0</v>
      </c>
      <c r="K16" s="21">
        <f t="shared" si="2"/>
        <v>0</v>
      </c>
      <c r="L16" s="21">
        <f t="shared" si="2"/>
        <v>0</v>
      </c>
      <c r="M16" s="21">
        <f t="shared" si="2"/>
        <v>0</v>
      </c>
      <c r="N16" s="21">
        <f t="shared" si="2"/>
        <v>17697787.300000001</v>
      </c>
      <c r="O16" s="21">
        <f t="shared" si="2"/>
        <v>17697787.300000001</v>
      </c>
      <c r="P16" s="21">
        <f t="shared" si="2"/>
        <v>17697787.300000001</v>
      </c>
      <c r="Q16" s="21">
        <f t="shared" si="2"/>
        <v>17697787.300000001</v>
      </c>
      <c r="R16" s="21">
        <f t="shared" si="2"/>
        <v>17697787.300000001</v>
      </c>
      <c r="S16" s="21">
        <f t="shared" si="2"/>
        <v>17697787.300000001</v>
      </c>
      <c r="T16" s="21">
        <f t="shared" si="2"/>
        <v>17697787.300000001</v>
      </c>
      <c r="U16" s="21">
        <f t="shared" si="2"/>
        <v>17697787.300000001</v>
      </c>
      <c r="V16" s="21">
        <f t="shared" si="2"/>
        <v>17697787.300000001</v>
      </c>
      <c r="W16" s="21">
        <f t="shared" ref="W16:AT26" si="14">IF(AND(W$8-$B16&lt;$B$4,W$8&gt;=$B16),$E16/$B$4,0)</f>
        <v>17697787.300000001</v>
      </c>
      <c r="X16" s="21">
        <f t="shared" si="14"/>
        <v>0</v>
      </c>
      <c r="Y16" s="21">
        <f t="shared" si="14"/>
        <v>0</v>
      </c>
      <c r="Z16" s="21">
        <f t="shared" si="14"/>
        <v>0</v>
      </c>
      <c r="AA16" s="21">
        <f t="shared" si="14"/>
        <v>0</v>
      </c>
      <c r="AB16" s="21">
        <f t="shared" si="14"/>
        <v>0</v>
      </c>
      <c r="AC16" s="21">
        <f t="shared" si="14"/>
        <v>0</v>
      </c>
      <c r="AD16" s="21">
        <f t="shared" si="14"/>
        <v>0</v>
      </c>
      <c r="AE16" s="21">
        <f t="shared" si="14"/>
        <v>0</v>
      </c>
      <c r="AF16" s="21">
        <f t="shared" si="14"/>
        <v>0</v>
      </c>
      <c r="AG16" s="21">
        <f t="shared" si="14"/>
        <v>0</v>
      </c>
      <c r="AH16" s="21">
        <f t="shared" si="14"/>
        <v>0</v>
      </c>
      <c r="AI16" s="21">
        <f t="shared" si="14"/>
        <v>0</v>
      </c>
      <c r="AJ16" s="21">
        <f t="shared" si="14"/>
        <v>0</v>
      </c>
      <c r="AK16" s="21">
        <f t="shared" si="14"/>
        <v>0</v>
      </c>
      <c r="AL16" s="21">
        <f t="shared" si="14"/>
        <v>0</v>
      </c>
      <c r="AM16" s="21">
        <f t="shared" si="14"/>
        <v>0</v>
      </c>
      <c r="AN16" s="21">
        <f t="shared" si="14"/>
        <v>0</v>
      </c>
      <c r="AO16" s="21">
        <f t="shared" si="14"/>
        <v>0</v>
      </c>
      <c r="AP16" s="21">
        <f t="shared" si="14"/>
        <v>0</v>
      </c>
      <c r="AQ16" s="21">
        <f t="shared" si="14"/>
        <v>0</v>
      </c>
      <c r="AR16" s="21">
        <f t="shared" si="14"/>
        <v>0</v>
      </c>
      <c r="AS16" s="21">
        <f t="shared" si="14"/>
        <v>0</v>
      </c>
      <c r="AT16" s="21">
        <f t="shared" si="14"/>
        <v>0</v>
      </c>
      <c r="AU16" s="22">
        <f t="shared" si="3"/>
        <v>176977873.00000003</v>
      </c>
      <c r="AW16" s="4">
        <v>313507294.80000001</v>
      </c>
      <c r="AX16" s="4">
        <f t="shared" si="4"/>
        <v>600763833.20000005</v>
      </c>
      <c r="AY16" s="4">
        <f t="shared" si="5"/>
        <v>159202415.79800001</v>
      </c>
      <c r="AZ16" s="4">
        <f t="shared" si="6"/>
        <v>441561417.40200007</v>
      </c>
      <c r="BA16" s="4">
        <f t="shared" si="7"/>
        <v>25610562.209316004</v>
      </c>
    </row>
    <row r="17" spans="2:53" x14ac:dyDescent="0.35">
      <c r="B17" s="1">
        <f t="shared" si="8"/>
        <v>9</v>
      </c>
      <c r="C17" s="4">
        <f t="shared" si="13"/>
        <v>301934900.16000003</v>
      </c>
      <c r="D17" s="26">
        <f t="shared" si="10"/>
        <v>119036735</v>
      </c>
      <c r="E17" s="26">
        <f t="shared" si="11"/>
        <v>182898165.16000003</v>
      </c>
      <c r="F17" s="20">
        <f>SUM($E$9:E17)</f>
        <v>1097169293.1600001</v>
      </c>
      <c r="G17" s="21">
        <f t="shared" si="2"/>
        <v>0</v>
      </c>
      <c r="H17" s="21">
        <f t="shared" si="2"/>
        <v>0</v>
      </c>
      <c r="I17" s="21">
        <f t="shared" si="2"/>
        <v>0</v>
      </c>
      <c r="J17" s="21">
        <f t="shared" si="2"/>
        <v>0</v>
      </c>
      <c r="K17" s="21">
        <f t="shared" si="2"/>
        <v>0</v>
      </c>
      <c r="L17" s="21">
        <f t="shared" si="2"/>
        <v>0</v>
      </c>
      <c r="M17" s="21">
        <f t="shared" si="2"/>
        <v>0</v>
      </c>
      <c r="N17" s="21">
        <f t="shared" si="2"/>
        <v>0</v>
      </c>
      <c r="O17" s="21">
        <f t="shared" si="2"/>
        <v>18289816.516000003</v>
      </c>
      <c r="P17" s="21">
        <f t="shared" si="2"/>
        <v>18289816.516000003</v>
      </c>
      <c r="Q17" s="21">
        <f t="shared" si="2"/>
        <v>18289816.516000003</v>
      </c>
      <c r="R17" s="21">
        <f t="shared" si="2"/>
        <v>18289816.516000003</v>
      </c>
      <c r="S17" s="21">
        <f t="shared" si="2"/>
        <v>18289816.516000003</v>
      </c>
      <c r="T17" s="21">
        <f t="shared" si="2"/>
        <v>18289816.516000003</v>
      </c>
      <c r="U17" s="21">
        <f t="shared" si="2"/>
        <v>18289816.516000003</v>
      </c>
      <c r="V17" s="21">
        <f t="shared" si="2"/>
        <v>18289816.516000003</v>
      </c>
      <c r="W17" s="21">
        <f t="shared" si="14"/>
        <v>18289816.516000003</v>
      </c>
      <c r="X17" s="21">
        <f t="shared" si="14"/>
        <v>18289816.516000003</v>
      </c>
      <c r="Y17" s="21">
        <f t="shared" si="14"/>
        <v>0</v>
      </c>
      <c r="Z17" s="21">
        <f t="shared" si="14"/>
        <v>0</v>
      </c>
      <c r="AA17" s="21">
        <f t="shared" si="14"/>
        <v>0</v>
      </c>
      <c r="AB17" s="21">
        <f t="shared" si="14"/>
        <v>0</v>
      </c>
      <c r="AC17" s="21">
        <f t="shared" si="14"/>
        <v>0</v>
      </c>
      <c r="AD17" s="21">
        <f t="shared" si="14"/>
        <v>0</v>
      </c>
      <c r="AE17" s="21">
        <f t="shared" si="14"/>
        <v>0</v>
      </c>
      <c r="AF17" s="21">
        <f t="shared" si="14"/>
        <v>0</v>
      </c>
      <c r="AG17" s="21">
        <f t="shared" si="14"/>
        <v>0</v>
      </c>
      <c r="AH17" s="21">
        <f t="shared" si="14"/>
        <v>0</v>
      </c>
      <c r="AI17" s="21">
        <f t="shared" si="14"/>
        <v>0</v>
      </c>
      <c r="AJ17" s="21">
        <f t="shared" si="14"/>
        <v>0</v>
      </c>
      <c r="AK17" s="21">
        <f t="shared" si="14"/>
        <v>0</v>
      </c>
      <c r="AL17" s="21">
        <f t="shared" si="14"/>
        <v>0</v>
      </c>
      <c r="AM17" s="21">
        <f t="shared" si="14"/>
        <v>0</v>
      </c>
      <c r="AN17" s="21">
        <f t="shared" si="14"/>
        <v>0</v>
      </c>
      <c r="AO17" s="21">
        <f t="shared" si="14"/>
        <v>0</v>
      </c>
      <c r="AP17" s="21">
        <f t="shared" si="14"/>
        <v>0</v>
      </c>
      <c r="AQ17" s="21">
        <f t="shared" si="14"/>
        <v>0</v>
      </c>
      <c r="AR17" s="21">
        <f t="shared" si="14"/>
        <v>0</v>
      </c>
      <c r="AS17" s="21">
        <f t="shared" si="14"/>
        <v>0</v>
      </c>
      <c r="AT17" s="21">
        <f t="shared" si="14"/>
        <v>0</v>
      </c>
      <c r="AU17" s="22">
        <f t="shared" si="3"/>
        <v>182898165.16000003</v>
      </c>
      <c r="AW17" s="4">
        <v>423224224.116</v>
      </c>
      <c r="AX17" s="4">
        <f t="shared" si="4"/>
        <v>673945069.04400015</v>
      </c>
      <c r="AY17" s="4">
        <f t="shared" si="5"/>
        <v>178595443.29666004</v>
      </c>
      <c r="AZ17" s="4">
        <f t="shared" si="6"/>
        <v>495349625.74734008</v>
      </c>
      <c r="BA17" s="4">
        <f t="shared" si="7"/>
        <v>28730278.293345727</v>
      </c>
    </row>
    <row r="18" spans="2:53" x14ac:dyDescent="0.35">
      <c r="B18" s="1">
        <f t="shared" si="8"/>
        <v>10</v>
      </c>
      <c r="C18" s="4">
        <f t="shared" si="13"/>
        <v>307973598.16320002</v>
      </c>
      <c r="D18" s="26">
        <f t="shared" si="10"/>
        <v>119036735</v>
      </c>
      <c r="E18" s="26">
        <f t="shared" si="11"/>
        <v>188936863.16320002</v>
      </c>
      <c r="F18" s="20">
        <f>SUM($E$9:E18)</f>
        <v>1286106156.3232002</v>
      </c>
      <c r="G18" s="21">
        <f t="shared" si="2"/>
        <v>0</v>
      </c>
      <c r="H18" s="21">
        <f t="shared" si="2"/>
        <v>0</v>
      </c>
      <c r="I18" s="21">
        <f t="shared" si="2"/>
        <v>0</v>
      </c>
      <c r="J18" s="21">
        <f t="shared" si="2"/>
        <v>0</v>
      </c>
      <c r="K18" s="21">
        <f t="shared" si="2"/>
        <v>0</v>
      </c>
      <c r="L18" s="21">
        <f t="shared" si="2"/>
        <v>0</v>
      </c>
      <c r="M18" s="21">
        <f t="shared" si="2"/>
        <v>0</v>
      </c>
      <c r="N18" s="21">
        <f t="shared" si="2"/>
        <v>0</v>
      </c>
      <c r="O18" s="21">
        <f t="shared" si="2"/>
        <v>0</v>
      </c>
      <c r="P18" s="21">
        <f t="shared" si="2"/>
        <v>18893686.316320002</v>
      </c>
      <c r="Q18" s="21">
        <f t="shared" si="2"/>
        <v>18893686.316320002</v>
      </c>
      <c r="R18" s="21">
        <f t="shared" si="2"/>
        <v>18893686.316320002</v>
      </c>
      <c r="S18" s="21">
        <f t="shared" si="2"/>
        <v>18893686.316320002</v>
      </c>
      <c r="T18" s="21">
        <f t="shared" si="2"/>
        <v>18893686.316320002</v>
      </c>
      <c r="U18" s="21">
        <f t="shared" si="2"/>
        <v>18893686.316320002</v>
      </c>
      <c r="V18" s="21">
        <f t="shared" si="2"/>
        <v>18893686.316320002</v>
      </c>
      <c r="W18" s="21">
        <f t="shared" si="14"/>
        <v>18893686.316320002</v>
      </c>
      <c r="X18" s="21">
        <f t="shared" si="14"/>
        <v>18893686.316320002</v>
      </c>
      <c r="Y18" s="21">
        <f t="shared" si="14"/>
        <v>18893686.316320002</v>
      </c>
      <c r="Z18" s="21">
        <f t="shared" si="14"/>
        <v>0</v>
      </c>
      <c r="AA18" s="21">
        <f t="shared" si="14"/>
        <v>0</v>
      </c>
      <c r="AB18" s="21">
        <f t="shared" si="14"/>
        <v>0</v>
      </c>
      <c r="AC18" s="21">
        <f t="shared" si="14"/>
        <v>0</v>
      </c>
      <c r="AD18" s="21">
        <f t="shared" si="14"/>
        <v>0</v>
      </c>
      <c r="AE18" s="21">
        <f t="shared" si="14"/>
        <v>0</v>
      </c>
      <c r="AF18" s="21">
        <f t="shared" si="14"/>
        <v>0</v>
      </c>
      <c r="AG18" s="21">
        <f t="shared" si="14"/>
        <v>0</v>
      </c>
      <c r="AH18" s="21">
        <f t="shared" si="14"/>
        <v>0</v>
      </c>
      <c r="AI18" s="21">
        <f t="shared" si="14"/>
        <v>0</v>
      </c>
      <c r="AJ18" s="21">
        <f t="shared" si="14"/>
        <v>0</v>
      </c>
      <c r="AK18" s="21">
        <f t="shared" si="14"/>
        <v>0</v>
      </c>
      <c r="AL18" s="21">
        <f t="shared" si="14"/>
        <v>0</v>
      </c>
      <c r="AM18" s="21">
        <f t="shared" si="14"/>
        <v>0</v>
      </c>
      <c r="AN18" s="21">
        <f t="shared" si="14"/>
        <v>0</v>
      </c>
      <c r="AO18" s="21">
        <f t="shared" si="14"/>
        <v>0</v>
      </c>
      <c r="AP18" s="21">
        <f t="shared" si="14"/>
        <v>0</v>
      </c>
      <c r="AQ18" s="21">
        <f t="shared" si="14"/>
        <v>0</v>
      </c>
      <c r="AR18" s="21">
        <f t="shared" si="14"/>
        <v>0</v>
      </c>
      <c r="AS18" s="21">
        <f t="shared" si="14"/>
        <v>0</v>
      </c>
      <c r="AT18" s="21">
        <f t="shared" si="14"/>
        <v>0</v>
      </c>
      <c r="AU18" s="22">
        <f t="shared" si="3"/>
        <v>188936863.16320002</v>
      </c>
      <c r="AW18" s="4">
        <v>551834839.74831998</v>
      </c>
      <c r="AX18" s="4">
        <f t="shared" si="4"/>
        <v>734271316.57488024</v>
      </c>
      <c r="AY18" s="4">
        <f t="shared" si="5"/>
        <v>194581898.89234328</v>
      </c>
      <c r="AZ18" s="4">
        <f t="shared" si="6"/>
        <v>539689417.68253696</v>
      </c>
      <c r="BA18" s="4">
        <f t="shared" si="7"/>
        <v>31301986.225587144</v>
      </c>
    </row>
    <row r="19" spans="2:53" x14ac:dyDescent="0.35">
      <c r="B19" s="1">
        <f t="shared" si="8"/>
        <v>11</v>
      </c>
      <c r="C19" s="4">
        <f t="shared" si="13"/>
        <v>314133070.12646401</v>
      </c>
      <c r="D19" s="26">
        <f t="shared" si="10"/>
        <v>119036735</v>
      </c>
      <c r="E19" s="26">
        <f t="shared" si="11"/>
        <v>195096335.12646401</v>
      </c>
      <c r="F19" s="20">
        <f>SUM($E$9:E19)</f>
        <v>1481202491.4496641</v>
      </c>
      <c r="G19" s="21">
        <f t="shared" si="2"/>
        <v>0</v>
      </c>
      <c r="H19" s="21">
        <f t="shared" si="2"/>
        <v>0</v>
      </c>
      <c r="I19" s="21">
        <f t="shared" si="2"/>
        <v>0</v>
      </c>
      <c r="J19" s="21">
        <f t="shared" si="2"/>
        <v>0</v>
      </c>
      <c r="K19" s="21">
        <f t="shared" si="2"/>
        <v>0</v>
      </c>
      <c r="L19" s="21">
        <f t="shared" si="2"/>
        <v>0</v>
      </c>
      <c r="M19" s="21">
        <f t="shared" si="2"/>
        <v>0</v>
      </c>
      <c r="N19" s="21">
        <f t="shared" si="2"/>
        <v>0</v>
      </c>
      <c r="O19" s="21">
        <f t="shared" si="2"/>
        <v>0</v>
      </c>
      <c r="P19" s="21">
        <f t="shared" si="2"/>
        <v>0</v>
      </c>
      <c r="Q19" s="21">
        <f t="shared" si="2"/>
        <v>19509633.512646399</v>
      </c>
      <c r="R19" s="21">
        <f t="shared" si="2"/>
        <v>19509633.512646399</v>
      </c>
      <c r="S19" s="21">
        <f t="shared" si="2"/>
        <v>19509633.512646399</v>
      </c>
      <c r="T19" s="21">
        <f t="shared" si="2"/>
        <v>19509633.512646399</v>
      </c>
      <c r="U19" s="21">
        <f t="shared" si="2"/>
        <v>19509633.512646399</v>
      </c>
      <c r="V19" s="21">
        <f t="shared" si="2"/>
        <v>19509633.512646399</v>
      </c>
      <c r="W19" s="21">
        <f t="shared" si="14"/>
        <v>19509633.512646399</v>
      </c>
      <c r="X19" s="21">
        <f t="shared" si="14"/>
        <v>19509633.512646399</v>
      </c>
      <c r="Y19" s="21">
        <f t="shared" si="14"/>
        <v>19509633.512646399</v>
      </c>
      <c r="Z19" s="21">
        <f t="shared" si="14"/>
        <v>19509633.512646399</v>
      </c>
      <c r="AA19" s="21">
        <f t="shared" si="14"/>
        <v>0</v>
      </c>
      <c r="AB19" s="21">
        <f t="shared" si="14"/>
        <v>0</v>
      </c>
      <c r="AC19" s="21">
        <f t="shared" si="14"/>
        <v>0</v>
      </c>
      <c r="AD19" s="21">
        <f t="shared" si="14"/>
        <v>0</v>
      </c>
      <c r="AE19" s="21">
        <f t="shared" si="14"/>
        <v>0</v>
      </c>
      <c r="AF19" s="21">
        <f t="shared" si="14"/>
        <v>0</v>
      </c>
      <c r="AG19" s="21">
        <f t="shared" si="14"/>
        <v>0</v>
      </c>
      <c r="AH19" s="21">
        <f t="shared" si="14"/>
        <v>0</v>
      </c>
      <c r="AI19" s="21">
        <f t="shared" si="14"/>
        <v>0</v>
      </c>
      <c r="AJ19" s="21">
        <f t="shared" si="14"/>
        <v>0</v>
      </c>
      <c r="AK19" s="21">
        <f t="shared" si="14"/>
        <v>0</v>
      </c>
      <c r="AL19" s="21">
        <f t="shared" si="14"/>
        <v>0</v>
      </c>
      <c r="AM19" s="21">
        <f t="shared" si="14"/>
        <v>0</v>
      </c>
      <c r="AN19" s="21">
        <f t="shared" si="14"/>
        <v>0</v>
      </c>
      <c r="AO19" s="21">
        <f t="shared" si="14"/>
        <v>0</v>
      </c>
      <c r="AP19" s="21">
        <f t="shared" si="14"/>
        <v>0</v>
      </c>
      <c r="AQ19" s="21">
        <f t="shared" si="14"/>
        <v>0</v>
      </c>
      <c r="AR19" s="21">
        <f t="shared" si="14"/>
        <v>0</v>
      </c>
      <c r="AS19" s="21">
        <f t="shared" si="14"/>
        <v>0</v>
      </c>
      <c r="AT19" s="21">
        <f t="shared" si="14"/>
        <v>0</v>
      </c>
      <c r="AU19" s="22">
        <f t="shared" si="3"/>
        <v>195096335.12646404</v>
      </c>
      <c r="AW19" s="4">
        <v>697632762.39328635</v>
      </c>
      <c r="AX19" s="4">
        <f t="shared" si="4"/>
        <v>783569729.05637777</v>
      </c>
      <c r="AY19" s="4">
        <f t="shared" si="5"/>
        <v>207645978.19994012</v>
      </c>
      <c r="AZ19" s="4">
        <f t="shared" si="6"/>
        <v>575923750.85643768</v>
      </c>
      <c r="BA19" s="4">
        <f t="shared" si="7"/>
        <v>33403577.549673386</v>
      </c>
    </row>
    <row r="20" spans="2:53" x14ac:dyDescent="0.35">
      <c r="B20" s="1">
        <f t="shared" si="8"/>
        <v>12</v>
      </c>
      <c r="C20" s="4">
        <f t="shared" si="13"/>
        <v>320415731.52899331</v>
      </c>
      <c r="D20" s="26">
        <f t="shared" si="10"/>
        <v>119036735</v>
      </c>
      <c r="E20" s="26">
        <f t="shared" si="11"/>
        <v>201378996.52899331</v>
      </c>
      <c r="F20" s="20">
        <f>SUM($E$9:E20)</f>
        <v>1682581487.9786575</v>
      </c>
      <c r="G20" s="21">
        <f t="shared" si="2"/>
        <v>0</v>
      </c>
      <c r="H20" s="21">
        <f t="shared" si="2"/>
        <v>0</v>
      </c>
      <c r="I20" s="21">
        <f t="shared" si="2"/>
        <v>0</v>
      </c>
      <c r="J20" s="21">
        <f t="shared" si="2"/>
        <v>0</v>
      </c>
      <c r="K20" s="21">
        <f t="shared" si="2"/>
        <v>0</v>
      </c>
      <c r="L20" s="21">
        <f t="shared" si="2"/>
        <v>0</v>
      </c>
      <c r="M20" s="21">
        <f t="shared" si="2"/>
        <v>0</v>
      </c>
      <c r="N20" s="21">
        <f t="shared" si="2"/>
        <v>0</v>
      </c>
      <c r="O20" s="21">
        <f t="shared" si="2"/>
        <v>0</v>
      </c>
      <c r="P20" s="21">
        <f t="shared" si="2"/>
        <v>0</v>
      </c>
      <c r="Q20" s="21">
        <f t="shared" si="2"/>
        <v>0</v>
      </c>
      <c r="R20" s="21">
        <f t="shared" si="2"/>
        <v>20137899.652899332</v>
      </c>
      <c r="S20" s="21">
        <f t="shared" si="2"/>
        <v>20137899.652899332</v>
      </c>
      <c r="T20" s="21">
        <f t="shared" si="2"/>
        <v>20137899.652899332</v>
      </c>
      <c r="U20" s="21">
        <f t="shared" si="2"/>
        <v>20137899.652899332</v>
      </c>
      <c r="V20" s="21">
        <f t="shared" si="2"/>
        <v>20137899.652899332</v>
      </c>
      <c r="W20" s="21">
        <f t="shared" si="14"/>
        <v>20137899.652899332</v>
      </c>
      <c r="X20" s="21">
        <f t="shared" si="14"/>
        <v>20137899.652899332</v>
      </c>
      <c r="Y20" s="21">
        <f t="shared" si="14"/>
        <v>20137899.652899332</v>
      </c>
      <c r="Z20" s="21">
        <f t="shared" si="14"/>
        <v>20137899.652899332</v>
      </c>
      <c r="AA20" s="21">
        <f t="shared" si="14"/>
        <v>20137899.652899332</v>
      </c>
      <c r="AB20" s="21">
        <f t="shared" si="14"/>
        <v>0</v>
      </c>
      <c r="AC20" s="21">
        <f t="shared" si="14"/>
        <v>0</v>
      </c>
      <c r="AD20" s="21">
        <f t="shared" si="14"/>
        <v>0</v>
      </c>
      <c r="AE20" s="21">
        <f t="shared" si="14"/>
        <v>0</v>
      </c>
      <c r="AF20" s="21">
        <f t="shared" si="14"/>
        <v>0</v>
      </c>
      <c r="AG20" s="21">
        <f t="shared" si="14"/>
        <v>0</v>
      </c>
      <c r="AH20" s="21">
        <f t="shared" si="14"/>
        <v>0</v>
      </c>
      <c r="AI20" s="21">
        <f t="shared" si="14"/>
        <v>0</v>
      </c>
      <c r="AJ20" s="21">
        <f t="shared" si="14"/>
        <v>0</v>
      </c>
      <c r="AK20" s="21">
        <f t="shared" si="14"/>
        <v>0</v>
      </c>
      <c r="AL20" s="21">
        <f t="shared" si="14"/>
        <v>0</v>
      </c>
      <c r="AM20" s="21">
        <f t="shared" si="14"/>
        <v>0</v>
      </c>
      <c r="AN20" s="21">
        <f t="shared" si="14"/>
        <v>0</v>
      </c>
      <c r="AO20" s="21">
        <f t="shared" si="14"/>
        <v>0</v>
      </c>
      <c r="AP20" s="21">
        <f t="shared" si="14"/>
        <v>0</v>
      </c>
      <c r="AQ20" s="21">
        <f t="shared" si="14"/>
        <v>0</v>
      </c>
      <c r="AR20" s="21">
        <f t="shared" si="14"/>
        <v>0</v>
      </c>
      <c r="AS20" s="21">
        <f t="shared" si="14"/>
        <v>0</v>
      </c>
      <c r="AT20" s="21">
        <f t="shared" si="14"/>
        <v>0</v>
      </c>
      <c r="AU20" s="22">
        <f t="shared" si="3"/>
        <v>201378996.52899328</v>
      </c>
      <c r="AW20" s="4">
        <v>858401058.1911521</v>
      </c>
      <c r="AX20" s="4">
        <f>F20-AW20</f>
        <v>824180429.78750539</v>
      </c>
      <c r="AY20" s="4">
        <f t="shared" si="5"/>
        <v>218407813.89368895</v>
      </c>
      <c r="AZ20" s="4">
        <f t="shared" si="6"/>
        <v>605772615.89381647</v>
      </c>
      <c r="BA20" s="4">
        <f t="shared" si="7"/>
        <v>35134811.721841358</v>
      </c>
    </row>
    <row r="21" spans="2:53" x14ac:dyDescent="0.35">
      <c r="B21" s="1">
        <f t="shared" si="8"/>
        <v>13</v>
      </c>
      <c r="C21" s="4">
        <f t="shared" si="13"/>
        <v>326824046.1595732</v>
      </c>
      <c r="D21" s="26">
        <f t="shared" si="10"/>
        <v>119036735</v>
      </c>
      <c r="E21" s="26">
        <f t="shared" si="11"/>
        <v>207787311.1595732</v>
      </c>
      <c r="F21" s="20">
        <f>SUM($E$9:E21)</f>
        <v>1890368799.1382308</v>
      </c>
      <c r="G21" s="21">
        <f t="shared" si="2"/>
        <v>0</v>
      </c>
      <c r="H21" s="21">
        <f t="shared" si="2"/>
        <v>0</v>
      </c>
      <c r="I21" s="21">
        <f t="shared" si="2"/>
        <v>0</v>
      </c>
      <c r="J21" s="21">
        <f t="shared" si="2"/>
        <v>0</v>
      </c>
      <c r="K21" s="21">
        <f t="shared" si="2"/>
        <v>0</v>
      </c>
      <c r="L21" s="21">
        <f t="shared" si="2"/>
        <v>0</v>
      </c>
      <c r="M21" s="21">
        <f t="shared" si="2"/>
        <v>0</v>
      </c>
      <c r="N21" s="21">
        <f t="shared" si="2"/>
        <v>0</v>
      </c>
      <c r="O21" s="21">
        <f t="shared" si="2"/>
        <v>0</v>
      </c>
      <c r="P21" s="21">
        <f t="shared" si="2"/>
        <v>0</v>
      </c>
      <c r="Q21" s="21">
        <f t="shared" si="2"/>
        <v>0</v>
      </c>
      <c r="R21" s="21">
        <f t="shared" si="2"/>
        <v>0</v>
      </c>
      <c r="S21" s="21">
        <f t="shared" si="2"/>
        <v>20778731.11595732</v>
      </c>
      <c r="T21" s="21">
        <f t="shared" si="2"/>
        <v>20778731.11595732</v>
      </c>
      <c r="U21" s="21">
        <f t="shared" si="2"/>
        <v>20778731.11595732</v>
      </c>
      <c r="V21" s="21">
        <f t="shared" si="2"/>
        <v>20778731.11595732</v>
      </c>
      <c r="W21" s="21">
        <f t="shared" si="14"/>
        <v>20778731.11595732</v>
      </c>
      <c r="X21" s="21">
        <f t="shared" si="14"/>
        <v>20778731.11595732</v>
      </c>
      <c r="Y21" s="21">
        <f t="shared" si="14"/>
        <v>20778731.11595732</v>
      </c>
      <c r="Z21" s="21">
        <f t="shared" si="14"/>
        <v>20778731.11595732</v>
      </c>
      <c r="AA21" s="21">
        <f t="shared" si="14"/>
        <v>20778731.11595732</v>
      </c>
      <c r="AB21" s="21">
        <f t="shared" si="14"/>
        <v>20778731.11595732</v>
      </c>
      <c r="AC21" s="21">
        <f t="shared" si="14"/>
        <v>0</v>
      </c>
      <c r="AD21" s="21">
        <f t="shared" si="14"/>
        <v>0</v>
      </c>
      <c r="AE21" s="21">
        <f t="shared" si="14"/>
        <v>0</v>
      </c>
      <c r="AF21" s="21">
        <f t="shared" si="14"/>
        <v>0</v>
      </c>
      <c r="AG21" s="21">
        <f t="shared" si="14"/>
        <v>0</v>
      </c>
      <c r="AH21" s="21">
        <f t="shared" si="14"/>
        <v>0</v>
      </c>
      <c r="AI21" s="21">
        <f t="shared" si="14"/>
        <v>0</v>
      </c>
      <c r="AJ21" s="21">
        <f t="shared" si="14"/>
        <v>0</v>
      </c>
      <c r="AK21" s="21">
        <f t="shared" si="14"/>
        <v>0</v>
      </c>
      <c r="AL21" s="21">
        <f t="shared" si="14"/>
        <v>0</v>
      </c>
      <c r="AM21" s="21">
        <f t="shared" si="14"/>
        <v>0</v>
      </c>
      <c r="AN21" s="21">
        <f t="shared" si="14"/>
        <v>0</v>
      </c>
      <c r="AO21" s="21">
        <f t="shared" si="14"/>
        <v>0</v>
      </c>
      <c r="AP21" s="21">
        <f t="shared" si="14"/>
        <v>0</v>
      </c>
      <c r="AQ21" s="21">
        <f t="shared" si="14"/>
        <v>0</v>
      </c>
      <c r="AR21" s="21">
        <f t="shared" si="14"/>
        <v>0</v>
      </c>
      <c r="AS21" s="21">
        <f t="shared" si="14"/>
        <v>0</v>
      </c>
      <c r="AT21" s="21">
        <f t="shared" si="14"/>
        <v>0</v>
      </c>
      <c r="AU21" s="22">
        <f t="shared" si="3"/>
        <v>207787311.1595732</v>
      </c>
      <c r="AW21" s="4">
        <v>1031935358.6049751</v>
      </c>
      <c r="AX21" s="4">
        <f t="shared" si="4"/>
        <v>858433440.5332557</v>
      </c>
      <c r="AY21" s="4">
        <f t="shared" si="5"/>
        <v>227484861.74131277</v>
      </c>
      <c r="AZ21" s="4">
        <f t="shared" si="6"/>
        <v>630948578.79194295</v>
      </c>
      <c r="BA21" s="4">
        <f t="shared" si="7"/>
        <v>36595017.569932692</v>
      </c>
    </row>
    <row r="22" spans="2:53" x14ac:dyDescent="0.35">
      <c r="B22" s="1">
        <f t="shared" si="8"/>
        <v>14</v>
      </c>
      <c r="C22" s="4">
        <f t="shared" si="13"/>
        <v>333360527.08276469</v>
      </c>
      <c r="D22" s="26">
        <f t="shared" si="10"/>
        <v>119036735</v>
      </c>
      <c r="E22" s="26">
        <f t="shared" si="11"/>
        <v>214323792.08276469</v>
      </c>
      <c r="F22" s="20">
        <f>SUM($E$9:E22)</f>
        <v>2104692591.2209954</v>
      </c>
      <c r="G22" s="21">
        <f t="shared" si="2"/>
        <v>0</v>
      </c>
      <c r="H22" s="21">
        <f t="shared" si="2"/>
        <v>0</v>
      </c>
      <c r="I22" s="21">
        <f t="shared" si="2"/>
        <v>0</v>
      </c>
      <c r="J22" s="21">
        <f t="shared" si="2"/>
        <v>0</v>
      </c>
      <c r="K22" s="21">
        <f t="shared" si="2"/>
        <v>0</v>
      </c>
      <c r="L22" s="21">
        <f t="shared" si="2"/>
        <v>0</v>
      </c>
      <c r="M22" s="21">
        <f t="shared" si="2"/>
        <v>0</v>
      </c>
      <c r="N22" s="21">
        <f t="shared" si="2"/>
        <v>0</v>
      </c>
      <c r="O22" s="21">
        <f t="shared" si="2"/>
        <v>0</v>
      </c>
      <c r="P22" s="21">
        <f t="shared" si="2"/>
        <v>0</v>
      </c>
      <c r="Q22" s="21">
        <f t="shared" si="2"/>
        <v>0</v>
      </c>
      <c r="R22" s="21">
        <f t="shared" si="2"/>
        <v>0</v>
      </c>
      <c r="S22" s="21">
        <f t="shared" si="2"/>
        <v>0</v>
      </c>
      <c r="T22" s="21">
        <f t="shared" si="2"/>
        <v>21432379.208276469</v>
      </c>
      <c r="U22" s="21">
        <f t="shared" si="2"/>
        <v>21432379.208276469</v>
      </c>
      <c r="V22" s="21">
        <f t="shared" si="2"/>
        <v>21432379.208276469</v>
      </c>
      <c r="W22" s="21">
        <f t="shared" si="14"/>
        <v>21432379.208276469</v>
      </c>
      <c r="X22" s="21">
        <f t="shared" si="14"/>
        <v>21432379.208276469</v>
      </c>
      <c r="Y22" s="21">
        <f t="shared" si="14"/>
        <v>21432379.208276469</v>
      </c>
      <c r="Z22" s="21">
        <f t="shared" si="14"/>
        <v>21432379.208276469</v>
      </c>
      <c r="AA22" s="21">
        <f t="shared" si="14"/>
        <v>21432379.208276469</v>
      </c>
      <c r="AB22" s="21">
        <f t="shared" si="14"/>
        <v>21432379.208276469</v>
      </c>
      <c r="AC22" s="21">
        <f t="shared" si="14"/>
        <v>21432379.208276469</v>
      </c>
      <c r="AD22" s="21">
        <f t="shared" si="14"/>
        <v>0</v>
      </c>
      <c r="AE22" s="21">
        <f t="shared" si="14"/>
        <v>0</v>
      </c>
      <c r="AF22" s="21">
        <f t="shared" si="14"/>
        <v>0</v>
      </c>
      <c r="AG22" s="21">
        <f t="shared" si="14"/>
        <v>0</v>
      </c>
      <c r="AH22" s="21">
        <f t="shared" si="14"/>
        <v>0</v>
      </c>
      <c r="AI22" s="21">
        <f t="shared" si="14"/>
        <v>0</v>
      </c>
      <c r="AJ22" s="21">
        <f t="shared" si="14"/>
        <v>0</v>
      </c>
      <c r="AK22" s="21">
        <f t="shared" si="14"/>
        <v>0</v>
      </c>
      <c r="AL22" s="21">
        <f t="shared" si="14"/>
        <v>0</v>
      </c>
      <c r="AM22" s="21">
        <f t="shared" si="14"/>
        <v>0</v>
      </c>
      <c r="AN22" s="21">
        <f t="shared" si="14"/>
        <v>0</v>
      </c>
      <c r="AO22" s="21">
        <f t="shared" si="14"/>
        <v>0</v>
      </c>
      <c r="AP22" s="21">
        <f t="shared" si="14"/>
        <v>0</v>
      </c>
      <c r="AQ22" s="21">
        <f t="shared" si="14"/>
        <v>0</v>
      </c>
      <c r="AR22" s="21">
        <f t="shared" si="14"/>
        <v>0</v>
      </c>
      <c r="AS22" s="21">
        <f t="shared" si="14"/>
        <v>0</v>
      </c>
      <c r="AT22" s="21">
        <f t="shared" si="14"/>
        <v>0</v>
      </c>
      <c r="AU22" s="22">
        <f t="shared" si="3"/>
        <v>214323792.08276471</v>
      </c>
      <c r="AW22" s="4">
        <v>1216044111.7270746</v>
      </c>
      <c r="AX22" s="4">
        <f t="shared" si="4"/>
        <v>888648479.4939208</v>
      </c>
      <c r="AY22" s="4">
        <f t="shared" si="5"/>
        <v>235491847.06588903</v>
      </c>
      <c r="AZ22" s="4">
        <f t="shared" si="6"/>
        <v>653156632.4280318</v>
      </c>
      <c r="BA22" s="4">
        <f t="shared" si="7"/>
        <v>37883084.680825844</v>
      </c>
    </row>
    <row r="23" spans="2:53" x14ac:dyDescent="0.35">
      <c r="B23" s="1">
        <f t="shared" si="8"/>
        <v>15</v>
      </c>
      <c r="C23" s="4">
        <f t="shared" si="13"/>
        <v>340027737.62441999</v>
      </c>
      <c r="D23" s="26">
        <f t="shared" si="10"/>
        <v>119036735</v>
      </c>
      <c r="E23" s="26">
        <f t="shared" si="11"/>
        <v>220991002.62441999</v>
      </c>
      <c r="F23" s="20">
        <f>SUM($E$9:E23)</f>
        <v>2325683593.8454156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1">
        <f t="shared" si="2"/>
        <v>0</v>
      </c>
      <c r="L23" s="21">
        <f t="shared" si="2"/>
        <v>0</v>
      </c>
      <c r="M23" s="21">
        <f t="shared" si="2"/>
        <v>0</v>
      </c>
      <c r="N23" s="21">
        <f t="shared" si="2"/>
        <v>0</v>
      </c>
      <c r="O23" s="21">
        <f t="shared" si="2"/>
        <v>0</v>
      </c>
      <c r="P23" s="21">
        <f t="shared" si="2"/>
        <v>0</v>
      </c>
      <c r="Q23" s="21">
        <f t="shared" si="2"/>
        <v>0</v>
      </c>
      <c r="R23" s="21">
        <f t="shared" si="2"/>
        <v>0</v>
      </c>
      <c r="S23" s="21">
        <f t="shared" si="2"/>
        <v>0</v>
      </c>
      <c r="T23" s="21">
        <f t="shared" si="2"/>
        <v>0</v>
      </c>
      <c r="U23" s="21">
        <f t="shared" si="2"/>
        <v>22099100.262442</v>
      </c>
      <c r="V23" s="21">
        <f t="shared" si="2"/>
        <v>22099100.262442</v>
      </c>
      <c r="W23" s="21">
        <f t="shared" si="14"/>
        <v>22099100.262442</v>
      </c>
      <c r="X23" s="21">
        <f t="shared" si="14"/>
        <v>22099100.262442</v>
      </c>
      <c r="Y23" s="21">
        <f t="shared" si="14"/>
        <v>22099100.262442</v>
      </c>
      <c r="Z23" s="21">
        <f t="shared" si="14"/>
        <v>22099100.262442</v>
      </c>
      <c r="AA23" s="21">
        <f t="shared" si="14"/>
        <v>22099100.262442</v>
      </c>
      <c r="AB23" s="21">
        <f t="shared" si="14"/>
        <v>22099100.262442</v>
      </c>
      <c r="AC23" s="21">
        <f t="shared" si="14"/>
        <v>22099100.262442</v>
      </c>
      <c r="AD23" s="21">
        <f t="shared" si="14"/>
        <v>22099100.262442</v>
      </c>
      <c r="AE23" s="21">
        <f t="shared" si="14"/>
        <v>0</v>
      </c>
      <c r="AF23" s="21">
        <f t="shared" si="14"/>
        <v>0</v>
      </c>
      <c r="AG23" s="21">
        <f t="shared" si="14"/>
        <v>0</v>
      </c>
      <c r="AH23" s="21">
        <f t="shared" si="14"/>
        <v>0</v>
      </c>
      <c r="AI23" s="21">
        <f t="shared" si="14"/>
        <v>0</v>
      </c>
      <c r="AJ23" s="21">
        <f t="shared" si="14"/>
        <v>0</v>
      </c>
      <c r="AK23" s="21">
        <f t="shared" si="14"/>
        <v>0</v>
      </c>
      <c r="AL23" s="21">
        <f t="shared" si="14"/>
        <v>0</v>
      </c>
      <c r="AM23" s="21">
        <f t="shared" si="14"/>
        <v>0</v>
      </c>
      <c r="AN23" s="21">
        <f t="shared" si="14"/>
        <v>0</v>
      </c>
      <c r="AO23" s="21">
        <f t="shared" si="14"/>
        <v>0</v>
      </c>
      <c r="AP23" s="21">
        <f t="shared" si="14"/>
        <v>0</v>
      </c>
      <c r="AQ23" s="21">
        <f t="shared" si="14"/>
        <v>0</v>
      </c>
      <c r="AR23" s="21">
        <f t="shared" si="14"/>
        <v>0</v>
      </c>
      <c r="AS23" s="21">
        <f t="shared" si="14"/>
        <v>0</v>
      </c>
      <c r="AT23" s="21">
        <f t="shared" si="14"/>
        <v>0</v>
      </c>
      <c r="AU23" s="22">
        <f t="shared" si="3"/>
        <v>220991002.62441996</v>
      </c>
      <c r="AW23" s="4">
        <v>1408548838.6116161</v>
      </c>
      <c r="AX23" s="4">
        <f t="shared" si="4"/>
        <v>917134755.23379946</v>
      </c>
      <c r="AY23" s="4">
        <f t="shared" si="5"/>
        <v>243040710.13695687</v>
      </c>
      <c r="AZ23" s="4">
        <f t="shared" si="6"/>
        <v>674094045.09684253</v>
      </c>
      <c r="BA23" s="4">
        <f t="shared" si="7"/>
        <v>39097454.615616865</v>
      </c>
    </row>
    <row r="24" spans="2:53" x14ac:dyDescent="0.35">
      <c r="B24" s="1">
        <f t="shared" si="8"/>
        <v>16</v>
      </c>
      <c r="C24" s="4">
        <f>C23*(1+$B$3)</f>
        <v>346828292.37690842</v>
      </c>
      <c r="D24" s="26">
        <f t="shared" si="10"/>
        <v>119036735</v>
      </c>
      <c r="E24" s="26">
        <f t="shared" si="11"/>
        <v>227791557.37690842</v>
      </c>
      <c r="F24" s="20">
        <f>SUM($E$9:E24)</f>
        <v>2553475151.2223239</v>
      </c>
      <c r="G24" s="21">
        <f t="shared" si="2"/>
        <v>0</v>
      </c>
      <c r="H24" s="21">
        <f t="shared" si="2"/>
        <v>0</v>
      </c>
      <c r="I24" s="21">
        <f t="shared" si="2"/>
        <v>0</v>
      </c>
      <c r="J24" s="21">
        <f t="shared" si="2"/>
        <v>0</v>
      </c>
      <c r="K24" s="21">
        <f t="shared" si="2"/>
        <v>0</v>
      </c>
      <c r="L24" s="21">
        <f t="shared" si="2"/>
        <v>0</v>
      </c>
      <c r="M24" s="21">
        <f t="shared" si="2"/>
        <v>0</v>
      </c>
      <c r="N24" s="21">
        <f t="shared" si="2"/>
        <v>0</v>
      </c>
      <c r="O24" s="21">
        <f t="shared" si="2"/>
        <v>0</v>
      </c>
      <c r="P24" s="21">
        <f t="shared" si="2"/>
        <v>0</v>
      </c>
      <c r="Q24" s="21">
        <f t="shared" si="2"/>
        <v>0</v>
      </c>
      <c r="R24" s="21">
        <f t="shared" si="2"/>
        <v>0</v>
      </c>
      <c r="S24" s="21">
        <f t="shared" si="2"/>
        <v>0</v>
      </c>
      <c r="T24" s="21">
        <f t="shared" si="2"/>
        <v>0</v>
      </c>
      <c r="U24" s="21">
        <f t="shared" si="2"/>
        <v>0</v>
      </c>
      <c r="V24" s="21">
        <f t="shared" si="2"/>
        <v>22779155.737690844</v>
      </c>
      <c r="W24" s="21">
        <f t="shared" si="14"/>
        <v>22779155.737690844</v>
      </c>
      <c r="X24" s="21">
        <f t="shared" si="14"/>
        <v>22779155.737690844</v>
      </c>
      <c r="Y24" s="21">
        <f t="shared" si="14"/>
        <v>22779155.737690844</v>
      </c>
      <c r="Z24" s="21">
        <f t="shared" si="14"/>
        <v>22779155.737690844</v>
      </c>
      <c r="AA24" s="21">
        <f t="shared" si="14"/>
        <v>22779155.737690844</v>
      </c>
      <c r="AB24" s="21">
        <f t="shared" si="14"/>
        <v>22779155.737690844</v>
      </c>
      <c r="AC24" s="21">
        <f t="shared" si="14"/>
        <v>22779155.737690844</v>
      </c>
      <c r="AD24" s="21">
        <f t="shared" si="14"/>
        <v>22779155.737690844</v>
      </c>
      <c r="AE24" s="21">
        <f t="shared" si="14"/>
        <v>22779155.737690844</v>
      </c>
      <c r="AF24" s="21">
        <f t="shared" si="14"/>
        <v>0</v>
      </c>
      <c r="AG24" s="21">
        <f t="shared" si="14"/>
        <v>0</v>
      </c>
      <c r="AH24" s="21">
        <f t="shared" si="14"/>
        <v>0</v>
      </c>
      <c r="AI24" s="21">
        <f t="shared" si="14"/>
        <v>0</v>
      </c>
      <c r="AJ24" s="21">
        <f t="shared" si="14"/>
        <v>0</v>
      </c>
      <c r="AK24" s="21">
        <f t="shared" si="14"/>
        <v>0</v>
      </c>
      <c r="AL24" s="21">
        <f t="shared" si="14"/>
        <v>0</v>
      </c>
      <c r="AM24" s="21">
        <f t="shared" si="14"/>
        <v>0</v>
      </c>
      <c r="AN24" s="21">
        <f t="shared" si="14"/>
        <v>0</v>
      </c>
      <c r="AO24" s="21">
        <f t="shared" si="14"/>
        <v>0</v>
      </c>
      <c r="AP24" s="21">
        <f t="shared" si="14"/>
        <v>0</v>
      </c>
      <c r="AQ24" s="21">
        <f t="shared" si="14"/>
        <v>0</v>
      </c>
      <c r="AR24" s="21">
        <f t="shared" si="14"/>
        <v>0</v>
      </c>
      <c r="AS24" s="21">
        <f t="shared" si="14"/>
        <v>0</v>
      </c>
      <c r="AT24" s="21">
        <f t="shared" si="14"/>
        <v>0</v>
      </c>
      <c r="AU24" s="22">
        <f t="shared" si="3"/>
        <v>227791557.37690839</v>
      </c>
      <c r="AW24" s="4">
        <v>1607284394.7338486</v>
      </c>
      <c r="AX24" s="4">
        <f t="shared" si="4"/>
        <v>946190756.48847532</v>
      </c>
      <c r="AY24" s="4">
        <f t="shared" si="5"/>
        <v>250740550.46944597</v>
      </c>
      <c r="AZ24" s="4">
        <f t="shared" si="6"/>
        <v>695450206.01902938</v>
      </c>
      <c r="BA24" s="4">
        <f t="shared" si="7"/>
        <v>40336111.949103706</v>
      </c>
    </row>
    <row r="25" spans="2:53" x14ac:dyDescent="0.35">
      <c r="B25" s="1">
        <f t="shared" si="8"/>
        <v>17</v>
      </c>
      <c r="C25" s="4">
        <f t="shared" si="13"/>
        <v>353764858.22444659</v>
      </c>
      <c r="D25" s="26">
        <f t="shared" si="10"/>
        <v>119036735</v>
      </c>
      <c r="E25" s="26">
        <f t="shared" si="11"/>
        <v>234728123.22444659</v>
      </c>
      <c r="F25" s="20">
        <f>SUM($E$9:E25)</f>
        <v>2788203274.4467707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1">
        <f t="shared" si="2"/>
        <v>0</v>
      </c>
      <c r="L25" s="21">
        <f t="shared" si="2"/>
        <v>0</v>
      </c>
      <c r="M25" s="21">
        <f t="shared" si="2"/>
        <v>0</v>
      </c>
      <c r="N25" s="21">
        <f t="shared" si="2"/>
        <v>0</v>
      </c>
      <c r="O25" s="21">
        <f t="shared" si="2"/>
        <v>0</v>
      </c>
      <c r="P25" s="21">
        <f t="shared" si="2"/>
        <v>0</v>
      </c>
      <c r="Q25" s="21">
        <f t="shared" si="2"/>
        <v>0</v>
      </c>
      <c r="R25" s="21">
        <f t="shared" si="2"/>
        <v>0</v>
      </c>
      <c r="S25" s="21">
        <f t="shared" si="2"/>
        <v>0</v>
      </c>
      <c r="T25" s="21">
        <f t="shared" si="2"/>
        <v>0</v>
      </c>
      <c r="U25" s="21">
        <f t="shared" si="2"/>
        <v>0</v>
      </c>
      <c r="V25" s="21">
        <f t="shared" si="2"/>
        <v>0</v>
      </c>
      <c r="W25" s="21">
        <f t="shared" si="14"/>
        <v>23472812.322444659</v>
      </c>
      <c r="X25" s="21">
        <f t="shared" si="14"/>
        <v>23472812.322444659</v>
      </c>
      <c r="Y25" s="21">
        <f t="shared" si="14"/>
        <v>23472812.322444659</v>
      </c>
      <c r="Z25" s="21">
        <f t="shared" si="14"/>
        <v>23472812.322444659</v>
      </c>
      <c r="AA25" s="21">
        <f t="shared" si="14"/>
        <v>23472812.322444659</v>
      </c>
      <c r="AB25" s="21">
        <f t="shared" si="14"/>
        <v>23472812.322444659</v>
      </c>
      <c r="AC25" s="21">
        <f t="shared" si="14"/>
        <v>23472812.322444659</v>
      </c>
      <c r="AD25" s="21">
        <f t="shared" si="14"/>
        <v>23472812.322444659</v>
      </c>
      <c r="AE25" s="21">
        <f t="shared" si="14"/>
        <v>23472812.322444659</v>
      </c>
      <c r="AF25" s="21">
        <f t="shared" si="14"/>
        <v>23472812.322444659</v>
      </c>
      <c r="AG25" s="21">
        <f t="shared" si="14"/>
        <v>0</v>
      </c>
      <c r="AH25" s="21">
        <f t="shared" si="14"/>
        <v>0</v>
      </c>
      <c r="AI25" s="21">
        <f t="shared" si="14"/>
        <v>0</v>
      </c>
      <c r="AJ25" s="21">
        <f t="shared" si="14"/>
        <v>0</v>
      </c>
      <c r="AK25" s="21">
        <f t="shared" si="14"/>
        <v>0</v>
      </c>
      <c r="AL25" s="21">
        <f t="shared" si="14"/>
        <v>0</v>
      </c>
      <c r="AM25" s="21">
        <f t="shared" si="14"/>
        <v>0</v>
      </c>
      <c r="AN25" s="21">
        <f t="shared" si="14"/>
        <v>0</v>
      </c>
      <c r="AO25" s="21">
        <f t="shared" si="14"/>
        <v>0</v>
      </c>
      <c r="AP25" s="21">
        <f t="shared" si="14"/>
        <v>0</v>
      </c>
      <c r="AQ25" s="21">
        <f t="shared" si="14"/>
        <v>0</v>
      </c>
      <c r="AR25" s="21">
        <f t="shared" si="14"/>
        <v>0</v>
      </c>
      <c r="AS25" s="21">
        <f t="shared" si="14"/>
        <v>0</v>
      </c>
      <c r="AT25" s="21">
        <f t="shared" si="14"/>
        <v>0</v>
      </c>
      <c r="AU25" s="22">
        <f t="shared" si="3"/>
        <v>234728123.22444654</v>
      </c>
      <c r="AW25" s="4">
        <v>1812375396.6785254</v>
      </c>
      <c r="AX25" s="4">
        <f t="shared" si="4"/>
        <v>975827877.76824522</v>
      </c>
      <c r="AY25" s="4">
        <f t="shared" si="5"/>
        <v>258594387.608585</v>
      </c>
      <c r="AZ25" s="4">
        <f t="shared" si="6"/>
        <v>717233490.15966022</v>
      </c>
      <c r="BA25" s="4">
        <f t="shared" si="7"/>
        <v>41599542.429260291</v>
      </c>
    </row>
    <row r="26" spans="2:53" x14ac:dyDescent="0.35">
      <c r="B26" s="1">
        <f t="shared" si="8"/>
        <v>18</v>
      </c>
      <c r="C26" s="4">
        <f t="shared" si="13"/>
        <v>360840155.38893551</v>
      </c>
      <c r="D26" s="26">
        <f t="shared" si="10"/>
        <v>119036735</v>
      </c>
      <c r="E26" s="26">
        <f t="shared" si="11"/>
        <v>241803420.38893551</v>
      </c>
      <c r="F26" s="20">
        <f>SUM($E$9:E26)</f>
        <v>3030006694.8357062</v>
      </c>
      <c r="G26" s="21">
        <f t="shared" si="2"/>
        <v>0</v>
      </c>
      <c r="H26" s="21">
        <f t="shared" si="2"/>
        <v>0</v>
      </c>
      <c r="I26" s="21">
        <f t="shared" si="2"/>
        <v>0</v>
      </c>
      <c r="J26" s="21">
        <f t="shared" si="2"/>
        <v>0</v>
      </c>
      <c r="K26" s="21">
        <f t="shared" si="2"/>
        <v>0</v>
      </c>
      <c r="L26" s="21">
        <f t="shared" si="2"/>
        <v>0</v>
      </c>
      <c r="M26" s="21">
        <f t="shared" si="2"/>
        <v>0</v>
      </c>
      <c r="N26" s="21">
        <f t="shared" si="2"/>
        <v>0</v>
      </c>
      <c r="O26" s="21">
        <f t="shared" si="2"/>
        <v>0</v>
      </c>
      <c r="P26" s="21">
        <f t="shared" si="2"/>
        <v>0</v>
      </c>
      <c r="Q26" s="21">
        <f t="shared" si="2"/>
        <v>0</v>
      </c>
      <c r="R26" s="21">
        <f t="shared" si="2"/>
        <v>0</v>
      </c>
      <c r="S26" s="21">
        <f t="shared" si="2"/>
        <v>0</v>
      </c>
      <c r="T26" s="21">
        <f t="shared" si="2"/>
        <v>0</v>
      </c>
      <c r="U26" s="21">
        <f t="shared" si="2"/>
        <v>0</v>
      </c>
      <c r="V26" s="21">
        <f t="shared" si="2"/>
        <v>0</v>
      </c>
      <c r="W26" s="21">
        <f t="shared" si="14"/>
        <v>0</v>
      </c>
      <c r="X26" s="21">
        <f t="shared" si="14"/>
        <v>24180342.038893551</v>
      </c>
      <c r="Y26" s="21">
        <f t="shared" si="14"/>
        <v>24180342.038893551</v>
      </c>
      <c r="Z26" s="21">
        <f t="shared" si="14"/>
        <v>24180342.038893551</v>
      </c>
      <c r="AA26" s="21">
        <f t="shared" si="14"/>
        <v>24180342.038893551</v>
      </c>
      <c r="AB26" s="21">
        <f t="shared" si="14"/>
        <v>24180342.038893551</v>
      </c>
      <c r="AC26" s="21">
        <f t="shared" si="14"/>
        <v>24180342.038893551</v>
      </c>
      <c r="AD26" s="21">
        <f t="shared" si="14"/>
        <v>24180342.038893551</v>
      </c>
      <c r="AE26" s="21">
        <f t="shared" si="14"/>
        <v>24180342.038893551</v>
      </c>
      <c r="AF26" s="21">
        <f t="shared" si="14"/>
        <v>24180342.038893551</v>
      </c>
      <c r="AG26" s="21">
        <f t="shared" si="14"/>
        <v>24180342.038893551</v>
      </c>
      <c r="AH26" s="21">
        <f t="shared" si="14"/>
        <v>0</v>
      </c>
      <c r="AI26" s="21">
        <f t="shared" si="14"/>
        <v>0</v>
      </c>
      <c r="AJ26" s="21">
        <f t="shared" si="14"/>
        <v>0</v>
      </c>
      <c r="AK26" s="21">
        <f t="shared" si="14"/>
        <v>0</v>
      </c>
      <c r="AL26" s="21">
        <f t="shared" ref="AL26:AT26" si="15">IF(AND(AL$8-$B26&lt;$B$4,AL$8&gt;=$B26),$E26/$B$4,0)</f>
        <v>0</v>
      </c>
      <c r="AM26" s="21">
        <f t="shared" si="15"/>
        <v>0</v>
      </c>
      <c r="AN26" s="21">
        <f t="shared" si="15"/>
        <v>0</v>
      </c>
      <c r="AO26" s="21">
        <f t="shared" si="15"/>
        <v>0</v>
      </c>
      <c r="AP26" s="21">
        <f t="shared" si="15"/>
        <v>0</v>
      </c>
      <c r="AQ26" s="21">
        <f t="shared" si="15"/>
        <v>0</v>
      </c>
      <c r="AR26" s="21">
        <f t="shared" si="15"/>
        <v>0</v>
      </c>
      <c r="AS26" s="21">
        <f t="shared" si="15"/>
        <v>0</v>
      </c>
      <c r="AT26" s="21">
        <f t="shared" si="15"/>
        <v>0</v>
      </c>
      <c r="AU26" s="22">
        <f t="shared" si="3"/>
        <v>241803420.38893551</v>
      </c>
      <c r="AW26" s="4">
        <v>2023948953.3620961</v>
      </c>
      <c r="AX26" s="4">
        <f t="shared" si="4"/>
        <v>1006057741.4736102</v>
      </c>
      <c r="AY26" s="4">
        <f t="shared" si="5"/>
        <v>266605301.49050671</v>
      </c>
      <c r="AZ26" s="4">
        <f t="shared" si="6"/>
        <v>739452439.98310351</v>
      </c>
      <c r="BA26" s="4">
        <f t="shared" si="7"/>
        <v>42888241.519020006</v>
      </c>
    </row>
    <row r="27" spans="2:53" x14ac:dyDescent="0.35">
      <c r="B27" s="1">
        <f t="shared" si="8"/>
        <v>19</v>
      </c>
      <c r="C27" s="4">
        <f t="shared" si="13"/>
        <v>368056958.49671423</v>
      </c>
      <c r="D27" s="26">
        <f t="shared" si="10"/>
        <v>119036735</v>
      </c>
      <c r="E27" s="26">
        <f t="shared" si="11"/>
        <v>249020223.49671423</v>
      </c>
      <c r="F27" s="20">
        <f>SUM($E$9:E27)</f>
        <v>3279026918.3324203</v>
      </c>
      <c r="G27" s="21">
        <f t="shared" si="2"/>
        <v>0</v>
      </c>
      <c r="H27" s="21">
        <f t="shared" si="2"/>
        <v>0</v>
      </c>
      <c r="I27" s="21">
        <f t="shared" si="2"/>
        <v>0</v>
      </c>
      <c r="J27" s="21">
        <f t="shared" si="2"/>
        <v>0</v>
      </c>
      <c r="K27" s="21">
        <f t="shared" si="2"/>
        <v>0</v>
      </c>
      <c r="L27" s="21">
        <f t="shared" si="2"/>
        <v>0</v>
      </c>
      <c r="M27" s="21">
        <f t="shared" si="2"/>
        <v>0</v>
      </c>
      <c r="N27" s="21">
        <f t="shared" si="2"/>
        <v>0</v>
      </c>
      <c r="O27" s="21">
        <f t="shared" si="2"/>
        <v>0</v>
      </c>
      <c r="P27" s="21">
        <f t="shared" si="2"/>
        <v>0</v>
      </c>
      <c r="Q27" s="21">
        <f t="shared" si="2"/>
        <v>0</v>
      </c>
      <c r="R27" s="21">
        <f t="shared" si="2"/>
        <v>0</v>
      </c>
      <c r="S27" s="21">
        <f t="shared" si="2"/>
        <v>0</v>
      </c>
      <c r="T27" s="21">
        <f t="shared" si="2"/>
        <v>0</v>
      </c>
      <c r="U27" s="21">
        <f t="shared" si="2"/>
        <v>0</v>
      </c>
      <c r="V27" s="21">
        <f t="shared" si="2"/>
        <v>0</v>
      </c>
      <c r="W27" s="21">
        <f t="shared" ref="W27:AT37" si="16">IF(AND(W$8-$B27&lt;$B$4,W$8&gt;=$B27),$E27/$B$4,0)</f>
        <v>0</v>
      </c>
      <c r="X27" s="21">
        <f t="shared" si="16"/>
        <v>0</v>
      </c>
      <c r="Y27" s="21">
        <f t="shared" si="16"/>
        <v>24902022.349671423</v>
      </c>
      <c r="Z27" s="21">
        <f t="shared" si="16"/>
        <v>24902022.349671423</v>
      </c>
      <c r="AA27" s="21">
        <f t="shared" si="16"/>
        <v>24902022.349671423</v>
      </c>
      <c r="AB27" s="21">
        <f t="shared" si="16"/>
        <v>24902022.349671423</v>
      </c>
      <c r="AC27" s="21">
        <f t="shared" si="16"/>
        <v>24902022.349671423</v>
      </c>
      <c r="AD27" s="21">
        <f t="shared" si="16"/>
        <v>24902022.349671423</v>
      </c>
      <c r="AE27" s="21">
        <f t="shared" si="16"/>
        <v>24902022.349671423</v>
      </c>
      <c r="AF27" s="21">
        <f t="shared" si="16"/>
        <v>24902022.349671423</v>
      </c>
      <c r="AG27" s="21">
        <f t="shared" si="16"/>
        <v>24902022.349671423</v>
      </c>
      <c r="AH27" s="21">
        <f t="shared" si="16"/>
        <v>24902022.349671423</v>
      </c>
      <c r="AI27" s="21">
        <f t="shared" si="16"/>
        <v>0</v>
      </c>
      <c r="AJ27" s="21">
        <f t="shared" si="16"/>
        <v>0</v>
      </c>
      <c r="AK27" s="21">
        <f t="shared" si="16"/>
        <v>0</v>
      </c>
      <c r="AL27" s="21">
        <f t="shared" si="16"/>
        <v>0</v>
      </c>
      <c r="AM27" s="21">
        <f t="shared" si="16"/>
        <v>0</v>
      </c>
      <c r="AN27" s="21">
        <f t="shared" si="16"/>
        <v>0</v>
      </c>
      <c r="AO27" s="21">
        <f t="shared" si="16"/>
        <v>0</v>
      </c>
      <c r="AP27" s="21">
        <f t="shared" si="16"/>
        <v>0</v>
      </c>
      <c r="AQ27" s="21">
        <f t="shared" si="16"/>
        <v>0</v>
      </c>
      <c r="AR27" s="21">
        <f t="shared" si="16"/>
        <v>0</v>
      </c>
      <c r="AS27" s="21">
        <f t="shared" si="16"/>
        <v>0</v>
      </c>
      <c r="AT27" s="21">
        <f t="shared" si="16"/>
        <v>0</v>
      </c>
      <c r="AU27" s="22">
        <f t="shared" si="3"/>
        <v>249020223.49671423</v>
      </c>
      <c r="AW27" s="4">
        <v>2242134715.8793383</v>
      </c>
      <c r="AX27" s="4">
        <f t="shared" si="4"/>
        <v>1036892202.4530821</v>
      </c>
      <c r="AY27" s="4">
        <f t="shared" si="5"/>
        <v>274776433.65006679</v>
      </c>
      <c r="AZ27" s="4">
        <f t="shared" si="6"/>
        <v>762115768.80301523</v>
      </c>
      <c r="BA27" s="4">
        <f t="shared" si="7"/>
        <v>44202714.590574883</v>
      </c>
    </row>
    <row r="28" spans="2:53" x14ac:dyDescent="0.35">
      <c r="B28" s="1">
        <f t="shared" si="8"/>
        <v>20</v>
      </c>
      <c r="C28" s="4">
        <f t="shared" si="13"/>
        <v>375418097.66664851</v>
      </c>
      <c r="D28" s="26">
        <f t="shared" si="10"/>
        <v>119036735</v>
      </c>
      <c r="E28" s="26">
        <f t="shared" si="11"/>
        <v>256381362.66664851</v>
      </c>
      <c r="F28" s="20">
        <f>SUM($E$9:E28)</f>
        <v>3535408280.9990687</v>
      </c>
      <c r="G28" s="21">
        <f t="shared" si="2"/>
        <v>0</v>
      </c>
      <c r="H28" s="21">
        <f t="shared" si="2"/>
        <v>0</v>
      </c>
      <c r="I28" s="21">
        <f t="shared" si="2"/>
        <v>0</v>
      </c>
      <c r="J28" s="21">
        <f t="shared" si="2"/>
        <v>0</v>
      </c>
      <c r="K28" s="21">
        <f t="shared" si="2"/>
        <v>0</v>
      </c>
      <c r="L28" s="21">
        <f t="shared" si="2"/>
        <v>0</v>
      </c>
      <c r="M28" s="21">
        <f t="shared" si="2"/>
        <v>0</v>
      </c>
      <c r="N28" s="21">
        <f t="shared" si="2"/>
        <v>0</v>
      </c>
      <c r="O28" s="21">
        <f t="shared" si="2"/>
        <v>0</v>
      </c>
      <c r="P28" s="21">
        <f t="shared" si="2"/>
        <v>0</v>
      </c>
      <c r="Q28" s="21">
        <f t="shared" si="2"/>
        <v>0</v>
      </c>
      <c r="R28" s="21">
        <f t="shared" si="2"/>
        <v>0</v>
      </c>
      <c r="S28" s="21">
        <f t="shared" si="2"/>
        <v>0</v>
      </c>
      <c r="T28" s="21">
        <f t="shared" si="2"/>
        <v>0</v>
      </c>
      <c r="U28" s="21">
        <f t="shared" si="2"/>
        <v>0</v>
      </c>
      <c r="V28" s="21">
        <f t="shared" si="2"/>
        <v>0</v>
      </c>
      <c r="W28" s="21">
        <f t="shared" si="16"/>
        <v>0</v>
      </c>
      <c r="X28" s="21">
        <f t="shared" si="16"/>
        <v>0</v>
      </c>
      <c r="Y28" s="21">
        <f t="shared" si="16"/>
        <v>0</v>
      </c>
      <c r="Z28" s="21">
        <f t="shared" si="16"/>
        <v>25638136.266664851</v>
      </c>
      <c r="AA28" s="21">
        <f t="shared" si="16"/>
        <v>25638136.266664851</v>
      </c>
      <c r="AB28" s="21">
        <f t="shared" si="16"/>
        <v>25638136.266664851</v>
      </c>
      <c r="AC28" s="21">
        <f t="shared" si="16"/>
        <v>25638136.266664851</v>
      </c>
      <c r="AD28" s="21">
        <f t="shared" si="16"/>
        <v>25638136.266664851</v>
      </c>
      <c r="AE28" s="21">
        <f t="shared" si="16"/>
        <v>25638136.266664851</v>
      </c>
      <c r="AF28" s="21">
        <f t="shared" si="16"/>
        <v>25638136.266664851</v>
      </c>
      <c r="AG28" s="21">
        <f t="shared" si="16"/>
        <v>25638136.266664851</v>
      </c>
      <c r="AH28" s="21">
        <f t="shared" si="16"/>
        <v>25638136.266664851</v>
      </c>
      <c r="AI28" s="21">
        <f t="shared" si="16"/>
        <v>25638136.266664851</v>
      </c>
      <c r="AJ28" s="21">
        <f t="shared" si="16"/>
        <v>0</v>
      </c>
      <c r="AK28" s="21">
        <f t="shared" si="16"/>
        <v>0</v>
      </c>
      <c r="AL28" s="21">
        <f t="shared" si="16"/>
        <v>0</v>
      </c>
      <c r="AM28" s="21">
        <f t="shared" si="16"/>
        <v>0</v>
      </c>
      <c r="AN28" s="21">
        <f t="shared" si="16"/>
        <v>0</v>
      </c>
      <c r="AO28" s="21">
        <f t="shared" si="16"/>
        <v>0</v>
      </c>
      <c r="AP28" s="21">
        <f t="shared" si="16"/>
        <v>0</v>
      </c>
      <c r="AQ28" s="21">
        <f t="shared" si="16"/>
        <v>0</v>
      </c>
      <c r="AR28" s="21">
        <f t="shared" si="16"/>
        <v>0</v>
      </c>
      <c r="AS28" s="21">
        <f t="shared" si="16"/>
        <v>0</v>
      </c>
      <c r="AT28" s="21">
        <f t="shared" si="16"/>
        <v>0</v>
      </c>
      <c r="AU28" s="22">
        <f t="shared" si="3"/>
        <v>256381362.66664857</v>
      </c>
      <c r="AW28" s="4">
        <v>2467064928.3469253</v>
      </c>
      <c r="AX28" s="4">
        <f t="shared" si="4"/>
        <v>1068343352.6521435</v>
      </c>
      <c r="AY28" s="4">
        <f t="shared" si="5"/>
        <v>283110988.45281804</v>
      </c>
      <c r="AZ28" s="4">
        <f t="shared" si="6"/>
        <v>785232364.19932544</v>
      </c>
      <c r="BA28" s="4">
        <f t="shared" si="7"/>
        <v>45543477.123560876</v>
      </c>
    </row>
    <row r="29" spans="2:53" x14ac:dyDescent="0.35">
      <c r="B29" s="1">
        <f t="shared" si="8"/>
        <v>21</v>
      </c>
      <c r="C29" s="4">
        <f t="shared" si="13"/>
        <v>382926459.61998147</v>
      </c>
      <c r="D29" s="26">
        <f t="shared" si="10"/>
        <v>119036735</v>
      </c>
      <c r="E29" s="26">
        <f t="shared" si="11"/>
        <v>263889724.61998147</v>
      </c>
      <c r="F29" s="20">
        <f>SUM($E$9:E29)</f>
        <v>3799298005.61905</v>
      </c>
      <c r="G29" s="21">
        <f t="shared" si="2"/>
        <v>0</v>
      </c>
      <c r="H29" s="21">
        <f t="shared" si="2"/>
        <v>0</v>
      </c>
      <c r="I29" s="21">
        <f t="shared" si="2"/>
        <v>0</v>
      </c>
      <c r="J29" s="21">
        <f t="shared" si="2"/>
        <v>0</v>
      </c>
      <c r="K29" s="21">
        <f t="shared" si="2"/>
        <v>0</v>
      </c>
      <c r="L29" s="21">
        <f t="shared" si="2"/>
        <v>0</v>
      </c>
      <c r="M29" s="21">
        <f t="shared" si="2"/>
        <v>0</v>
      </c>
      <c r="N29" s="21">
        <f t="shared" si="2"/>
        <v>0</v>
      </c>
      <c r="O29" s="21">
        <f t="shared" si="2"/>
        <v>0</v>
      </c>
      <c r="P29" s="21">
        <f t="shared" si="2"/>
        <v>0</v>
      </c>
      <c r="Q29" s="21">
        <f t="shared" si="2"/>
        <v>0</v>
      </c>
      <c r="R29" s="21">
        <f t="shared" si="2"/>
        <v>0</v>
      </c>
      <c r="S29" s="21">
        <f t="shared" si="2"/>
        <v>0</v>
      </c>
      <c r="T29" s="21">
        <f t="shared" si="2"/>
        <v>0</v>
      </c>
      <c r="U29" s="21">
        <f t="shared" si="2"/>
        <v>0</v>
      </c>
      <c r="V29" s="21">
        <f t="shared" si="2"/>
        <v>0</v>
      </c>
      <c r="W29" s="21">
        <f t="shared" si="16"/>
        <v>0</v>
      </c>
      <c r="X29" s="21">
        <f t="shared" si="16"/>
        <v>0</v>
      </c>
      <c r="Y29" s="21">
        <f t="shared" si="16"/>
        <v>0</v>
      </c>
      <c r="Z29" s="21">
        <f t="shared" si="16"/>
        <v>0</v>
      </c>
      <c r="AA29" s="21">
        <f t="shared" si="16"/>
        <v>26388972.461998146</v>
      </c>
      <c r="AB29" s="21">
        <f t="shared" si="16"/>
        <v>26388972.461998146</v>
      </c>
      <c r="AC29" s="21">
        <f t="shared" si="16"/>
        <v>26388972.461998146</v>
      </c>
      <c r="AD29" s="21">
        <f t="shared" si="16"/>
        <v>26388972.461998146</v>
      </c>
      <c r="AE29" s="21">
        <f t="shared" si="16"/>
        <v>26388972.461998146</v>
      </c>
      <c r="AF29" s="21">
        <f t="shared" si="16"/>
        <v>26388972.461998146</v>
      </c>
      <c r="AG29" s="21">
        <f t="shared" si="16"/>
        <v>26388972.461998146</v>
      </c>
      <c r="AH29" s="21">
        <f t="shared" si="16"/>
        <v>26388972.461998146</v>
      </c>
      <c r="AI29" s="21">
        <f t="shared" si="16"/>
        <v>26388972.461998146</v>
      </c>
      <c r="AJ29" s="21">
        <f t="shared" si="16"/>
        <v>26388972.461998146</v>
      </c>
      <c r="AK29" s="21">
        <f t="shared" si="16"/>
        <v>0</v>
      </c>
      <c r="AL29" s="21">
        <f t="shared" si="16"/>
        <v>0</v>
      </c>
      <c r="AM29" s="21">
        <f t="shared" si="16"/>
        <v>0</v>
      </c>
      <c r="AN29" s="21">
        <f t="shared" si="16"/>
        <v>0</v>
      </c>
      <c r="AO29" s="21">
        <f t="shared" si="16"/>
        <v>0</v>
      </c>
      <c r="AP29" s="21">
        <f t="shared" si="16"/>
        <v>0</v>
      </c>
      <c r="AQ29" s="21">
        <f t="shared" si="16"/>
        <v>0</v>
      </c>
      <c r="AR29" s="21">
        <f t="shared" si="16"/>
        <v>0</v>
      </c>
      <c r="AS29" s="21">
        <f t="shared" si="16"/>
        <v>0</v>
      </c>
      <c r="AT29" s="21">
        <f t="shared" si="16"/>
        <v>0</v>
      </c>
      <c r="AU29" s="22">
        <f t="shared" si="3"/>
        <v>263889724.61998141</v>
      </c>
      <c r="AW29" s="4">
        <v>2698874479.763864</v>
      </c>
      <c r="AX29" s="4">
        <f t="shared" si="4"/>
        <v>1100423525.855186</v>
      </c>
      <c r="AY29" s="4">
        <f t="shared" si="5"/>
        <v>291612234.35162431</v>
      </c>
      <c r="AZ29" s="4">
        <f t="shared" si="6"/>
        <v>808811291.50356174</v>
      </c>
      <c r="BA29" s="4">
        <f t="shared" si="7"/>
        <v>46911054.90720658</v>
      </c>
    </row>
    <row r="30" spans="2:53" x14ac:dyDescent="0.35">
      <c r="B30" s="1">
        <f t="shared" si="8"/>
        <v>22</v>
      </c>
      <c r="C30" s="4">
        <f t="shared" si="13"/>
        <v>390584988.81238109</v>
      </c>
      <c r="D30" s="26">
        <f t="shared" si="10"/>
        <v>119036735</v>
      </c>
      <c r="E30" s="26">
        <f t="shared" si="11"/>
        <v>271548253.81238109</v>
      </c>
      <c r="F30" s="20">
        <f>SUM($E$9:E30)</f>
        <v>4070846259.4314313</v>
      </c>
      <c r="G30" s="21">
        <f t="shared" si="2"/>
        <v>0</v>
      </c>
      <c r="H30" s="21">
        <f t="shared" si="2"/>
        <v>0</v>
      </c>
      <c r="I30" s="21">
        <f t="shared" si="2"/>
        <v>0</v>
      </c>
      <c r="J30" s="21">
        <f t="shared" si="2"/>
        <v>0</v>
      </c>
      <c r="K30" s="21">
        <f t="shared" si="2"/>
        <v>0</v>
      </c>
      <c r="L30" s="21">
        <f t="shared" si="2"/>
        <v>0</v>
      </c>
      <c r="M30" s="21">
        <f t="shared" si="2"/>
        <v>0</v>
      </c>
      <c r="N30" s="21">
        <f t="shared" si="2"/>
        <v>0</v>
      </c>
      <c r="O30" s="21">
        <f t="shared" si="2"/>
        <v>0</v>
      </c>
      <c r="P30" s="21">
        <f t="shared" si="2"/>
        <v>0</v>
      </c>
      <c r="Q30" s="21">
        <f t="shared" si="2"/>
        <v>0</v>
      </c>
      <c r="R30" s="21">
        <f t="shared" si="2"/>
        <v>0</v>
      </c>
      <c r="S30" s="21">
        <f t="shared" si="2"/>
        <v>0</v>
      </c>
      <c r="T30" s="21">
        <f t="shared" si="2"/>
        <v>0</v>
      </c>
      <c r="U30" s="21">
        <f t="shared" si="2"/>
        <v>0</v>
      </c>
      <c r="V30" s="21">
        <f t="shared" si="2"/>
        <v>0</v>
      </c>
      <c r="W30" s="21">
        <f t="shared" si="16"/>
        <v>0</v>
      </c>
      <c r="X30" s="21">
        <f t="shared" si="16"/>
        <v>0</v>
      </c>
      <c r="Y30" s="21">
        <f t="shared" si="16"/>
        <v>0</v>
      </c>
      <c r="Z30" s="21">
        <f t="shared" si="16"/>
        <v>0</v>
      </c>
      <c r="AA30" s="21">
        <f t="shared" si="16"/>
        <v>0</v>
      </c>
      <c r="AB30" s="21">
        <f t="shared" si="16"/>
        <v>27154825.38123811</v>
      </c>
      <c r="AC30" s="21">
        <f t="shared" si="16"/>
        <v>27154825.38123811</v>
      </c>
      <c r="AD30" s="21">
        <f t="shared" si="16"/>
        <v>27154825.38123811</v>
      </c>
      <c r="AE30" s="21">
        <f t="shared" si="16"/>
        <v>27154825.38123811</v>
      </c>
      <c r="AF30" s="21">
        <f t="shared" si="16"/>
        <v>27154825.38123811</v>
      </c>
      <c r="AG30" s="21">
        <f t="shared" si="16"/>
        <v>27154825.38123811</v>
      </c>
      <c r="AH30" s="21">
        <f t="shared" si="16"/>
        <v>27154825.38123811</v>
      </c>
      <c r="AI30" s="21">
        <f t="shared" si="16"/>
        <v>27154825.38123811</v>
      </c>
      <c r="AJ30" s="21">
        <f t="shared" si="16"/>
        <v>27154825.38123811</v>
      </c>
      <c r="AK30" s="21">
        <f t="shared" si="16"/>
        <v>27154825.38123811</v>
      </c>
      <c r="AL30" s="21">
        <f t="shared" si="16"/>
        <v>0</v>
      </c>
      <c r="AM30" s="21">
        <f t="shared" si="16"/>
        <v>0</v>
      </c>
      <c r="AN30" s="21">
        <f t="shared" si="16"/>
        <v>0</v>
      </c>
      <c r="AO30" s="21">
        <f t="shared" si="16"/>
        <v>0</v>
      </c>
      <c r="AP30" s="21">
        <f t="shared" si="16"/>
        <v>0</v>
      </c>
      <c r="AQ30" s="21">
        <f t="shared" si="16"/>
        <v>0</v>
      </c>
      <c r="AR30" s="21">
        <f t="shared" si="16"/>
        <v>0</v>
      </c>
      <c r="AS30" s="21">
        <f t="shared" si="16"/>
        <v>0</v>
      </c>
      <c r="AT30" s="21">
        <f t="shared" si="16"/>
        <v>0</v>
      </c>
      <c r="AU30" s="22">
        <f t="shared" si="3"/>
        <v>271548253.81238109</v>
      </c>
      <c r="AW30" s="4">
        <v>2937700956.9091415</v>
      </c>
      <c r="AX30" s="4">
        <f t="shared" si="4"/>
        <v>1133145302.5222898</v>
      </c>
      <c r="AY30" s="4">
        <f t="shared" si="5"/>
        <v>300283505.16840678</v>
      </c>
      <c r="AZ30" s="4">
        <f t="shared" si="6"/>
        <v>832861797.35388303</v>
      </c>
      <c r="BA30" s="4">
        <f t="shared" si="7"/>
        <v>48305984.246525221</v>
      </c>
    </row>
    <row r="31" spans="2:53" x14ac:dyDescent="0.35">
      <c r="B31" s="1">
        <f t="shared" si="8"/>
        <v>23</v>
      </c>
      <c r="C31" s="4">
        <f t="shared" si="13"/>
        <v>398396688.58862871</v>
      </c>
      <c r="D31" s="26">
        <f t="shared" si="10"/>
        <v>119036735</v>
      </c>
      <c r="E31" s="26">
        <f t="shared" si="11"/>
        <v>279359953.58862871</v>
      </c>
      <c r="F31" s="20">
        <f>SUM($E$9:E31)</f>
        <v>4350206213.0200596</v>
      </c>
      <c r="G31" s="21">
        <f t="shared" ref="G31:V46" si="17">IF(AND(G$8-$B31&lt;$B$4,G$8&gt;=$B31),$E31/$B$4,0)</f>
        <v>0</v>
      </c>
      <c r="H31" s="21">
        <f t="shared" si="17"/>
        <v>0</v>
      </c>
      <c r="I31" s="21">
        <f t="shared" si="17"/>
        <v>0</v>
      </c>
      <c r="J31" s="21">
        <f t="shared" si="17"/>
        <v>0</v>
      </c>
      <c r="K31" s="21">
        <f t="shared" si="17"/>
        <v>0</v>
      </c>
      <c r="L31" s="21">
        <f t="shared" si="17"/>
        <v>0</v>
      </c>
      <c r="M31" s="21">
        <f t="shared" si="17"/>
        <v>0</v>
      </c>
      <c r="N31" s="21">
        <f t="shared" si="17"/>
        <v>0</v>
      </c>
      <c r="O31" s="21">
        <f t="shared" si="17"/>
        <v>0</v>
      </c>
      <c r="P31" s="21">
        <f t="shared" si="17"/>
        <v>0</v>
      </c>
      <c r="Q31" s="21">
        <f t="shared" si="17"/>
        <v>0</v>
      </c>
      <c r="R31" s="21">
        <f t="shared" si="17"/>
        <v>0</v>
      </c>
      <c r="S31" s="21">
        <f t="shared" si="17"/>
        <v>0</v>
      </c>
      <c r="T31" s="21">
        <f t="shared" si="17"/>
        <v>0</v>
      </c>
      <c r="U31" s="21">
        <f t="shared" si="17"/>
        <v>0</v>
      </c>
      <c r="V31" s="21">
        <f t="shared" si="17"/>
        <v>0</v>
      </c>
      <c r="W31" s="21">
        <f t="shared" si="16"/>
        <v>0</v>
      </c>
      <c r="X31" s="21">
        <f t="shared" si="16"/>
        <v>0</v>
      </c>
      <c r="Y31" s="21">
        <f t="shared" si="16"/>
        <v>0</v>
      </c>
      <c r="Z31" s="21">
        <f t="shared" si="16"/>
        <v>0</v>
      </c>
      <c r="AA31" s="21">
        <f t="shared" si="16"/>
        <v>0</v>
      </c>
      <c r="AB31" s="21">
        <f t="shared" si="16"/>
        <v>0</v>
      </c>
      <c r="AC31" s="21">
        <f t="shared" si="16"/>
        <v>27935995.358862869</v>
      </c>
      <c r="AD31" s="21">
        <f t="shared" si="16"/>
        <v>27935995.358862869</v>
      </c>
      <c r="AE31" s="21">
        <f t="shared" si="16"/>
        <v>27935995.358862869</v>
      </c>
      <c r="AF31" s="21">
        <f t="shared" si="16"/>
        <v>27935995.358862869</v>
      </c>
      <c r="AG31" s="21">
        <f t="shared" si="16"/>
        <v>27935995.358862869</v>
      </c>
      <c r="AH31" s="21">
        <f t="shared" si="16"/>
        <v>27935995.358862869</v>
      </c>
      <c r="AI31" s="21">
        <f t="shared" si="16"/>
        <v>27935995.358862869</v>
      </c>
      <c r="AJ31" s="21">
        <f t="shared" si="16"/>
        <v>27935995.358862869</v>
      </c>
      <c r="AK31" s="21">
        <f t="shared" si="16"/>
        <v>27935995.358862869</v>
      </c>
      <c r="AL31" s="21">
        <f t="shared" si="16"/>
        <v>27935995.358862869</v>
      </c>
      <c r="AM31" s="21">
        <f t="shared" si="16"/>
        <v>0</v>
      </c>
      <c r="AN31" s="21">
        <f t="shared" si="16"/>
        <v>0</v>
      </c>
      <c r="AO31" s="21">
        <f t="shared" si="16"/>
        <v>0</v>
      </c>
      <c r="AP31" s="21">
        <f t="shared" si="16"/>
        <v>0</v>
      </c>
      <c r="AQ31" s="21">
        <f t="shared" si="16"/>
        <v>0</v>
      </c>
      <c r="AR31" s="21">
        <f t="shared" si="16"/>
        <v>0</v>
      </c>
      <c r="AS31" s="21">
        <f t="shared" si="16"/>
        <v>0</v>
      </c>
      <c r="AT31" s="21">
        <f t="shared" si="16"/>
        <v>0</v>
      </c>
      <c r="AU31" s="22">
        <f t="shared" si="3"/>
        <v>279359953.58862871</v>
      </c>
      <c r="AW31" s="4">
        <v>3183684698.2973247</v>
      </c>
      <c r="AX31" s="4">
        <f t="shared" si="4"/>
        <v>1166521514.7227349</v>
      </c>
      <c r="AY31" s="4">
        <f t="shared" si="5"/>
        <v>309128201.40152478</v>
      </c>
      <c r="AZ31" s="4">
        <f t="shared" si="6"/>
        <v>857393313.32121015</v>
      </c>
      <c r="BA31" s="4">
        <f t="shared" si="7"/>
        <v>49728812.172630191</v>
      </c>
    </row>
    <row r="32" spans="2:53" x14ac:dyDescent="0.35">
      <c r="B32" s="1">
        <f t="shared" si="8"/>
        <v>24</v>
      </c>
      <c r="C32" s="4">
        <f t="shared" si="13"/>
        <v>406364622.36040127</v>
      </c>
      <c r="D32" s="26">
        <f t="shared" si="10"/>
        <v>119036735</v>
      </c>
      <c r="E32" s="26">
        <f t="shared" si="11"/>
        <v>287327887.36040127</v>
      </c>
      <c r="F32" s="20">
        <f>SUM($E$9:E32)</f>
        <v>4637534100.3804607</v>
      </c>
      <c r="G32" s="21">
        <f t="shared" si="17"/>
        <v>0</v>
      </c>
      <c r="H32" s="21">
        <f t="shared" si="17"/>
        <v>0</v>
      </c>
      <c r="I32" s="21">
        <f t="shared" si="17"/>
        <v>0</v>
      </c>
      <c r="J32" s="21">
        <f t="shared" si="17"/>
        <v>0</v>
      </c>
      <c r="K32" s="21">
        <f t="shared" si="17"/>
        <v>0</v>
      </c>
      <c r="L32" s="21">
        <f t="shared" si="17"/>
        <v>0</v>
      </c>
      <c r="M32" s="21">
        <f t="shared" si="17"/>
        <v>0</v>
      </c>
      <c r="N32" s="21">
        <f t="shared" si="17"/>
        <v>0</v>
      </c>
      <c r="O32" s="21">
        <f t="shared" si="17"/>
        <v>0</v>
      </c>
      <c r="P32" s="21">
        <f t="shared" si="17"/>
        <v>0</v>
      </c>
      <c r="Q32" s="21">
        <f t="shared" si="17"/>
        <v>0</v>
      </c>
      <c r="R32" s="21">
        <f t="shared" si="17"/>
        <v>0</v>
      </c>
      <c r="S32" s="21">
        <f t="shared" si="17"/>
        <v>0</v>
      </c>
      <c r="T32" s="21">
        <f t="shared" si="17"/>
        <v>0</v>
      </c>
      <c r="U32" s="21">
        <f t="shared" si="17"/>
        <v>0</v>
      </c>
      <c r="V32" s="21">
        <f t="shared" si="17"/>
        <v>0</v>
      </c>
      <c r="W32" s="21">
        <f t="shared" si="16"/>
        <v>0</v>
      </c>
      <c r="X32" s="21">
        <f t="shared" si="16"/>
        <v>0</v>
      </c>
      <c r="Y32" s="21">
        <f t="shared" si="16"/>
        <v>0</v>
      </c>
      <c r="Z32" s="21">
        <f t="shared" si="16"/>
        <v>0</v>
      </c>
      <c r="AA32" s="21">
        <f t="shared" si="16"/>
        <v>0</v>
      </c>
      <c r="AB32" s="21">
        <f t="shared" si="16"/>
        <v>0</v>
      </c>
      <c r="AC32" s="21">
        <f t="shared" si="16"/>
        <v>0</v>
      </c>
      <c r="AD32" s="21">
        <f t="shared" si="16"/>
        <v>28732788.736040127</v>
      </c>
      <c r="AE32" s="21">
        <f t="shared" si="16"/>
        <v>28732788.736040127</v>
      </c>
      <c r="AF32" s="21">
        <f t="shared" si="16"/>
        <v>28732788.736040127</v>
      </c>
      <c r="AG32" s="21">
        <f t="shared" si="16"/>
        <v>28732788.736040127</v>
      </c>
      <c r="AH32" s="21">
        <f t="shared" si="16"/>
        <v>28732788.736040127</v>
      </c>
      <c r="AI32" s="21">
        <f t="shared" si="16"/>
        <v>28732788.736040127</v>
      </c>
      <c r="AJ32" s="21">
        <f t="shared" si="16"/>
        <v>28732788.736040127</v>
      </c>
      <c r="AK32" s="21">
        <f t="shared" si="16"/>
        <v>28732788.736040127</v>
      </c>
      <c r="AL32" s="21">
        <f t="shared" si="16"/>
        <v>28732788.736040127</v>
      </c>
      <c r="AM32" s="21">
        <f t="shared" si="16"/>
        <v>28732788.736040127</v>
      </c>
      <c r="AN32" s="21">
        <f t="shared" si="16"/>
        <v>0</v>
      </c>
      <c r="AO32" s="21">
        <f t="shared" si="16"/>
        <v>0</v>
      </c>
      <c r="AP32" s="21">
        <f t="shared" si="16"/>
        <v>0</v>
      </c>
      <c r="AQ32" s="21">
        <f t="shared" si="16"/>
        <v>0</v>
      </c>
      <c r="AR32" s="21">
        <f t="shared" si="16"/>
        <v>0</v>
      </c>
      <c r="AS32" s="21">
        <f t="shared" si="16"/>
        <v>0</v>
      </c>
      <c r="AT32" s="21">
        <f t="shared" si="16"/>
        <v>0</v>
      </c>
      <c r="AU32" s="22">
        <f t="shared" si="3"/>
        <v>287327887.36040121</v>
      </c>
      <c r="AW32" s="4">
        <v>3436968849.2132711</v>
      </c>
      <c r="AX32" s="4">
        <f t="shared" si="4"/>
        <v>1200565251.1671896</v>
      </c>
      <c r="AY32" s="4">
        <f t="shared" si="5"/>
        <v>318149791.55930525</v>
      </c>
      <c r="AZ32" s="4">
        <f t="shared" si="6"/>
        <v>882415459.60788441</v>
      </c>
      <c r="BA32" s="4">
        <f t="shared" si="7"/>
        <v>51180096.657257296</v>
      </c>
    </row>
    <row r="33" spans="2:53" x14ac:dyDescent="0.35">
      <c r="B33" s="1">
        <f t="shared" si="8"/>
        <v>25</v>
      </c>
      <c r="C33" s="4">
        <f t="shared" si="13"/>
        <v>414491914.80760932</v>
      </c>
      <c r="D33" s="26">
        <f t="shared" si="10"/>
        <v>119036735</v>
      </c>
      <c r="E33" s="26">
        <f t="shared" si="11"/>
        <v>295455179.80760932</v>
      </c>
      <c r="F33" s="20">
        <f>SUM($E$9:E33)</f>
        <v>4932989280.1880703</v>
      </c>
      <c r="G33" s="21">
        <f t="shared" si="17"/>
        <v>0</v>
      </c>
      <c r="H33" s="21">
        <f t="shared" si="17"/>
        <v>0</v>
      </c>
      <c r="I33" s="21">
        <f t="shared" si="17"/>
        <v>0</v>
      </c>
      <c r="J33" s="21">
        <f t="shared" si="17"/>
        <v>0</v>
      </c>
      <c r="K33" s="21">
        <f t="shared" si="17"/>
        <v>0</v>
      </c>
      <c r="L33" s="21">
        <f t="shared" si="17"/>
        <v>0</v>
      </c>
      <c r="M33" s="21">
        <f t="shared" si="17"/>
        <v>0</v>
      </c>
      <c r="N33" s="21">
        <f t="shared" si="17"/>
        <v>0</v>
      </c>
      <c r="O33" s="21">
        <f t="shared" si="17"/>
        <v>0</v>
      </c>
      <c r="P33" s="21">
        <f t="shared" si="17"/>
        <v>0</v>
      </c>
      <c r="Q33" s="21">
        <f t="shared" si="17"/>
        <v>0</v>
      </c>
      <c r="R33" s="21">
        <f t="shared" si="17"/>
        <v>0</v>
      </c>
      <c r="S33" s="21">
        <f t="shared" si="17"/>
        <v>0</v>
      </c>
      <c r="T33" s="21">
        <f t="shared" si="17"/>
        <v>0</v>
      </c>
      <c r="U33" s="21">
        <f t="shared" si="17"/>
        <v>0</v>
      </c>
      <c r="V33" s="21">
        <f t="shared" si="17"/>
        <v>0</v>
      </c>
      <c r="W33" s="21">
        <f t="shared" si="16"/>
        <v>0</v>
      </c>
      <c r="X33" s="21">
        <f t="shared" si="16"/>
        <v>0</v>
      </c>
      <c r="Y33" s="21">
        <f t="shared" si="16"/>
        <v>0</v>
      </c>
      <c r="Z33" s="21">
        <f t="shared" si="16"/>
        <v>0</v>
      </c>
      <c r="AA33" s="21">
        <f t="shared" si="16"/>
        <v>0</v>
      </c>
      <c r="AB33" s="21">
        <f t="shared" si="16"/>
        <v>0</v>
      </c>
      <c r="AC33" s="21">
        <f t="shared" si="16"/>
        <v>0</v>
      </c>
      <c r="AD33" s="21">
        <f t="shared" si="16"/>
        <v>0</v>
      </c>
      <c r="AE33" s="21">
        <f t="shared" si="16"/>
        <v>29545517.980760932</v>
      </c>
      <c r="AF33" s="21">
        <f t="shared" si="16"/>
        <v>29545517.980760932</v>
      </c>
      <c r="AG33" s="21">
        <f t="shared" si="16"/>
        <v>29545517.980760932</v>
      </c>
      <c r="AH33" s="21">
        <f t="shared" si="16"/>
        <v>29545517.980760932</v>
      </c>
      <c r="AI33" s="21">
        <f t="shared" si="16"/>
        <v>29545517.980760932</v>
      </c>
      <c r="AJ33" s="21">
        <f t="shared" si="16"/>
        <v>29545517.980760932</v>
      </c>
      <c r="AK33" s="21">
        <f t="shared" si="16"/>
        <v>29545517.980760932</v>
      </c>
      <c r="AL33" s="21">
        <f t="shared" si="16"/>
        <v>29545517.980760932</v>
      </c>
      <c r="AM33" s="21">
        <f t="shared" si="16"/>
        <v>29545517.980760932</v>
      </c>
      <c r="AN33" s="21">
        <f t="shared" si="16"/>
        <v>29545517.980760932</v>
      </c>
      <c r="AO33" s="21">
        <f t="shared" si="16"/>
        <v>0</v>
      </c>
      <c r="AP33" s="21">
        <f t="shared" si="16"/>
        <v>0</v>
      </c>
      <c r="AQ33" s="21">
        <f t="shared" si="16"/>
        <v>0</v>
      </c>
      <c r="AR33" s="21">
        <f t="shared" si="16"/>
        <v>0</v>
      </c>
      <c r="AS33" s="21">
        <f t="shared" si="16"/>
        <v>0</v>
      </c>
      <c r="AT33" s="21">
        <f t="shared" si="16"/>
        <v>0</v>
      </c>
      <c r="AU33" s="22">
        <f t="shared" si="3"/>
        <v>295455179.80760932</v>
      </c>
      <c r="AW33" s="4">
        <v>3697699417.8475366</v>
      </c>
      <c r="AX33" s="4">
        <f t="shared" si="4"/>
        <v>1235289862.3405337</v>
      </c>
      <c r="AY33" s="4">
        <f t="shared" si="5"/>
        <v>327351813.52024144</v>
      </c>
      <c r="AZ33" s="4">
        <f t="shared" si="6"/>
        <v>907938048.82029223</v>
      </c>
      <c r="BA33" s="4">
        <f t="shared" si="7"/>
        <v>52660406.831576951</v>
      </c>
    </row>
    <row r="34" spans="2:53" x14ac:dyDescent="0.35">
      <c r="B34" s="1">
        <f t="shared" si="8"/>
        <v>26</v>
      </c>
      <c r="C34" s="4">
        <f t="shared" si="13"/>
        <v>422781753.10376149</v>
      </c>
      <c r="D34" s="26">
        <f t="shared" si="10"/>
        <v>119036735</v>
      </c>
      <c r="E34" s="26">
        <f t="shared" si="11"/>
        <v>303745018.10376149</v>
      </c>
      <c r="F34" s="20">
        <f>SUM($E$9:E34)</f>
        <v>5236734298.291832</v>
      </c>
      <c r="G34" s="21">
        <f t="shared" si="17"/>
        <v>0</v>
      </c>
      <c r="H34" s="21">
        <f t="shared" si="17"/>
        <v>0</v>
      </c>
      <c r="I34" s="21">
        <f t="shared" si="17"/>
        <v>0</v>
      </c>
      <c r="J34" s="21">
        <f t="shared" si="17"/>
        <v>0</v>
      </c>
      <c r="K34" s="21">
        <f t="shared" si="17"/>
        <v>0</v>
      </c>
      <c r="L34" s="21">
        <f t="shared" si="17"/>
        <v>0</v>
      </c>
      <c r="M34" s="21">
        <f t="shared" si="17"/>
        <v>0</v>
      </c>
      <c r="N34" s="21">
        <f t="shared" si="17"/>
        <v>0</v>
      </c>
      <c r="O34" s="21">
        <f t="shared" si="17"/>
        <v>0</v>
      </c>
      <c r="P34" s="21">
        <f t="shared" si="17"/>
        <v>0</v>
      </c>
      <c r="Q34" s="21">
        <f t="shared" si="17"/>
        <v>0</v>
      </c>
      <c r="R34" s="21">
        <f t="shared" si="17"/>
        <v>0</v>
      </c>
      <c r="S34" s="21">
        <f t="shared" si="17"/>
        <v>0</v>
      </c>
      <c r="T34" s="21">
        <f t="shared" si="17"/>
        <v>0</v>
      </c>
      <c r="U34" s="21">
        <f t="shared" si="17"/>
        <v>0</v>
      </c>
      <c r="V34" s="21">
        <f t="shared" si="17"/>
        <v>0</v>
      </c>
      <c r="W34" s="21">
        <f t="shared" si="16"/>
        <v>0</v>
      </c>
      <c r="X34" s="21">
        <f t="shared" si="16"/>
        <v>0</v>
      </c>
      <c r="Y34" s="21">
        <f t="shared" si="16"/>
        <v>0</v>
      </c>
      <c r="Z34" s="21">
        <f t="shared" si="16"/>
        <v>0</v>
      </c>
      <c r="AA34" s="21">
        <f t="shared" si="16"/>
        <v>0</v>
      </c>
      <c r="AB34" s="21">
        <f t="shared" si="16"/>
        <v>0</v>
      </c>
      <c r="AC34" s="21">
        <f t="shared" si="16"/>
        <v>0</v>
      </c>
      <c r="AD34" s="21">
        <f t="shared" si="16"/>
        <v>0</v>
      </c>
      <c r="AE34" s="21">
        <f t="shared" si="16"/>
        <v>0</v>
      </c>
      <c r="AF34" s="21">
        <f t="shared" si="16"/>
        <v>30374501.810376149</v>
      </c>
      <c r="AG34" s="21">
        <f t="shared" si="16"/>
        <v>30374501.810376149</v>
      </c>
      <c r="AH34" s="21">
        <f t="shared" si="16"/>
        <v>30374501.810376149</v>
      </c>
      <c r="AI34" s="21">
        <f t="shared" si="16"/>
        <v>30374501.810376149</v>
      </c>
      <c r="AJ34" s="21">
        <f t="shared" si="16"/>
        <v>30374501.810376149</v>
      </c>
      <c r="AK34" s="21">
        <f t="shared" si="16"/>
        <v>30374501.810376149</v>
      </c>
      <c r="AL34" s="21">
        <f t="shared" si="16"/>
        <v>30374501.810376149</v>
      </c>
      <c r="AM34" s="21">
        <f t="shared" si="16"/>
        <v>30374501.810376149</v>
      </c>
      <c r="AN34" s="21">
        <f t="shared" si="16"/>
        <v>30374501.810376149</v>
      </c>
      <c r="AO34" s="21">
        <f t="shared" si="16"/>
        <v>30374501.810376149</v>
      </c>
      <c r="AP34" s="21">
        <f t="shared" si="16"/>
        <v>0</v>
      </c>
      <c r="AQ34" s="21">
        <f t="shared" si="16"/>
        <v>0</v>
      </c>
      <c r="AR34" s="21">
        <f t="shared" si="16"/>
        <v>0</v>
      </c>
      <c r="AS34" s="21">
        <f t="shared" si="16"/>
        <v>0</v>
      </c>
      <c r="AT34" s="21">
        <f t="shared" si="16"/>
        <v>0</v>
      </c>
      <c r="AU34" s="22">
        <f t="shared" si="3"/>
        <v>303745018.10376149</v>
      </c>
      <c r="AW34" s="4">
        <v>3966025332.5544872</v>
      </c>
      <c r="AX34" s="4">
        <f t="shared" si="4"/>
        <v>1270708965.7373447</v>
      </c>
      <c r="AY34" s="4">
        <f t="shared" si="5"/>
        <v>336737875.92039639</v>
      </c>
      <c r="AZ34" s="4">
        <f t="shared" si="6"/>
        <v>933971089.81694841</v>
      </c>
      <c r="BA34" s="4">
        <f t="shared" si="7"/>
        <v>54170323.209383011</v>
      </c>
    </row>
    <row r="35" spans="2:53" x14ac:dyDescent="0.35">
      <c r="B35" s="1">
        <f t="shared" si="8"/>
        <v>27</v>
      </c>
      <c r="C35" s="4">
        <f t="shared" si="13"/>
        <v>431237388.16583675</v>
      </c>
      <c r="D35" s="26">
        <f t="shared" si="10"/>
        <v>119036735</v>
      </c>
      <c r="E35" s="26">
        <f t="shared" si="11"/>
        <v>312200653.16583675</v>
      </c>
      <c r="F35" s="20">
        <f>SUM($E$9:E35)</f>
        <v>5548934951.4576683</v>
      </c>
      <c r="G35" s="21">
        <f t="shared" si="17"/>
        <v>0</v>
      </c>
      <c r="H35" s="21">
        <f t="shared" si="17"/>
        <v>0</v>
      </c>
      <c r="I35" s="21">
        <f t="shared" si="17"/>
        <v>0</v>
      </c>
      <c r="J35" s="21">
        <f t="shared" si="17"/>
        <v>0</v>
      </c>
      <c r="K35" s="21">
        <f t="shared" si="17"/>
        <v>0</v>
      </c>
      <c r="L35" s="21">
        <f t="shared" si="17"/>
        <v>0</v>
      </c>
      <c r="M35" s="21">
        <f t="shared" si="17"/>
        <v>0</v>
      </c>
      <c r="N35" s="21">
        <f t="shared" si="17"/>
        <v>0</v>
      </c>
      <c r="O35" s="21">
        <f t="shared" si="17"/>
        <v>0</v>
      </c>
      <c r="P35" s="21">
        <f t="shared" si="17"/>
        <v>0</v>
      </c>
      <c r="Q35" s="21">
        <f t="shared" si="17"/>
        <v>0</v>
      </c>
      <c r="R35" s="21">
        <f t="shared" si="17"/>
        <v>0</v>
      </c>
      <c r="S35" s="21">
        <f t="shared" si="17"/>
        <v>0</v>
      </c>
      <c r="T35" s="21">
        <f t="shared" si="17"/>
        <v>0</v>
      </c>
      <c r="U35" s="21">
        <f t="shared" si="17"/>
        <v>0</v>
      </c>
      <c r="V35" s="21">
        <f t="shared" si="17"/>
        <v>0</v>
      </c>
      <c r="W35" s="21">
        <f t="shared" si="16"/>
        <v>0</v>
      </c>
      <c r="X35" s="21">
        <f t="shared" si="16"/>
        <v>0</v>
      </c>
      <c r="Y35" s="21">
        <f t="shared" si="16"/>
        <v>0</v>
      </c>
      <c r="Z35" s="21">
        <f t="shared" si="16"/>
        <v>0</v>
      </c>
      <c r="AA35" s="21">
        <f t="shared" si="16"/>
        <v>0</v>
      </c>
      <c r="AB35" s="21">
        <f t="shared" si="16"/>
        <v>0</v>
      </c>
      <c r="AC35" s="21">
        <f t="shared" si="16"/>
        <v>0</v>
      </c>
      <c r="AD35" s="21">
        <f t="shared" si="16"/>
        <v>0</v>
      </c>
      <c r="AE35" s="21">
        <f t="shared" si="16"/>
        <v>0</v>
      </c>
      <c r="AF35" s="21">
        <f t="shared" si="16"/>
        <v>0</v>
      </c>
      <c r="AG35" s="21">
        <f t="shared" si="16"/>
        <v>31220065.316583674</v>
      </c>
      <c r="AH35" s="21">
        <f t="shared" si="16"/>
        <v>31220065.316583674</v>
      </c>
      <c r="AI35" s="21">
        <f t="shared" si="16"/>
        <v>31220065.316583674</v>
      </c>
      <c r="AJ35" s="21">
        <f t="shared" si="16"/>
        <v>31220065.316583674</v>
      </c>
      <c r="AK35" s="21">
        <f t="shared" si="16"/>
        <v>31220065.316583674</v>
      </c>
      <c r="AL35" s="21">
        <f t="shared" si="16"/>
        <v>31220065.316583674</v>
      </c>
      <c r="AM35" s="21">
        <f t="shared" si="16"/>
        <v>31220065.316583674</v>
      </c>
      <c r="AN35" s="21">
        <f t="shared" si="16"/>
        <v>31220065.316583674</v>
      </c>
      <c r="AO35" s="21">
        <f t="shared" si="16"/>
        <v>31220065.316583674</v>
      </c>
      <c r="AP35" s="21">
        <f t="shared" si="16"/>
        <v>31220065.316583674</v>
      </c>
      <c r="AQ35" s="21">
        <f t="shared" si="16"/>
        <v>0</v>
      </c>
      <c r="AR35" s="21">
        <f t="shared" si="16"/>
        <v>0</v>
      </c>
      <c r="AS35" s="21">
        <f t="shared" si="16"/>
        <v>0</v>
      </c>
      <c r="AT35" s="21">
        <f t="shared" si="16"/>
        <v>0</v>
      </c>
      <c r="AU35" s="22">
        <f t="shared" si="3"/>
        <v>312200653.16583675</v>
      </c>
      <c r="AW35" s="4">
        <v>4242098500.2555771</v>
      </c>
      <c r="AX35" s="4">
        <f t="shared" si="4"/>
        <v>1306836451.2020912</v>
      </c>
      <c r="AY35" s="4">
        <f t="shared" si="5"/>
        <v>346311659.56855416</v>
      </c>
      <c r="AZ35" s="4">
        <f t="shared" si="6"/>
        <v>960524791.63353705</v>
      </c>
      <c r="BA35" s="4">
        <f t="shared" si="7"/>
        <v>55710437.914745152</v>
      </c>
    </row>
    <row r="36" spans="2:53" x14ac:dyDescent="0.35">
      <c r="B36" s="1">
        <f t="shared" si="8"/>
        <v>28</v>
      </c>
      <c r="C36" s="4">
        <f t="shared" si="13"/>
        <v>439862135.9291535</v>
      </c>
      <c r="D36" s="26">
        <f t="shared" si="10"/>
        <v>119036735</v>
      </c>
      <c r="E36" s="26">
        <f t="shared" si="11"/>
        <v>320825400.9291535</v>
      </c>
      <c r="F36" s="20">
        <f>SUM($E$9:E36)</f>
        <v>5869760352.3868217</v>
      </c>
      <c r="G36" s="21">
        <f t="shared" si="17"/>
        <v>0</v>
      </c>
      <c r="H36" s="21">
        <f t="shared" si="17"/>
        <v>0</v>
      </c>
      <c r="I36" s="21">
        <f t="shared" si="17"/>
        <v>0</v>
      </c>
      <c r="J36" s="21">
        <f t="shared" si="17"/>
        <v>0</v>
      </c>
      <c r="K36" s="21">
        <f t="shared" si="17"/>
        <v>0</v>
      </c>
      <c r="L36" s="21">
        <f t="shared" si="17"/>
        <v>0</v>
      </c>
      <c r="M36" s="21">
        <f t="shared" si="17"/>
        <v>0</v>
      </c>
      <c r="N36" s="21">
        <f t="shared" si="17"/>
        <v>0</v>
      </c>
      <c r="O36" s="21">
        <f t="shared" si="17"/>
        <v>0</v>
      </c>
      <c r="P36" s="21">
        <f t="shared" si="17"/>
        <v>0</v>
      </c>
      <c r="Q36" s="21">
        <f t="shared" si="17"/>
        <v>0</v>
      </c>
      <c r="R36" s="21">
        <f t="shared" si="17"/>
        <v>0</v>
      </c>
      <c r="S36" s="21">
        <f t="shared" si="17"/>
        <v>0</v>
      </c>
      <c r="T36" s="21">
        <f t="shared" si="17"/>
        <v>0</v>
      </c>
      <c r="U36" s="21">
        <f t="shared" si="17"/>
        <v>0</v>
      </c>
      <c r="V36" s="21">
        <f t="shared" si="17"/>
        <v>0</v>
      </c>
      <c r="W36" s="21">
        <f t="shared" si="16"/>
        <v>0</v>
      </c>
      <c r="X36" s="21">
        <f t="shared" si="16"/>
        <v>0</v>
      </c>
      <c r="Y36" s="21">
        <f t="shared" si="16"/>
        <v>0</v>
      </c>
      <c r="Z36" s="21">
        <f t="shared" si="16"/>
        <v>0</v>
      </c>
      <c r="AA36" s="21">
        <f t="shared" si="16"/>
        <v>0</v>
      </c>
      <c r="AB36" s="21">
        <f t="shared" si="16"/>
        <v>0</v>
      </c>
      <c r="AC36" s="21">
        <f t="shared" si="16"/>
        <v>0</v>
      </c>
      <c r="AD36" s="21">
        <f t="shared" si="16"/>
        <v>0</v>
      </c>
      <c r="AE36" s="21">
        <f t="shared" si="16"/>
        <v>0</v>
      </c>
      <c r="AF36" s="21">
        <f t="shared" si="16"/>
        <v>0</v>
      </c>
      <c r="AG36" s="21">
        <f t="shared" si="16"/>
        <v>0</v>
      </c>
      <c r="AH36" s="21">
        <f t="shared" si="16"/>
        <v>32082540.092915349</v>
      </c>
      <c r="AI36" s="21">
        <f t="shared" si="16"/>
        <v>32082540.092915349</v>
      </c>
      <c r="AJ36" s="21">
        <f t="shared" si="16"/>
        <v>32082540.092915349</v>
      </c>
      <c r="AK36" s="21">
        <f t="shared" si="16"/>
        <v>32082540.092915349</v>
      </c>
      <c r="AL36" s="21">
        <f t="shared" si="16"/>
        <v>32082540.092915349</v>
      </c>
      <c r="AM36" s="21">
        <f t="shared" si="16"/>
        <v>32082540.092915349</v>
      </c>
      <c r="AN36" s="21">
        <f t="shared" si="16"/>
        <v>32082540.092915349</v>
      </c>
      <c r="AO36" s="21">
        <f t="shared" si="16"/>
        <v>32082540.092915349</v>
      </c>
      <c r="AP36" s="21">
        <f t="shared" si="16"/>
        <v>32082540.092915349</v>
      </c>
      <c r="AQ36" s="21">
        <f t="shared" si="16"/>
        <v>32082540.092915349</v>
      </c>
      <c r="AR36" s="21">
        <f t="shared" si="16"/>
        <v>0</v>
      </c>
      <c r="AS36" s="21">
        <f t="shared" si="16"/>
        <v>0</v>
      </c>
      <c r="AT36" s="21">
        <f t="shared" si="16"/>
        <v>0</v>
      </c>
      <c r="AU36" s="22">
        <f t="shared" si="3"/>
        <v>320825400.9291535</v>
      </c>
      <c r="AW36" s="4">
        <v>4526073866.0106888</v>
      </c>
      <c r="AX36" s="4">
        <f t="shared" si="4"/>
        <v>1343686486.376133</v>
      </c>
      <c r="AY36" s="4">
        <f t="shared" si="5"/>
        <v>356076918.88967526</v>
      </c>
      <c r="AZ36" s="4">
        <f t="shared" si="6"/>
        <v>987609567.48645771</v>
      </c>
      <c r="BA36" s="4">
        <f t="shared" si="7"/>
        <v>57281354.914214551</v>
      </c>
    </row>
    <row r="37" spans="2:53" x14ac:dyDescent="0.35">
      <c r="B37" s="1">
        <f t="shared" si="8"/>
        <v>29</v>
      </c>
      <c r="C37" s="4">
        <f t="shared" si="13"/>
        <v>448659378.64773661</v>
      </c>
      <c r="D37" s="26">
        <f t="shared" si="10"/>
        <v>119036735</v>
      </c>
      <c r="E37" s="26">
        <f t="shared" si="11"/>
        <v>329622643.64773661</v>
      </c>
      <c r="F37" s="20">
        <f>SUM($E$9:E37)</f>
        <v>6199382996.0345583</v>
      </c>
      <c r="G37" s="21">
        <f t="shared" si="17"/>
        <v>0</v>
      </c>
      <c r="H37" s="21">
        <f t="shared" si="17"/>
        <v>0</v>
      </c>
      <c r="I37" s="21">
        <f t="shared" si="17"/>
        <v>0</v>
      </c>
      <c r="J37" s="21">
        <f t="shared" si="17"/>
        <v>0</v>
      </c>
      <c r="K37" s="21">
        <f t="shared" si="17"/>
        <v>0</v>
      </c>
      <c r="L37" s="21">
        <f t="shared" si="17"/>
        <v>0</v>
      </c>
      <c r="M37" s="21">
        <f t="shared" si="17"/>
        <v>0</v>
      </c>
      <c r="N37" s="21">
        <f t="shared" si="17"/>
        <v>0</v>
      </c>
      <c r="O37" s="21">
        <f t="shared" si="17"/>
        <v>0</v>
      </c>
      <c r="P37" s="21">
        <f t="shared" si="17"/>
        <v>0</v>
      </c>
      <c r="Q37" s="21">
        <f t="shared" si="17"/>
        <v>0</v>
      </c>
      <c r="R37" s="21">
        <f t="shared" si="17"/>
        <v>0</v>
      </c>
      <c r="S37" s="21">
        <f t="shared" si="17"/>
        <v>0</v>
      </c>
      <c r="T37" s="21">
        <f t="shared" si="17"/>
        <v>0</v>
      </c>
      <c r="U37" s="21">
        <f t="shared" si="17"/>
        <v>0</v>
      </c>
      <c r="V37" s="21">
        <f t="shared" si="17"/>
        <v>0</v>
      </c>
      <c r="W37" s="21">
        <f t="shared" si="16"/>
        <v>0</v>
      </c>
      <c r="X37" s="21">
        <f t="shared" si="16"/>
        <v>0</v>
      </c>
      <c r="Y37" s="21">
        <f t="shared" si="16"/>
        <v>0</v>
      </c>
      <c r="Z37" s="21">
        <f t="shared" si="16"/>
        <v>0</v>
      </c>
      <c r="AA37" s="21">
        <f t="shared" si="16"/>
        <v>0</v>
      </c>
      <c r="AB37" s="21">
        <f t="shared" si="16"/>
        <v>0</v>
      </c>
      <c r="AC37" s="21">
        <f t="shared" si="16"/>
        <v>0</v>
      </c>
      <c r="AD37" s="21">
        <f t="shared" si="16"/>
        <v>0</v>
      </c>
      <c r="AE37" s="21">
        <f t="shared" si="16"/>
        <v>0</v>
      </c>
      <c r="AF37" s="21">
        <f t="shared" si="16"/>
        <v>0</v>
      </c>
      <c r="AG37" s="21">
        <f t="shared" si="16"/>
        <v>0</v>
      </c>
      <c r="AH37" s="21">
        <f t="shared" si="16"/>
        <v>0</v>
      </c>
      <c r="AI37" s="21">
        <f t="shared" si="16"/>
        <v>32962264.364773661</v>
      </c>
      <c r="AJ37" s="21">
        <f t="shared" si="16"/>
        <v>32962264.364773661</v>
      </c>
      <c r="AK37" s="21">
        <f t="shared" si="16"/>
        <v>32962264.364773661</v>
      </c>
      <c r="AL37" s="21">
        <f t="shared" ref="AL37:AT37" si="18">IF(AND(AL$8-$B37&lt;$B$4,AL$8&gt;=$B37),$E37/$B$4,0)</f>
        <v>32962264.364773661</v>
      </c>
      <c r="AM37" s="21">
        <f t="shared" si="18"/>
        <v>32962264.364773661</v>
      </c>
      <c r="AN37" s="21">
        <f t="shared" si="18"/>
        <v>32962264.364773661</v>
      </c>
      <c r="AO37" s="21">
        <f t="shared" si="18"/>
        <v>32962264.364773661</v>
      </c>
      <c r="AP37" s="21">
        <f t="shared" si="18"/>
        <v>32962264.364773661</v>
      </c>
      <c r="AQ37" s="21">
        <f t="shared" si="18"/>
        <v>32962264.364773661</v>
      </c>
      <c r="AR37" s="21">
        <f t="shared" si="18"/>
        <v>32962264.364773661</v>
      </c>
      <c r="AS37" s="21">
        <f t="shared" si="18"/>
        <v>0</v>
      </c>
      <c r="AT37" s="21">
        <f t="shared" si="18"/>
        <v>0</v>
      </c>
      <c r="AU37" s="22">
        <f t="shared" si="3"/>
        <v>329622643.64773655</v>
      </c>
      <c r="AW37" s="4">
        <v>4818109473.7809029</v>
      </c>
      <c r="AX37" s="4">
        <f t="shared" si="4"/>
        <v>1381273522.2536554</v>
      </c>
      <c r="AY37" s="4">
        <f t="shared" si="5"/>
        <v>366037483.3972187</v>
      </c>
      <c r="AZ37" s="4">
        <f t="shared" si="6"/>
        <v>1015236038.8564367</v>
      </c>
      <c r="BA37" s="4">
        <f t="shared" si="7"/>
        <v>58883690.25367333</v>
      </c>
    </row>
    <row r="38" spans="2:53" x14ac:dyDescent="0.35">
      <c r="B38" s="1">
        <f t="shared" si="8"/>
        <v>30</v>
      </c>
      <c r="C38" s="4">
        <f t="shared" si="13"/>
        <v>457632566.22069132</v>
      </c>
      <c r="D38" s="26">
        <f t="shared" si="10"/>
        <v>119036735</v>
      </c>
      <c r="E38" s="26">
        <f t="shared" si="11"/>
        <v>338595831.22069132</v>
      </c>
      <c r="F38" s="20">
        <f>SUM($E$9:E38)</f>
        <v>6537978827.25525</v>
      </c>
      <c r="G38" s="21">
        <f t="shared" si="17"/>
        <v>0</v>
      </c>
      <c r="H38" s="21">
        <f t="shared" si="17"/>
        <v>0</v>
      </c>
      <c r="I38" s="21">
        <f t="shared" si="17"/>
        <v>0</v>
      </c>
      <c r="J38" s="21">
        <f t="shared" si="17"/>
        <v>0</v>
      </c>
      <c r="K38" s="21">
        <f t="shared" si="17"/>
        <v>0</v>
      </c>
      <c r="L38" s="21">
        <f t="shared" si="17"/>
        <v>0</v>
      </c>
      <c r="M38" s="21">
        <f t="shared" si="17"/>
        <v>0</v>
      </c>
      <c r="N38" s="21">
        <f t="shared" si="17"/>
        <v>0</v>
      </c>
      <c r="O38" s="21">
        <f t="shared" si="17"/>
        <v>0</v>
      </c>
      <c r="P38" s="21">
        <f t="shared" si="17"/>
        <v>0</v>
      </c>
      <c r="Q38" s="21">
        <f t="shared" si="17"/>
        <v>0</v>
      </c>
      <c r="R38" s="21">
        <f t="shared" si="17"/>
        <v>0</v>
      </c>
      <c r="S38" s="21">
        <f t="shared" si="17"/>
        <v>0</v>
      </c>
      <c r="T38" s="21">
        <f t="shared" si="17"/>
        <v>0</v>
      </c>
      <c r="U38" s="21">
        <f t="shared" si="17"/>
        <v>0</v>
      </c>
      <c r="V38" s="21">
        <f t="shared" si="17"/>
        <v>0</v>
      </c>
      <c r="W38" s="21">
        <f t="shared" ref="W38:AT45" si="19">IF(AND(W$8-$B38&lt;$B$4,W$8&gt;=$B38),$E38/$B$4,0)</f>
        <v>0</v>
      </c>
      <c r="X38" s="21">
        <f t="shared" si="19"/>
        <v>0</v>
      </c>
      <c r="Y38" s="21">
        <f t="shared" si="19"/>
        <v>0</v>
      </c>
      <c r="Z38" s="21">
        <f t="shared" si="19"/>
        <v>0</v>
      </c>
      <c r="AA38" s="21">
        <f t="shared" si="19"/>
        <v>0</v>
      </c>
      <c r="AB38" s="21">
        <f t="shared" si="19"/>
        <v>0</v>
      </c>
      <c r="AC38" s="21">
        <f t="shared" si="19"/>
        <v>0</v>
      </c>
      <c r="AD38" s="21">
        <f t="shared" si="19"/>
        <v>0</v>
      </c>
      <c r="AE38" s="21">
        <f t="shared" si="19"/>
        <v>0</v>
      </c>
      <c r="AF38" s="21">
        <f t="shared" si="19"/>
        <v>0</v>
      </c>
      <c r="AG38" s="21">
        <f t="shared" si="19"/>
        <v>0</v>
      </c>
      <c r="AH38" s="21">
        <f t="shared" si="19"/>
        <v>0</v>
      </c>
      <c r="AI38" s="21">
        <f t="shared" si="19"/>
        <v>0</v>
      </c>
      <c r="AJ38" s="21">
        <f t="shared" si="19"/>
        <v>33859583.122069135</v>
      </c>
      <c r="AK38" s="21">
        <f t="shared" si="19"/>
        <v>33859583.122069135</v>
      </c>
      <c r="AL38" s="21">
        <f t="shared" si="19"/>
        <v>33859583.122069135</v>
      </c>
      <c r="AM38" s="21">
        <f t="shared" si="19"/>
        <v>33859583.122069135</v>
      </c>
      <c r="AN38" s="21">
        <f t="shared" si="19"/>
        <v>33859583.122069135</v>
      </c>
      <c r="AO38" s="21">
        <f t="shared" si="19"/>
        <v>33859583.122069135</v>
      </c>
      <c r="AP38" s="21">
        <f t="shared" si="19"/>
        <v>33859583.122069135</v>
      </c>
      <c r="AQ38" s="21">
        <f t="shared" si="19"/>
        <v>33859583.122069135</v>
      </c>
      <c r="AR38" s="21">
        <f t="shared" si="19"/>
        <v>33859583.122069135</v>
      </c>
      <c r="AS38" s="21">
        <f t="shared" si="19"/>
        <v>33859583.122069135</v>
      </c>
      <c r="AT38" s="21">
        <f t="shared" si="19"/>
        <v>0</v>
      </c>
      <c r="AU38" s="22">
        <f t="shared" si="3"/>
        <v>338595831.22069126</v>
      </c>
      <c r="AW38" s="4">
        <v>5118366528.4065208</v>
      </c>
      <c r="AX38" s="4">
        <f t="shared" si="4"/>
        <v>1419612298.8487291</v>
      </c>
      <c r="AY38" s="4">
        <f t="shared" si="5"/>
        <v>376197259.19491327</v>
      </c>
      <c r="AZ38" s="4">
        <f t="shared" si="6"/>
        <v>1043415039.6538159</v>
      </c>
      <c r="BA38" s="4">
        <f t="shared" si="7"/>
        <v>60518072.299921326</v>
      </c>
    </row>
    <row r="39" spans="2:53" x14ac:dyDescent="0.35">
      <c r="B39" s="1">
        <f t="shared" si="8"/>
        <v>31</v>
      </c>
      <c r="C39" s="4">
        <f t="shared" si="13"/>
        <v>466785217.54510516</v>
      </c>
      <c r="D39" s="26">
        <f t="shared" si="10"/>
        <v>119036735</v>
      </c>
      <c r="E39" s="26">
        <f t="shared" si="11"/>
        <v>347748482.54510516</v>
      </c>
      <c r="F39" s="20">
        <f>SUM($E$9:E39)</f>
        <v>6885727309.800355</v>
      </c>
      <c r="G39" s="21">
        <f t="shared" si="17"/>
        <v>0</v>
      </c>
      <c r="H39" s="21">
        <f t="shared" si="17"/>
        <v>0</v>
      </c>
      <c r="I39" s="21">
        <f t="shared" si="17"/>
        <v>0</v>
      </c>
      <c r="J39" s="21">
        <f t="shared" si="17"/>
        <v>0</v>
      </c>
      <c r="K39" s="21">
        <f t="shared" si="17"/>
        <v>0</v>
      </c>
      <c r="L39" s="21">
        <f t="shared" si="17"/>
        <v>0</v>
      </c>
      <c r="M39" s="21">
        <f t="shared" si="17"/>
        <v>0</v>
      </c>
      <c r="N39" s="21">
        <f t="shared" si="17"/>
        <v>0</v>
      </c>
      <c r="O39" s="21">
        <f t="shared" si="17"/>
        <v>0</v>
      </c>
      <c r="P39" s="21">
        <f t="shared" si="17"/>
        <v>0</v>
      </c>
      <c r="Q39" s="21">
        <f t="shared" si="17"/>
        <v>0</v>
      </c>
      <c r="R39" s="21">
        <f t="shared" si="17"/>
        <v>0</v>
      </c>
      <c r="S39" s="21">
        <f t="shared" si="17"/>
        <v>0</v>
      </c>
      <c r="T39" s="21">
        <f t="shared" si="17"/>
        <v>0</v>
      </c>
      <c r="U39" s="21">
        <f t="shared" si="17"/>
        <v>0</v>
      </c>
      <c r="V39" s="21">
        <f t="shared" si="17"/>
        <v>0</v>
      </c>
      <c r="W39" s="21">
        <f t="shared" si="19"/>
        <v>0</v>
      </c>
      <c r="X39" s="21">
        <f t="shared" si="19"/>
        <v>0</v>
      </c>
      <c r="Y39" s="21">
        <f t="shared" si="19"/>
        <v>0</v>
      </c>
      <c r="Z39" s="21">
        <f t="shared" si="19"/>
        <v>0</v>
      </c>
      <c r="AA39" s="21">
        <f t="shared" si="19"/>
        <v>0</v>
      </c>
      <c r="AB39" s="21">
        <f t="shared" si="19"/>
        <v>0</v>
      </c>
      <c r="AC39" s="21">
        <f t="shared" si="19"/>
        <v>0</v>
      </c>
      <c r="AD39" s="21">
        <f t="shared" si="19"/>
        <v>0</v>
      </c>
      <c r="AE39" s="21">
        <f t="shared" si="19"/>
        <v>0</v>
      </c>
      <c r="AF39" s="21">
        <f t="shared" si="19"/>
        <v>0</v>
      </c>
      <c r="AG39" s="21">
        <f t="shared" si="19"/>
        <v>0</v>
      </c>
      <c r="AH39" s="21">
        <f t="shared" si="19"/>
        <v>0</v>
      </c>
      <c r="AI39" s="21">
        <f t="shared" si="19"/>
        <v>0</v>
      </c>
      <c r="AJ39" s="21">
        <f t="shared" si="19"/>
        <v>0</v>
      </c>
      <c r="AK39" s="21">
        <f t="shared" si="19"/>
        <v>34774848.254510514</v>
      </c>
      <c r="AL39" s="21">
        <f t="shared" si="19"/>
        <v>34774848.254510514</v>
      </c>
      <c r="AM39" s="21">
        <f t="shared" si="19"/>
        <v>34774848.254510514</v>
      </c>
      <c r="AN39" s="21">
        <f t="shared" si="19"/>
        <v>34774848.254510514</v>
      </c>
      <c r="AO39" s="21">
        <f t="shared" si="19"/>
        <v>34774848.254510514</v>
      </c>
      <c r="AP39" s="21">
        <f t="shared" si="19"/>
        <v>34774848.254510514</v>
      </c>
      <c r="AQ39" s="21">
        <f t="shared" si="19"/>
        <v>34774848.254510514</v>
      </c>
      <c r="AR39" s="21">
        <f t="shared" si="19"/>
        <v>34774848.254510514</v>
      </c>
      <c r="AS39" s="21">
        <f t="shared" si="19"/>
        <v>34774848.254510514</v>
      </c>
      <c r="AT39" s="21">
        <f t="shared" si="19"/>
        <v>34774848.254510514</v>
      </c>
      <c r="AU39" s="22">
        <f t="shared" si="3"/>
        <v>347748482.54510516</v>
      </c>
      <c r="AW39" s="4">
        <v>5427009458.8246517</v>
      </c>
      <c r="AX39" s="4">
        <f t="shared" si="4"/>
        <v>1458717850.9757032</v>
      </c>
      <c r="AY39" s="4">
        <f t="shared" si="5"/>
        <v>386560230.50856137</v>
      </c>
      <c r="AZ39" s="4">
        <f t="shared" si="6"/>
        <v>1072157620.4671419</v>
      </c>
      <c r="BA39" s="4">
        <f t="shared" si="7"/>
        <v>62185141.987094231</v>
      </c>
    </row>
    <row r="40" spans="2:53" x14ac:dyDescent="0.35">
      <c r="B40" s="1">
        <f t="shared" si="8"/>
        <v>32</v>
      </c>
      <c r="C40" s="4">
        <f t="shared" si="13"/>
        <v>476120921.8960073</v>
      </c>
      <c r="D40" s="26">
        <f t="shared" si="10"/>
        <v>119036735</v>
      </c>
      <c r="E40" s="26">
        <f t="shared" si="11"/>
        <v>357084186.8960073</v>
      </c>
      <c r="F40" s="20">
        <f>SUM($E$9:E40)</f>
        <v>7242811496.6963625</v>
      </c>
      <c r="G40" s="21">
        <f t="shared" si="17"/>
        <v>0</v>
      </c>
      <c r="H40" s="21">
        <f t="shared" si="17"/>
        <v>0</v>
      </c>
      <c r="I40" s="21">
        <f t="shared" si="17"/>
        <v>0</v>
      </c>
      <c r="J40" s="21">
        <f t="shared" si="17"/>
        <v>0</v>
      </c>
      <c r="K40" s="21">
        <f t="shared" si="17"/>
        <v>0</v>
      </c>
      <c r="L40" s="21">
        <f t="shared" si="17"/>
        <v>0</v>
      </c>
      <c r="M40" s="21">
        <f t="shared" si="17"/>
        <v>0</v>
      </c>
      <c r="N40" s="21">
        <f t="shared" si="17"/>
        <v>0</v>
      </c>
      <c r="O40" s="21">
        <f t="shared" si="17"/>
        <v>0</v>
      </c>
      <c r="P40" s="21">
        <f t="shared" si="17"/>
        <v>0</v>
      </c>
      <c r="Q40" s="21">
        <f t="shared" si="17"/>
        <v>0</v>
      </c>
      <c r="R40" s="21">
        <f t="shared" si="17"/>
        <v>0</v>
      </c>
      <c r="S40" s="21">
        <f t="shared" si="17"/>
        <v>0</v>
      </c>
      <c r="T40" s="21">
        <f t="shared" si="17"/>
        <v>0</v>
      </c>
      <c r="U40" s="21">
        <f t="shared" si="17"/>
        <v>0</v>
      </c>
      <c r="V40" s="21">
        <f t="shared" si="17"/>
        <v>0</v>
      </c>
      <c r="W40" s="21">
        <f t="shared" si="19"/>
        <v>0</v>
      </c>
      <c r="X40" s="21">
        <f t="shared" si="19"/>
        <v>0</v>
      </c>
      <c r="Y40" s="21">
        <f t="shared" si="19"/>
        <v>0</v>
      </c>
      <c r="Z40" s="21">
        <f t="shared" si="19"/>
        <v>0</v>
      </c>
      <c r="AA40" s="21">
        <f t="shared" si="19"/>
        <v>0</v>
      </c>
      <c r="AB40" s="21">
        <f t="shared" si="19"/>
        <v>0</v>
      </c>
      <c r="AC40" s="21">
        <f t="shared" si="19"/>
        <v>0</v>
      </c>
      <c r="AD40" s="21">
        <f t="shared" si="19"/>
        <v>0</v>
      </c>
      <c r="AE40" s="21">
        <f t="shared" si="19"/>
        <v>0</v>
      </c>
      <c r="AF40" s="21">
        <f t="shared" si="19"/>
        <v>0</v>
      </c>
      <c r="AG40" s="21">
        <f t="shared" si="19"/>
        <v>0</v>
      </c>
      <c r="AH40" s="21">
        <f t="shared" si="19"/>
        <v>0</v>
      </c>
      <c r="AI40" s="21">
        <f t="shared" si="19"/>
        <v>0</v>
      </c>
      <c r="AJ40" s="21">
        <f t="shared" si="19"/>
        <v>0</v>
      </c>
      <c r="AK40" s="21">
        <f t="shared" si="19"/>
        <v>0</v>
      </c>
      <c r="AL40" s="21">
        <f t="shared" si="19"/>
        <v>35708418.689600728</v>
      </c>
      <c r="AM40" s="21">
        <f t="shared" si="19"/>
        <v>35708418.689600728</v>
      </c>
      <c r="AN40" s="21">
        <f t="shared" si="19"/>
        <v>35708418.689600728</v>
      </c>
      <c r="AO40" s="21">
        <f t="shared" si="19"/>
        <v>35708418.689600728</v>
      </c>
      <c r="AP40" s="21">
        <f t="shared" si="19"/>
        <v>35708418.689600728</v>
      </c>
      <c r="AQ40" s="21">
        <f t="shared" si="19"/>
        <v>35708418.689600728</v>
      </c>
      <c r="AR40" s="21">
        <f t="shared" si="19"/>
        <v>35708418.689600728</v>
      </c>
      <c r="AS40" s="21">
        <f t="shared" si="19"/>
        <v>35708418.689600728</v>
      </c>
      <c r="AT40" s="21">
        <f t="shared" si="19"/>
        <v>35708418.689600728</v>
      </c>
      <c r="AU40" s="22">
        <f t="shared" si="3"/>
        <v>321375768.20640653</v>
      </c>
      <c r="AW40" s="4">
        <v>5744205982.5511446</v>
      </c>
      <c r="AX40" s="4">
        <f t="shared" si="4"/>
        <v>1498605514.1452179</v>
      </c>
      <c r="AY40" s="4">
        <f t="shared" si="5"/>
        <v>397130461.24848276</v>
      </c>
      <c r="AZ40" s="4">
        <f t="shared" si="6"/>
        <v>1101475052.8967352</v>
      </c>
      <c r="BA40" s="4">
        <f t="shared" si="7"/>
        <v>63885553.068010643</v>
      </c>
    </row>
    <row r="41" spans="2:53" x14ac:dyDescent="0.35">
      <c r="B41" s="1">
        <f t="shared" si="8"/>
        <v>33</v>
      </c>
      <c r="C41" s="4">
        <f t="shared" si="13"/>
        <v>485643340.33392745</v>
      </c>
      <c r="D41" s="26">
        <f t="shared" si="10"/>
        <v>119036735</v>
      </c>
      <c r="E41" s="26">
        <f t="shared" si="11"/>
        <v>366606605.33392745</v>
      </c>
      <c r="F41" s="20">
        <f>SUM($E$9:E41)</f>
        <v>7609418102.0302896</v>
      </c>
      <c r="G41" s="21">
        <f t="shared" si="17"/>
        <v>0</v>
      </c>
      <c r="H41" s="21">
        <f t="shared" si="17"/>
        <v>0</v>
      </c>
      <c r="I41" s="21">
        <f t="shared" si="17"/>
        <v>0</v>
      </c>
      <c r="J41" s="21">
        <f t="shared" si="17"/>
        <v>0</v>
      </c>
      <c r="K41" s="21">
        <f t="shared" si="17"/>
        <v>0</v>
      </c>
      <c r="L41" s="21">
        <f t="shared" si="17"/>
        <v>0</v>
      </c>
      <c r="M41" s="21">
        <f t="shared" si="17"/>
        <v>0</v>
      </c>
      <c r="N41" s="21">
        <f t="shared" si="17"/>
        <v>0</v>
      </c>
      <c r="O41" s="21">
        <f t="shared" si="17"/>
        <v>0</v>
      </c>
      <c r="P41" s="21">
        <f t="shared" si="17"/>
        <v>0</v>
      </c>
      <c r="Q41" s="21">
        <f t="shared" si="17"/>
        <v>0</v>
      </c>
      <c r="R41" s="21">
        <f t="shared" si="17"/>
        <v>0</v>
      </c>
      <c r="S41" s="21">
        <f t="shared" si="17"/>
        <v>0</v>
      </c>
      <c r="T41" s="21">
        <f t="shared" si="17"/>
        <v>0</v>
      </c>
      <c r="U41" s="21">
        <f t="shared" si="17"/>
        <v>0</v>
      </c>
      <c r="V41" s="21">
        <f t="shared" si="17"/>
        <v>0</v>
      </c>
      <c r="W41" s="21">
        <f t="shared" si="19"/>
        <v>0</v>
      </c>
      <c r="X41" s="21">
        <f t="shared" si="19"/>
        <v>0</v>
      </c>
      <c r="Y41" s="21">
        <f t="shared" si="19"/>
        <v>0</v>
      </c>
      <c r="Z41" s="21">
        <f t="shared" si="19"/>
        <v>0</v>
      </c>
      <c r="AA41" s="21">
        <f t="shared" si="19"/>
        <v>0</v>
      </c>
      <c r="AB41" s="21">
        <f t="shared" si="19"/>
        <v>0</v>
      </c>
      <c r="AC41" s="21">
        <f t="shared" si="19"/>
        <v>0</v>
      </c>
      <c r="AD41" s="21">
        <f t="shared" si="19"/>
        <v>0</v>
      </c>
      <c r="AE41" s="21">
        <f t="shared" si="19"/>
        <v>0</v>
      </c>
      <c r="AF41" s="21">
        <f t="shared" si="19"/>
        <v>0</v>
      </c>
      <c r="AG41" s="21">
        <f t="shared" si="19"/>
        <v>0</v>
      </c>
      <c r="AH41" s="21">
        <f t="shared" si="19"/>
        <v>0</v>
      </c>
      <c r="AI41" s="21">
        <f t="shared" si="19"/>
        <v>0</v>
      </c>
      <c r="AJ41" s="21">
        <f t="shared" si="19"/>
        <v>0</v>
      </c>
      <c r="AK41" s="21">
        <f t="shared" si="19"/>
        <v>0</v>
      </c>
      <c r="AL41" s="21">
        <f t="shared" si="19"/>
        <v>0</v>
      </c>
      <c r="AM41" s="21">
        <f t="shared" si="19"/>
        <v>36660660.533392742</v>
      </c>
      <c r="AN41" s="21">
        <f t="shared" si="19"/>
        <v>36660660.533392742</v>
      </c>
      <c r="AO41" s="21">
        <f t="shared" si="19"/>
        <v>36660660.533392742</v>
      </c>
      <c r="AP41" s="21">
        <f t="shared" si="19"/>
        <v>36660660.533392742</v>
      </c>
      <c r="AQ41" s="21">
        <f t="shared" si="19"/>
        <v>36660660.533392742</v>
      </c>
      <c r="AR41" s="21">
        <f t="shared" si="19"/>
        <v>36660660.533392742</v>
      </c>
      <c r="AS41" s="21">
        <f t="shared" si="19"/>
        <v>36660660.533392742</v>
      </c>
      <c r="AT41" s="21">
        <f t="shared" si="19"/>
        <v>36660660.533392742</v>
      </c>
      <c r="AU41" s="22">
        <f t="shared" si="3"/>
        <v>293285284.26714188</v>
      </c>
      <c r="AW41" s="4">
        <v>6070127171.4521675</v>
      </c>
      <c r="AX41" s="4">
        <f t="shared" si="4"/>
        <v>1539290930.5781221</v>
      </c>
      <c r="AY41" s="4">
        <f t="shared" si="5"/>
        <v>407912096.6032024</v>
      </c>
      <c r="AZ41" s="4">
        <f t="shared" si="6"/>
        <v>1131378833.9749198</v>
      </c>
      <c r="BA41" s="4">
        <f t="shared" si="7"/>
        <v>65619972.37054535</v>
      </c>
    </row>
    <row r="42" spans="2:53" x14ac:dyDescent="0.35">
      <c r="B42" s="1">
        <f t="shared" si="8"/>
        <v>34</v>
      </c>
      <c r="C42" s="4">
        <f t="shared" si="13"/>
        <v>495356207.14060599</v>
      </c>
      <c r="D42" s="26">
        <f t="shared" si="10"/>
        <v>119036735</v>
      </c>
      <c r="E42" s="26">
        <f t="shared" si="11"/>
        <v>376319472.14060599</v>
      </c>
      <c r="F42" s="20">
        <f>SUM($E$9:E42)</f>
        <v>7985737574.1708956</v>
      </c>
      <c r="G42" s="21">
        <f t="shared" si="17"/>
        <v>0</v>
      </c>
      <c r="H42" s="21">
        <f t="shared" si="17"/>
        <v>0</v>
      </c>
      <c r="I42" s="21">
        <f t="shared" si="17"/>
        <v>0</v>
      </c>
      <c r="J42" s="21">
        <f t="shared" si="17"/>
        <v>0</v>
      </c>
      <c r="K42" s="21">
        <f t="shared" si="17"/>
        <v>0</v>
      </c>
      <c r="L42" s="21">
        <f t="shared" si="17"/>
        <v>0</v>
      </c>
      <c r="M42" s="21">
        <f t="shared" si="17"/>
        <v>0</v>
      </c>
      <c r="N42" s="21">
        <f t="shared" si="17"/>
        <v>0</v>
      </c>
      <c r="O42" s="21">
        <f t="shared" si="17"/>
        <v>0</v>
      </c>
      <c r="P42" s="21">
        <f t="shared" si="17"/>
        <v>0</v>
      </c>
      <c r="Q42" s="21">
        <f t="shared" si="17"/>
        <v>0</v>
      </c>
      <c r="R42" s="21">
        <f t="shared" si="17"/>
        <v>0</v>
      </c>
      <c r="S42" s="21">
        <f t="shared" si="17"/>
        <v>0</v>
      </c>
      <c r="T42" s="21">
        <f t="shared" si="17"/>
        <v>0</v>
      </c>
      <c r="U42" s="21">
        <f t="shared" si="17"/>
        <v>0</v>
      </c>
      <c r="V42" s="21">
        <f t="shared" si="17"/>
        <v>0</v>
      </c>
      <c r="W42" s="21">
        <f t="shared" si="19"/>
        <v>0</v>
      </c>
      <c r="X42" s="21">
        <f t="shared" si="19"/>
        <v>0</v>
      </c>
      <c r="Y42" s="21">
        <f t="shared" si="19"/>
        <v>0</v>
      </c>
      <c r="Z42" s="21">
        <f t="shared" si="19"/>
        <v>0</v>
      </c>
      <c r="AA42" s="21">
        <f t="shared" si="19"/>
        <v>0</v>
      </c>
      <c r="AB42" s="21">
        <f t="shared" si="19"/>
        <v>0</v>
      </c>
      <c r="AC42" s="21">
        <f t="shared" si="19"/>
        <v>0</v>
      </c>
      <c r="AD42" s="21">
        <f t="shared" si="19"/>
        <v>0</v>
      </c>
      <c r="AE42" s="21">
        <f t="shared" si="19"/>
        <v>0</v>
      </c>
      <c r="AF42" s="21">
        <f t="shared" si="19"/>
        <v>0</v>
      </c>
      <c r="AG42" s="21">
        <f t="shared" si="19"/>
        <v>0</v>
      </c>
      <c r="AH42" s="21">
        <f t="shared" si="19"/>
        <v>0</v>
      </c>
      <c r="AI42" s="21">
        <f t="shared" si="19"/>
        <v>0</v>
      </c>
      <c r="AJ42" s="21">
        <f t="shared" si="19"/>
        <v>0</v>
      </c>
      <c r="AK42" s="21">
        <f t="shared" si="19"/>
        <v>0</v>
      </c>
      <c r="AL42" s="21">
        <f t="shared" si="19"/>
        <v>0</v>
      </c>
      <c r="AM42" s="21">
        <f t="shared" si="19"/>
        <v>0</v>
      </c>
      <c r="AN42" s="21">
        <f t="shared" si="19"/>
        <v>37631947.214060597</v>
      </c>
      <c r="AO42" s="21">
        <f t="shared" si="19"/>
        <v>37631947.214060597</v>
      </c>
      <c r="AP42" s="21">
        <f t="shared" si="19"/>
        <v>37631947.214060597</v>
      </c>
      <c r="AQ42" s="21">
        <f t="shared" si="19"/>
        <v>37631947.214060597</v>
      </c>
      <c r="AR42" s="21">
        <f t="shared" si="19"/>
        <v>37631947.214060597</v>
      </c>
      <c r="AS42" s="21">
        <f t="shared" si="19"/>
        <v>37631947.214060597</v>
      </c>
      <c r="AT42" s="21">
        <f t="shared" si="19"/>
        <v>37631947.214060597</v>
      </c>
      <c r="AU42" s="22">
        <f t="shared" si="3"/>
        <v>263423630.4984242</v>
      </c>
      <c r="AW42" s="4">
        <v>6404947518.8312111</v>
      </c>
      <c r="AX42" s="4">
        <f t="shared" si="4"/>
        <v>1580790055.3396845</v>
      </c>
      <c r="AY42" s="4">
        <f t="shared" si="5"/>
        <v>418909364.66501641</v>
      </c>
      <c r="AZ42" s="4">
        <f t="shared" si="6"/>
        <v>1161880690.6746681</v>
      </c>
      <c r="BA42" s="4">
        <f t="shared" si="7"/>
        <v>67389080.059130758</v>
      </c>
    </row>
    <row r="43" spans="2:53" x14ac:dyDescent="0.35">
      <c r="B43" s="1">
        <f t="shared" si="8"/>
        <v>35</v>
      </c>
      <c r="C43" s="4">
        <f t="shared" si="13"/>
        <v>505263331.28341812</v>
      </c>
      <c r="D43" s="26">
        <f t="shared" si="10"/>
        <v>119036735</v>
      </c>
      <c r="E43" s="26">
        <f t="shared" si="11"/>
        <v>386226596.28341812</v>
      </c>
      <c r="F43" s="20">
        <f>SUM($E$9:E43)</f>
        <v>8371964170.4543133</v>
      </c>
      <c r="G43" s="21">
        <f t="shared" si="17"/>
        <v>0</v>
      </c>
      <c r="H43" s="21">
        <f t="shared" si="17"/>
        <v>0</v>
      </c>
      <c r="I43" s="21">
        <f t="shared" si="17"/>
        <v>0</v>
      </c>
      <c r="J43" s="21">
        <f t="shared" si="17"/>
        <v>0</v>
      </c>
      <c r="K43" s="21">
        <f t="shared" si="17"/>
        <v>0</v>
      </c>
      <c r="L43" s="21">
        <f t="shared" si="17"/>
        <v>0</v>
      </c>
      <c r="M43" s="21">
        <f t="shared" si="17"/>
        <v>0</v>
      </c>
      <c r="N43" s="21">
        <f t="shared" si="17"/>
        <v>0</v>
      </c>
      <c r="O43" s="21">
        <f t="shared" si="17"/>
        <v>0</v>
      </c>
      <c r="P43" s="21">
        <f t="shared" si="17"/>
        <v>0</v>
      </c>
      <c r="Q43" s="21">
        <f t="shared" si="17"/>
        <v>0</v>
      </c>
      <c r="R43" s="21">
        <f t="shared" si="17"/>
        <v>0</v>
      </c>
      <c r="S43" s="21">
        <f t="shared" si="17"/>
        <v>0</v>
      </c>
      <c r="T43" s="21">
        <f t="shared" si="17"/>
        <v>0</v>
      </c>
      <c r="U43" s="21">
        <f t="shared" si="17"/>
        <v>0</v>
      </c>
      <c r="V43" s="21">
        <f t="shared" si="17"/>
        <v>0</v>
      </c>
      <c r="W43" s="21">
        <f t="shared" si="19"/>
        <v>0</v>
      </c>
      <c r="X43" s="21">
        <f t="shared" si="19"/>
        <v>0</v>
      </c>
      <c r="Y43" s="21">
        <f t="shared" si="19"/>
        <v>0</v>
      </c>
      <c r="Z43" s="21">
        <f t="shared" si="19"/>
        <v>0</v>
      </c>
      <c r="AA43" s="21">
        <f t="shared" si="19"/>
        <v>0</v>
      </c>
      <c r="AB43" s="21">
        <f t="shared" si="19"/>
        <v>0</v>
      </c>
      <c r="AC43" s="21">
        <f t="shared" si="19"/>
        <v>0</v>
      </c>
      <c r="AD43" s="21">
        <f t="shared" si="19"/>
        <v>0</v>
      </c>
      <c r="AE43" s="21">
        <f t="shared" si="19"/>
        <v>0</v>
      </c>
      <c r="AF43" s="21">
        <f t="shared" si="19"/>
        <v>0</v>
      </c>
      <c r="AG43" s="21">
        <f t="shared" si="19"/>
        <v>0</v>
      </c>
      <c r="AH43" s="21">
        <f t="shared" si="19"/>
        <v>0</v>
      </c>
      <c r="AI43" s="21">
        <f t="shared" si="19"/>
        <v>0</v>
      </c>
      <c r="AJ43" s="21">
        <f t="shared" si="19"/>
        <v>0</v>
      </c>
      <c r="AK43" s="21">
        <f t="shared" si="19"/>
        <v>0</v>
      </c>
      <c r="AL43" s="21">
        <f t="shared" si="19"/>
        <v>0</v>
      </c>
      <c r="AM43" s="21">
        <f t="shared" si="19"/>
        <v>0</v>
      </c>
      <c r="AN43" s="21">
        <f t="shared" si="19"/>
        <v>0</v>
      </c>
      <c r="AO43" s="21">
        <f t="shared" si="19"/>
        <v>38622659.628341809</v>
      </c>
      <c r="AP43" s="21">
        <f t="shared" si="19"/>
        <v>38622659.628341809</v>
      </c>
      <c r="AQ43" s="21">
        <f t="shared" si="19"/>
        <v>38622659.628341809</v>
      </c>
      <c r="AR43" s="21">
        <f t="shared" si="19"/>
        <v>38622659.628341809</v>
      </c>
      <c r="AS43" s="21">
        <f t="shared" si="19"/>
        <v>38622659.628341809</v>
      </c>
      <c r="AT43" s="21">
        <f t="shared" si="19"/>
        <v>38622659.628341809</v>
      </c>
      <c r="AU43" s="22">
        <f t="shared" si="3"/>
        <v>231735957.77005082</v>
      </c>
      <c r="AW43" s="4">
        <v>6748845007.8578358</v>
      </c>
      <c r="AX43" s="4">
        <f t="shared" si="4"/>
        <v>1623119162.5964775</v>
      </c>
      <c r="AY43" s="4">
        <f t="shared" si="5"/>
        <v>430126578.08806658</v>
      </c>
      <c r="AZ43" s="4">
        <f t="shared" si="6"/>
        <v>1192992584.5084109</v>
      </c>
      <c r="BA43" s="4">
        <f t="shared" si="7"/>
        <v>69193569.901487842</v>
      </c>
    </row>
    <row r="44" spans="2:53" x14ac:dyDescent="0.35">
      <c r="B44" s="1">
        <f t="shared" si="8"/>
        <v>36</v>
      </c>
      <c r="C44" s="4">
        <f t="shared" si="13"/>
        <v>515368597.90908647</v>
      </c>
      <c r="D44" s="26">
        <f t="shared" si="10"/>
        <v>119036735</v>
      </c>
      <c r="E44" s="26">
        <f t="shared" si="11"/>
        <v>396331862.90908647</v>
      </c>
      <c r="F44" s="20">
        <f>SUM($E$9:E44)</f>
        <v>8768296033.3633995</v>
      </c>
      <c r="G44" s="21">
        <f t="shared" si="17"/>
        <v>0</v>
      </c>
      <c r="H44" s="21">
        <f t="shared" si="17"/>
        <v>0</v>
      </c>
      <c r="I44" s="21">
        <f t="shared" si="17"/>
        <v>0</v>
      </c>
      <c r="J44" s="21">
        <f t="shared" si="17"/>
        <v>0</v>
      </c>
      <c r="K44" s="21">
        <f t="shared" si="17"/>
        <v>0</v>
      </c>
      <c r="L44" s="21">
        <f t="shared" si="17"/>
        <v>0</v>
      </c>
      <c r="M44" s="21">
        <f t="shared" si="17"/>
        <v>0</v>
      </c>
      <c r="N44" s="21">
        <f t="shared" si="17"/>
        <v>0</v>
      </c>
      <c r="O44" s="21">
        <f t="shared" si="17"/>
        <v>0</v>
      </c>
      <c r="P44" s="21">
        <f t="shared" si="17"/>
        <v>0</v>
      </c>
      <c r="Q44" s="21">
        <f t="shared" si="17"/>
        <v>0</v>
      </c>
      <c r="R44" s="21">
        <f t="shared" si="17"/>
        <v>0</v>
      </c>
      <c r="S44" s="21">
        <f t="shared" si="17"/>
        <v>0</v>
      </c>
      <c r="T44" s="21">
        <f t="shared" si="17"/>
        <v>0</v>
      </c>
      <c r="U44" s="21">
        <f t="shared" si="17"/>
        <v>0</v>
      </c>
      <c r="V44" s="21">
        <f t="shared" si="17"/>
        <v>0</v>
      </c>
      <c r="W44" s="21">
        <f t="shared" si="19"/>
        <v>0</v>
      </c>
      <c r="X44" s="21">
        <f t="shared" si="19"/>
        <v>0</v>
      </c>
      <c r="Y44" s="21">
        <f t="shared" si="19"/>
        <v>0</v>
      </c>
      <c r="Z44" s="21">
        <f t="shared" si="19"/>
        <v>0</v>
      </c>
      <c r="AA44" s="21">
        <f t="shared" si="19"/>
        <v>0</v>
      </c>
      <c r="AB44" s="21">
        <f t="shared" si="19"/>
        <v>0</v>
      </c>
      <c r="AC44" s="21">
        <f t="shared" si="19"/>
        <v>0</v>
      </c>
      <c r="AD44" s="21">
        <f t="shared" si="19"/>
        <v>0</v>
      </c>
      <c r="AE44" s="21">
        <f t="shared" si="19"/>
        <v>0</v>
      </c>
      <c r="AF44" s="21">
        <f t="shared" si="19"/>
        <v>0</v>
      </c>
      <c r="AG44" s="21">
        <f t="shared" si="19"/>
        <v>0</v>
      </c>
      <c r="AH44" s="21">
        <f t="shared" si="19"/>
        <v>0</v>
      </c>
      <c r="AI44" s="21">
        <f t="shared" si="19"/>
        <v>0</v>
      </c>
      <c r="AJ44" s="21">
        <f t="shared" si="19"/>
        <v>0</v>
      </c>
      <c r="AK44" s="21">
        <f t="shared" si="19"/>
        <v>0</v>
      </c>
      <c r="AL44" s="21">
        <f t="shared" si="19"/>
        <v>0</v>
      </c>
      <c r="AM44" s="21">
        <f t="shared" si="19"/>
        <v>0</v>
      </c>
      <c r="AN44" s="21">
        <f t="shared" si="19"/>
        <v>0</v>
      </c>
      <c r="AO44" s="21">
        <f t="shared" si="19"/>
        <v>0</v>
      </c>
      <c r="AP44" s="21">
        <f t="shared" si="19"/>
        <v>39633186.29090865</v>
      </c>
      <c r="AQ44" s="21">
        <f t="shared" si="19"/>
        <v>39633186.29090865</v>
      </c>
      <c r="AR44" s="21">
        <f t="shared" si="19"/>
        <v>39633186.29090865</v>
      </c>
      <c r="AS44" s="21">
        <f t="shared" si="19"/>
        <v>39633186.29090865</v>
      </c>
      <c r="AT44" s="21">
        <f t="shared" si="19"/>
        <v>39633186.29090865</v>
      </c>
      <c r="AU44" s="22">
        <f t="shared" si="3"/>
        <v>198165931.45454323</v>
      </c>
      <c r="AW44" s="4">
        <v>7102001181.3649921</v>
      </c>
      <c r="AX44" s="4">
        <f t="shared" si="4"/>
        <v>1666294851.9984074</v>
      </c>
      <c r="AY44" s="4">
        <f t="shared" si="5"/>
        <v>441568135.77957797</v>
      </c>
      <c r="AZ44" s="4">
        <f t="shared" si="6"/>
        <v>1224726716.2188294</v>
      </c>
      <c r="BA44" s="4">
        <f t="shared" si="7"/>
        <v>71034149.540692106</v>
      </c>
    </row>
    <row r="45" spans="2:53" x14ac:dyDescent="0.35">
      <c r="B45" s="1">
        <f t="shared" si="8"/>
        <v>37</v>
      </c>
      <c r="C45" s="4">
        <f t="shared" si="13"/>
        <v>525675969.8672682</v>
      </c>
      <c r="D45" s="26">
        <f t="shared" si="10"/>
        <v>119036735</v>
      </c>
      <c r="E45" s="26">
        <f t="shared" si="11"/>
        <v>406639234.8672682</v>
      </c>
      <c r="F45" s="20">
        <f>SUM($E$9:E45)</f>
        <v>9174935268.2306671</v>
      </c>
      <c r="G45" s="21">
        <f t="shared" si="17"/>
        <v>0</v>
      </c>
      <c r="H45" s="21">
        <f t="shared" si="17"/>
        <v>0</v>
      </c>
      <c r="I45" s="21">
        <f t="shared" si="17"/>
        <v>0</v>
      </c>
      <c r="J45" s="21">
        <f t="shared" si="17"/>
        <v>0</v>
      </c>
      <c r="K45" s="21">
        <f t="shared" si="17"/>
        <v>0</v>
      </c>
      <c r="L45" s="21">
        <f t="shared" si="17"/>
        <v>0</v>
      </c>
      <c r="M45" s="21">
        <f t="shared" si="17"/>
        <v>0</v>
      </c>
      <c r="N45" s="21">
        <f t="shared" si="17"/>
        <v>0</v>
      </c>
      <c r="O45" s="21">
        <f t="shared" si="17"/>
        <v>0</v>
      </c>
      <c r="P45" s="21">
        <f t="shared" si="17"/>
        <v>0</v>
      </c>
      <c r="Q45" s="21">
        <f t="shared" si="17"/>
        <v>0</v>
      </c>
      <c r="R45" s="21">
        <f t="shared" si="17"/>
        <v>0</v>
      </c>
      <c r="S45" s="21">
        <f t="shared" si="17"/>
        <v>0</v>
      </c>
      <c r="T45" s="21">
        <f t="shared" si="17"/>
        <v>0</v>
      </c>
      <c r="U45" s="21">
        <f t="shared" si="17"/>
        <v>0</v>
      </c>
      <c r="V45" s="21">
        <f t="shared" si="17"/>
        <v>0</v>
      </c>
      <c r="W45" s="21">
        <f t="shared" si="19"/>
        <v>0</v>
      </c>
      <c r="X45" s="21">
        <f t="shared" si="19"/>
        <v>0</v>
      </c>
      <c r="Y45" s="21">
        <f t="shared" si="19"/>
        <v>0</v>
      </c>
      <c r="Z45" s="21">
        <f t="shared" si="19"/>
        <v>0</v>
      </c>
      <c r="AA45" s="21">
        <f t="shared" si="19"/>
        <v>0</v>
      </c>
      <c r="AB45" s="21">
        <f t="shared" si="19"/>
        <v>0</v>
      </c>
      <c r="AC45" s="21">
        <f t="shared" si="19"/>
        <v>0</v>
      </c>
      <c r="AD45" s="21">
        <f t="shared" si="19"/>
        <v>0</v>
      </c>
      <c r="AE45" s="21">
        <f t="shared" si="19"/>
        <v>0</v>
      </c>
      <c r="AF45" s="21">
        <f t="shared" si="19"/>
        <v>0</v>
      </c>
      <c r="AG45" s="21">
        <f t="shared" si="19"/>
        <v>0</v>
      </c>
      <c r="AH45" s="21">
        <f t="shared" si="19"/>
        <v>0</v>
      </c>
      <c r="AI45" s="21">
        <f t="shared" si="19"/>
        <v>0</v>
      </c>
      <c r="AJ45" s="21">
        <f t="shared" si="19"/>
        <v>0</v>
      </c>
      <c r="AK45" s="21">
        <f t="shared" si="19"/>
        <v>0</v>
      </c>
      <c r="AL45" s="21">
        <f t="shared" si="19"/>
        <v>0</v>
      </c>
      <c r="AM45" s="21">
        <f t="shared" si="19"/>
        <v>0</v>
      </c>
      <c r="AN45" s="21">
        <f t="shared" si="19"/>
        <v>0</v>
      </c>
      <c r="AO45" s="21">
        <f t="shared" si="19"/>
        <v>0</v>
      </c>
      <c r="AP45" s="21">
        <f t="shared" si="19"/>
        <v>0</v>
      </c>
      <c r="AQ45" s="21">
        <f t="shared" si="19"/>
        <v>40663923.48672682</v>
      </c>
      <c r="AR45" s="21">
        <f t="shared" si="19"/>
        <v>40663923.48672682</v>
      </c>
      <c r="AS45" s="21">
        <f t="shared" si="19"/>
        <v>40663923.48672682</v>
      </c>
      <c r="AT45" s="21">
        <f t="shared" si="19"/>
        <v>40663923.48672682</v>
      </c>
      <c r="AU45" s="22">
        <f t="shared" si="3"/>
        <v>162655693.94690728</v>
      </c>
      <c r="AW45" s="4">
        <v>7464601213.0422916</v>
      </c>
      <c r="AX45" s="4">
        <f t="shared" si="4"/>
        <v>1710334055.1883755</v>
      </c>
      <c r="AY45" s="4">
        <f t="shared" si="5"/>
        <v>453238524.62491953</v>
      </c>
      <c r="AZ45" s="4">
        <f t="shared" si="6"/>
        <v>1257095530.5634561</v>
      </c>
      <c r="BA45" s="4">
        <f t="shared" si="7"/>
        <v>72911540.772680461</v>
      </c>
    </row>
    <row r="46" spans="2:53" x14ac:dyDescent="0.35">
      <c r="B46" s="1">
        <f t="shared" si="8"/>
        <v>38</v>
      </c>
      <c r="C46" s="4">
        <f t="shared" si="13"/>
        <v>536189489.26461357</v>
      </c>
      <c r="D46" s="26">
        <f t="shared" si="10"/>
        <v>119036735</v>
      </c>
      <c r="E46" s="26">
        <f t="shared" si="11"/>
        <v>417152754.26461357</v>
      </c>
      <c r="F46" s="20">
        <f>SUM($E$9:E46)</f>
        <v>9592088022.4952812</v>
      </c>
      <c r="G46" s="21">
        <f t="shared" si="17"/>
        <v>0</v>
      </c>
      <c r="H46" s="21">
        <f t="shared" si="17"/>
        <v>0</v>
      </c>
      <c r="I46" s="21">
        <f t="shared" si="17"/>
        <v>0</v>
      </c>
      <c r="J46" s="21">
        <f t="shared" si="17"/>
        <v>0</v>
      </c>
      <c r="K46" s="21">
        <f t="shared" si="17"/>
        <v>0</v>
      </c>
      <c r="L46" s="21">
        <f t="shared" si="17"/>
        <v>0</v>
      </c>
      <c r="M46" s="21">
        <f t="shared" si="17"/>
        <v>0</v>
      </c>
      <c r="N46" s="21">
        <f t="shared" si="17"/>
        <v>0</v>
      </c>
      <c r="O46" s="21">
        <f t="shared" si="17"/>
        <v>0</v>
      </c>
      <c r="P46" s="21">
        <f t="shared" si="17"/>
        <v>0</v>
      </c>
      <c r="Q46" s="21">
        <f t="shared" si="17"/>
        <v>0</v>
      </c>
      <c r="R46" s="21">
        <f t="shared" si="17"/>
        <v>0</v>
      </c>
      <c r="S46" s="21">
        <f t="shared" si="17"/>
        <v>0</v>
      </c>
      <c r="T46" s="21">
        <f t="shared" si="17"/>
        <v>0</v>
      </c>
      <c r="U46" s="21">
        <f t="shared" si="17"/>
        <v>0</v>
      </c>
      <c r="V46" s="21">
        <f t="shared" ref="V46:AT48" si="20">IF(AND(V$8-$B46&lt;$B$4,V$8&gt;=$B46),$E46/$B$4,0)</f>
        <v>0</v>
      </c>
      <c r="W46" s="21">
        <f t="shared" si="20"/>
        <v>0</v>
      </c>
      <c r="X46" s="21">
        <f t="shared" si="20"/>
        <v>0</v>
      </c>
      <c r="Y46" s="21">
        <f t="shared" si="20"/>
        <v>0</v>
      </c>
      <c r="Z46" s="21">
        <f t="shared" si="20"/>
        <v>0</v>
      </c>
      <c r="AA46" s="21">
        <f t="shared" si="20"/>
        <v>0</v>
      </c>
      <c r="AB46" s="21">
        <f t="shared" si="20"/>
        <v>0</v>
      </c>
      <c r="AC46" s="21">
        <f t="shared" si="20"/>
        <v>0</v>
      </c>
      <c r="AD46" s="21">
        <f t="shared" si="20"/>
        <v>0</v>
      </c>
      <c r="AE46" s="21">
        <f t="shared" si="20"/>
        <v>0</v>
      </c>
      <c r="AF46" s="21">
        <f t="shared" si="20"/>
        <v>0</v>
      </c>
      <c r="AG46" s="21">
        <f t="shared" si="20"/>
        <v>0</v>
      </c>
      <c r="AH46" s="21">
        <f t="shared" si="20"/>
        <v>0</v>
      </c>
      <c r="AI46" s="21">
        <f t="shared" si="20"/>
        <v>0</v>
      </c>
      <c r="AJ46" s="21">
        <f t="shared" si="20"/>
        <v>0</v>
      </c>
      <c r="AK46" s="21">
        <f t="shared" si="20"/>
        <v>0</v>
      </c>
      <c r="AL46" s="21">
        <f t="shared" si="20"/>
        <v>0</v>
      </c>
      <c r="AM46" s="21">
        <f t="shared" si="20"/>
        <v>0</v>
      </c>
      <c r="AN46" s="21">
        <f t="shared" si="20"/>
        <v>0</v>
      </c>
      <c r="AO46" s="21">
        <f t="shared" si="20"/>
        <v>0</v>
      </c>
      <c r="AP46" s="21">
        <f t="shared" si="20"/>
        <v>0</v>
      </c>
      <c r="AQ46" s="21">
        <f t="shared" si="20"/>
        <v>0</v>
      </c>
      <c r="AR46" s="21">
        <f t="shared" si="20"/>
        <v>41715275.426461354</v>
      </c>
      <c r="AS46" s="21">
        <f t="shared" si="20"/>
        <v>41715275.426461354</v>
      </c>
      <c r="AT46" s="21">
        <f t="shared" si="20"/>
        <v>41715275.426461354</v>
      </c>
      <c r="AU46" s="22">
        <f t="shared" si="3"/>
        <v>125145826.27938406</v>
      </c>
      <c r="AW46" s="4">
        <v>7836833980.0531378</v>
      </c>
      <c r="AX46" s="4">
        <f t="shared" si="4"/>
        <v>1755254042.4421434</v>
      </c>
      <c r="AY46" s="4">
        <f t="shared" si="5"/>
        <v>465142321.24716806</v>
      </c>
      <c r="AZ46" s="4">
        <f t="shared" si="6"/>
        <v>1290111721.1949754</v>
      </c>
      <c r="BA46" s="4">
        <f t="shared" si="7"/>
        <v>74826479.829308569</v>
      </c>
    </row>
    <row r="47" spans="2:53" x14ac:dyDescent="0.35">
      <c r="B47" s="1">
        <f t="shared" si="8"/>
        <v>39</v>
      </c>
      <c r="C47" s="4">
        <f t="shared" si="13"/>
        <v>546913279.0499059</v>
      </c>
      <c r="D47" s="26">
        <f t="shared" si="10"/>
        <v>119036735</v>
      </c>
      <c r="E47" s="26">
        <f t="shared" si="11"/>
        <v>427876544.0499059</v>
      </c>
      <c r="F47" s="20">
        <f>SUM($E$9:E47)</f>
        <v>10019964566.545187</v>
      </c>
      <c r="G47" s="21">
        <f t="shared" ref="G47:V48" si="21">IF(AND(G$8-$B47&lt;$B$4,G$8&gt;=$B47),$E47/$B$4,0)</f>
        <v>0</v>
      </c>
      <c r="H47" s="21">
        <f t="shared" si="21"/>
        <v>0</v>
      </c>
      <c r="I47" s="21">
        <f t="shared" si="21"/>
        <v>0</v>
      </c>
      <c r="J47" s="21">
        <f t="shared" si="21"/>
        <v>0</v>
      </c>
      <c r="K47" s="21">
        <f t="shared" si="21"/>
        <v>0</v>
      </c>
      <c r="L47" s="21">
        <f t="shared" si="21"/>
        <v>0</v>
      </c>
      <c r="M47" s="21">
        <f t="shared" si="21"/>
        <v>0</v>
      </c>
      <c r="N47" s="21">
        <f t="shared" si="21"/>
        <v>0</v>
      </c>
      <c r="O47" s="21">
        <f t="shared" si="21"/>
        <v>0</v>
      </c>
      <c r="P47" s="21">
        <f t="shared" si="21"/>
        <v>0</v>
      </c>
      <c r="Q47" s="21">
        <f t="shared" si="21"/>
        <v>0</v>
      </c>
      <c r="R47" s="21">
        <f t="shared" si="21"/>
        <v>0</v>
      </c>
      <c r="S47" s="21">
        <f t="shared" si="21"/>
        <v>0</v>
      </c>
      <c r="T47" s="21">
        <f t="shared" si="21"/>
        <v>0</v>
      </c>
      <c r="U47" s="21">
        <f t="shared" si="21"/>
        <v>0</v>
      </c>
      <c r="V47" s="21">
        <f t="shared" si="21"/>
        <v>0</v>
      </c>
      <c r="W47" s="21">
        <f t="shared" si="20"/>
        <v>0</v>
      </c>
      <c r="X47" s="21">
        <f t="shared" si="20"/>
        <v>0</v>
      </c>
      <c r="Y47" s="21">
        <f t="shared" si="20"/>
        <v>0</v>
      </c>
      <c r="Z47" s="21">
        <f t="shared" si="20"/>
        <v>0</v>
      </c>
      <c r="AA47" s="21">
        <f t="shared" si="20"/>
        <v>0</v>
      </c>
      <c r="AB47" s="21">
        <f t="shared" si="20"/>
        <v>0</v>
      </c>
      <c r="AC47" s="21">
        <f t="shared" si="20"/>
        <v>0</v>
      </c>
      <c r="AD47" s="21">
        <f t="shared" si="20"/>
        <v>0</v>
      </c>
      <c r="AE47" s="21">
        <f t="shared" si="20"/>
        <v>0</v>
      </c>
      <c r="AF47" s="21">
        <f t="shared" si="20"/>
        <v>0</v>
      </c>
      <c r="AG47" s="21">
        <f t="shared" si="20"/>
        <v>0</v>
      </c>
      <c r="AH47" s="21">
        <f t="shared" si="20"/>
        <v>0</v>
      </c>
      <c r="AI47" s="21">
        <f t="shared" si="20"/>
        <v>0</v>
      </c>
      <c r="AJ47" s="21">
        <f t="shared" si="20"/>
        <v>0</v>
      </c>
      <c r="AK47" s="21">
        <f t="shared" si="20"/>
        <v>0</v>
      </c>
      <c r="AL47" s="21">
        <f t="shared" si="20"/>
        <v>0</v>
      </c>
      <c r="AM47" s="21">
        <f t="shared" si="20"/>
        <v>0</v>
      </c>
      <c r="AN47" s="21">
        <f t="shared" si="20"/>
        <v>0</v>
      </c>
      <c r="AO47" s="21">
        <f t="shared" si="20"/>
        <v>0</v>
      </c>
      <c r="AP47" s="21">
        <f t="shared" si="20"/>
        <v>0</v>
      </c>
      <c r="AQ47" s="21">
        <f t="shared" si="20"/>
        <v>0</v>
      </c>
      <c r="AR47" s="21">
        <f t="shared" si="20"/>
        <v>0</v>
      </c>
      <c r="AS47" s="21">
        <f t="shared" si="20"/>
        <v>42787654.404990591</v>
      </c>
      <c r="AT47" s="21">
        <f t="shared" si="20"/>
        <v>42787654.404990591</v>
      </c>
      <c r="AU47" s="22">
        <f t="shared" si="3"/>
        <v>85575308.809981182</v>
      </c>
      <c r="AW47" s="4">
        <v>8218892137.1042004</v>
      </c>
      <c r="AX47" s="4">
        <f t="shared" si="4"/>
        <v>1801072429.4409866</v>
      </c>
      <c r="AY47" s="4">
        <f t="shared" si="5"/>
        <v>477284193.80186146</v>
      </c>
      <c r="AZ47" s="4">
        <f t="shared" si="6"/>
        <v>1323788235.6391251</v>
      </c>
      <c r="BA47" s="4">
        <f t="shared" si="7"/>
        <v>76779717.667069256</v>
      </c>
    </row>
    <row r="48" spans="2:53" x14ac:dyDescent="0.35">
      <c r="B48" s="1">
        <f t="shared" si="8"/>
        <v>40</v>
      </c>
      <c r="C48" s="4">
        <f t="shared" si="13"/>
        <v>557851544.63090408</v>
      </c>
      <c r="D48" s="26">
        <f t="shared" si="10"/>
        <v>119036735</v>
      </c>
      <c r="E48" s="26">
        <f t="shared" si="11"/>
        <v>438814809.63090408</v>
      </c>
      <c r="F48" s="20">
        <f>SUM($E$9:E48)</f>
        <v>10458779376.17609</v>
      </c>
      <c r="G48" s="21">
        <f t="shared" si="21"/>
        <v>0</v>
      </c>
      <c r="H48" s="21">
        <f t="shared" si="21"/>
        <v>0</v>
      </c>
      <c r="I48" s="21">
        <f t="shared" si="21"/>
        <v>0</v>
      </c>
      <c r="J48" s="21">
        <f t="shared" si="21"/>
        <v>0</v>
      </c>
      <c r="K48" s="21">
        <f t="shared" si="21"/>
        <v>0</v>
      </c>
      <c r="L48" s="21">
        <f t="shared" si="21"/>
        <v>0</v>
      </c>
      <c r="M48" s="21">
        <f t="shared" si="21"/>
        <v>0</v>
      </c>
      <c r="N48" s="21">
        <f t="shared" si="21"/>
        <v>0</v>
      </c>
      <c r="O48" s="21">
        <f t="shared" si="21"/>
        <v>0</v>
      </c>
      <c r="P48" s="21">
        <f t="shared" si="21"/>
        <v>0</v>
      </c>
      <c r="Q48" s="21">
        <f t="shared" si="21"/>
        <v>0</v>
      </c>
      <c r="R48" s="21">
        <f t="shared" si="21"/>
        <v>0</v>
      </c>
      <c r="S48" s="21">
        <f t="shared" si="21"/>
        <v>0</v>
      </c>
      <c r="T48" s="21">
        <f t="shared" si="21"/>
        <v>0</v>
      </c>
      <c r="U48" s="21">
        <f t="shared" si="21"/>
        <v>0</v>
      </c>
      <c r="V48" s="21">
        <f t="shared" si="21"/>
        <v>0</v>
      </c>
      <c r="W48" s="21">
        <f t="shared" si="20"/>
        <v>0</v>
      </c>
      <c r="X48" s="21">
        <f t="shared" si="20"/>
        <v>0</v>
      </c>
      <c r="Y48" s="21">
        <f t="shared" si="20"/>
        <v>0</v>
      </c>
      <c r="Z48" s="21">
        <f t="shared" si="20"/>
        <v>0</v>
      </c>
      <c r="AA48" s="21">
        <f t="shared" si="20"/>
        <v>0</v>
      </c>
      <c r="AB48" s="21">
        <f t="shared" si="20"/>
        <v>0</v>
      </c>
      <c r="AC48" s="21">
        <f t="shared" si="20"/>
        <v>0</v>
      </c>
      <c r="AD48" s="21">
        <f t="shared" si="20"/>
        <v>0</v>
      </c>
      <c r="AE48" s="21">
        <f t="shared" si="20"/>
        <v>0</v>
      </c>
      <c r="AF48" s="21">
        <f t="shared" si="20"/>
        <v>0</v>
      </c>
      <c r="AG48" s="21">
        <f t="shared" si="20"/>
        <v>0</v>
      </c>
      <c r="AH48" s="21">
        <f t="shared" si="20"/>
        <v>0</v>
      </c>
      <c r="AI48" s="21">
        <f t="shared" si="20"/>
        <v>0</v>
      </c>
      <c r="AJ48" s="21">
        <f t="shared" si="20"/>
        <v>0</v>
      </c>
      <c r="AK48" s="21">
        <f t="shared" si="20"/>
        <v>0</v>
      </c>
      <c r="AL48" s="21">
        <f t="shared" si="20"/>
        <v>0</v>
      </c>
      <c r="AM48" s="21">
        <f t="shared" si="20"/>
        <v>0</v>
      </c>
      <c r="AN48" s="21">
        <f t="shared" si="20"/>
        <v>0</v>
      </c>
      <c r="AO48" s="21">
        <f t="shared" si="20"/>
        <v>0</v>
      </c>
      <c r="AP48" s="21">
        <f t="shared" si="20"/>
        <v>0</v>
      </c>
      <c r="AQ48" s="21">
        <f t="shared" si="20"/>
        <v>0</v>
      </c>
      <c r="AR48" s="21">
        <f t="shared" si="20"/>
        <v>0</v>
      </c>
      <c r="AS48" s="21">
        <f t="shared" si="20"/>
        <v>0</v>
      </c>
      <c r="AT48" s="21">
        <f t="shared" si="20"/>
        <v>43881480.963090405</v>
      </c>
      <c r="AU48" s="22">
        <f t="shared" si="3"/>
        <v>43881480.963090405</v>
      </c>
      <c r="AW48" s="4">
        <v>8610972191.9962845</v>
      </c>
      <c r="AX48" s="4">
        <f t="shared" si="4"/>
        <v>1847807184.1798058</v>
      </c>
      <c r="AY48" s="4">
        <f t="shared" si="5"/>
        <v>489668903.80764854</v>
      </c>
      <c r="AZ48" s="4">
        <f t="shared" si="6"/>
        <v>1358138280.3721571</v>
      </c>
      <c r="BA48" s="4">
        <f t="shared" si="7"/>
        <v>78772020.261585116</v>
      </c>
    </row>
    <row r="49" spans="2:47" x14ac:dyDescent="0.35"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</row>
    <row r="50" spans="2:47" x14ac:dyDescent="0.35">
      <c r="B50" s="7" t="s">
        <v>7</v>
      </c>
      <c r="C50" s="7"/>
      <c r="D50" s="7"/>
      <c r="E50" s="7"/>
      <c r="F50" s="7"/>
      <c r="G50" s="7">
        <f>SUM(G9:G48)</f>
        <v>2322326.5</v>
      </c>
      <c r="H50" s="7">
        <f t="shared" ref="H50:AT50" si="22">SUM(H9:H48)</f>
        <v>7489853</v>
      </c>
      <c r="I50" s="7">
        <f t="shared" si="22"/>
        <v>15502579.5</v>
      </c>
      <c r="J50" s="7">
        <f t="shared" si="22"/>
        <v>26360506</v>
      </c>
      <c r="K50" s="7">
        <f t="shared" si="22"/>
        <v>40063632.5</v>
      </c>
      <c r="L50" s="7">
        <f t="shared" si="22"/>
        <v>56611959</v>
      </c>
      <c r="M50" s="7">
        <f t="shared" si="22"/>
        <v>73729325.5</v>
      </c>
      <c r="N50" s="7">
        <f t="shared" si="22"/>
        <v>91427112.799999997</v>
      </c>
      <c r="O50" s="7">
        <f t="shared" si="22"/>
        <v>109716929.316</v>
      </c>
      <c r="P50" s="7">
        <f t="shared" si="22"/>
        <v>128610615.63232</v>
      </c>
      <c r="Q50" s="7">
        <f t="shared" si="22"/>
        <v>145797922.64496639</v>
      </c>
      <c r="R50" s="7">
        <f t="shared" si="22"/>
        <v>160768295.79786572</v>
      </c>
      <c r="S50" s="7">
        <f t="shared" si="22"/>
        <v>173534300.41382304</v>
      </c>
      <c r="T50" s="7">
        <f t="shared" si="22"/>
        <v>184108753.12209952</v>
      </c>
      <c r="U50" s="7">
        <f t="shared" si="22"/>
        <v>192504726.88454151</v>
      </c>
      <c r="V50" s="7">
        <f t="shared" si="22"/>
        <v>198735556.12223235</v>
      </c>
      <c r="W50" s="7">
        <f t="shared" si="22"/>
        <v>205091001.944677</v>
      </c>
      <c r="X50" s="7">
        <f t="shared" si="22"/>
        <v>211573556.68357056</v>
      </c>
      <c r="Y50" s="7">
        <f t="shared" si="22"/>
        <v>218185762.51724198</v>
      </c>
      <c r="Z50" s="7">
        <f t="shared" si="22"/>
        <v>224930212.46758685</v>
      </c>
      <c r="AA50" s="7">
        <f t="shared" si="22"/>
        <v>231809551.41693857</v>
      </c>
      <c r="AB50" s="7">
        <f t="shared" si="22"/>
        <v>238826477.14527735</v>
      </c>
      <c r="AC50" s="7">
        <f t="shared" si="22"/>
        <v>245983741.38818291</v>
      </c>
      <c r="AD50" s="7">
        <f t="shared" si="22"/>
        <v>253284150.91594657</v>
      </c>
      <c r="AE50" s="7">
        <f t="shared" si="22"/>
        <v>260730568.63426548</v>
      </c>
      <c r="AF50" s="7">
        <f t="shared" si="22"/>
        <v>268325914.70695081</v>
      </c>
      <c r="AG50" s="7">
        <f t="shared" si="22"/>
        <v>276073167.7010898</v>
      </c>
      <c r="AH50" s="7">
        <f t="shared" si="22"/>
        <v>283975365.75511158</v>
      </c>
      <c r="AI50" s="7">
        <f t="shared" si="22"/>
        <v>292035607.77021384</v>
      </c>
      <c r="AJ50" s="7">
        <f t="shared" si="22"/>
        <v>300257054.62561816</v>
      </c>
      <c r="AK50" s="7">
        <f t="shared" si="22"/>
        <v>308642930.41813052</v>
      </c>
      <c r="AL50" s="7">
        <f t="shared" si="22"/>
        <v>317196523.72649312</v>
      </c>
      <c r="AM50" s="7">
        <f t="shared" si="22"/>
        <v>325921188.90102297</v>
      </c>
      <c r="AN50" s="7">
        <f t="shared" si="22"/>
        <v>334820347.37904352</v>
      </c>
      <c r="AO50" s="7">
        <f t="shared" si="22"/>
        <v>343897489.02662438</v>
      </c>
      <c r="AP50" s="7">
        <f t="shared" si="22"/>
        <v>353156173.50715685</v>
      </c>
      <c r="AQ50" s="7">
        <f t="shared" si="22"/>
        <v>362600031.67729998</v>
      </c>
      <c r="AR50" s="7">
        <f t="shared" si="22"/>
        <v>372232767.01084596</v>
      </c>
      <c r="AS50" s="7">
        <f t="shared" si="22"/>
        <v>382058157.05106294</v>
      </c>
      <c r="AT50" s="7">
        <f t="shared" si="22"/>
        <v>392080054.89208424</v>
      </c>
      <c r="AU50" s="7"/>
    </row>
    <row r="51" spans="2:47" x14ac:dyDescent="0.35">
      <c r="B51" s="1" t="s">
        <v>8</v>
      </c>
      <c r="C51" s="1"/>
      <c r="D51" s="1"/>
      <c r="E51" s="1"/>
      <c r="F51" s="1"/>
      <c r="G51" s="6">
        <f>SUM($G$50:G50)</f>
        <v>2322326.5</v>
      </c>
      <c r="H51" s="6">
        <f>SUM($G$50:H50)</f>
        <v>9812179.5</v>
      </c>
      <c r="I51" s="6">
        <f>SUM($G$50:I50)</f>
        <v>25314759</v>
      </c>
      <c r="J51" s="6">
        <f>SUM($G$50:J50)</f>
        <v>51675265</v>
      </c>
      <c r="K51" s="6">
        <f>SUM($G$50:K50)</f>
        <v>91738897.5</v>
      </c>
      <c r="L51" s="6">
        <f>SUM($G$50:L50)</f>
        <v>148350856.5</v>
      </c>
      <c r="M51" s="6">
        <f>SUM($G$50:M50)</f>
        <v>222080182</v>
      </c>
      <c r="N51" s="6">
        <f>SUM($G$50:N50)</f>
        <v>313507294.80000001</v>
      </c>
      <c r="O51" s="6">
        <f>SUM($G$50:O50)</f>
        <v>423224224.116</v>
      </c>
      <c r="P51" s="6">
        <f>SUM($G$50:P50)</f>
        <v>551834839.74831998</v>
      </c>
      <c r="Q51" s="6">
        <f>SUM($G$50:Q50)</f>
        <v>697632762.39328635</v>
      </c>
      <c r="R51" s="6">
        <f>SUM($G$50:R50)</f>
        <v>858401058.1911521</v>
      </c>
      <c r="S51" s="6">
        <f>SUM($G$50:S50)</f>
        <v>1031935358.6049751</v>
      </c>
      <c r="T51" s="6">
        <f>SUM($G$50:T50)</f>
        <v>1216044111.7270746</v>
      </c>
      <c r="U51" s="6">
        <f>SUM($G$50:U50)</f>
        <v>1408548838.6116161</v>
      </c>
      <c r="V51" s="6">
        <f>SUM($G$50:V50)</f>
        <v>1607284394.7338486</v>
      </c>
      <c r="W51" s="6">
        <f>SUM($G$50:W50)</f>
        <v>1812375396.6785254</v>
      </c>
      <c r="X51" s="6">
        <f>SUM($G$50:X50)</f>
        <v>2023948953.3620961</v>
      </c>
      <c r="Y51" s="6">
        <f>SUM($G$50:Y50)</f>
        <v>2242134715.8793383</v>
      </c>
      <c r="Z51" s="6">
        <f>SUM($G$50:Z50)</f>
        <v>2467064928.3469253</v>
      </c>
      <c r="AA51" s="6">
        <f>SUM($G$50:AA50)</f>
        <v>2698874479.763864</v>
      </c>
      <c r="AB51" s="6">
        <f>SUM($G$50:AB50)</f>
        <v>2937700956.9091415</v>
      </c>
      <c r="AC51" s="6">
        <f>SUM($G$50:AC50)</f>
        <v>3183684698.2973247</v>
      </c>
      <c r="AD51" s="6">
        <f>SUM($G$50:AD50)</f>
        <v>3436968849.2132711</v>
      </c>
      <c r="AE51" s="6">
        <f>SUM($G$50:AE50)</f>
        <v>3697699417.8475366</v>
      </c>
      <c r="AF51" s="6">
        <f>SUM($G$50:AF50)</f>
        <v>3966025332.5544872</v>
      </c>
      <c r="AG51" s="6">
        <f>SUM($G$50:AG50)</f>
        <v>4242098500.2555771</v>
      </c>
      <c r="AH51" s="6">
        <f>SUM($G$50:AH50)</f>
        <v>4526073866.0106888</v>
      </c>
      <c r="AI51" s="6">
        <f>SUM($G$50:AI50)</f>
        <v>4818109473.7809029</v>
      </c>
      <c r="AJ51" s="6">
        <f>SUM($G$50:AJ50)</f>
        <v>5118366528.4065208</v>
      </c>
      <c r="AK51" s="6">
        <f>SUM($G$50:AK50)</f>
        <v>5427009458.8246517</v>
      </c>
      <c r="AL51" s="6">
        <f>SUM($G$50:AL50)</f>
        <v>5744205982.5511446</v>
      </c>
      <c r="AM51" s="6">
        <f>SUM($G$50:AM50)</f>
        <v>6070127171.4521675</v>
      </c>
      <c r="AN51" s="6">
        <f>SUM($G$50:AN50)</f>
        <v>6404947518.8312111</v>
      </c>
      <c r="AO51" s="6">
        <f>SUM($G$50:AO50)</f>
        <v>6748845007.8578358</v>
      </c>
      <c r="AP51" s="6">
        <f>SUM($G$50:AP50)</f>
        <v>7102001181.3649921</v>
      </c>
      <c r="AQ51" s="6">
        <f>SUM($G$50:AQ50)</f>
        <v>7464601213.0422916</v>
      </c>
      <c r="AR51" s="6">
        <f>SUM($G$50:AR50)</f>
        <v>7836833980.0531378</v>
      </c>
      <c r="AS51" s="6">
        <f>SUM($G$50:AS50)</f>
        <v>8218892137.1042004</v>
      </c>
      <c r="AT51" s="6">
        <f>SUM($G$50:AT50)</f>
        <v>8610972191.9962845</v>
      </c>
      <c r="AU51" s="6"/>
    </row>
    <row r="52" spans="2:47" x14ac:dyDescent="0.35">
      <c r="B52" s="1" t="s">
        <v>13</v>
      </c>
      <c r="G52" s="7">
        <f t="array" ref="G52:AT52">TRANSPOSE(BA9:BA48)</f>
        <v>891007.00825499999</v>
      </c>
      <c r="H52" s="7">
        <v>2774631.1218150002</v>
      </c>
      <c r="I52" s="7">
        <v>5529581.4646800011</v>
      </c>
      <c r="J52" s="7">
        <v>9034567.1608499996</v>
      </c>
      <c r="K52" s="7">
        <v>13168297.334324999</v>
      </c>
      <c r="L52" s="7">
        <v>17809481.109105002</v>
      </c>
      <c r="M52" s="7">
        <v>21963533.301989999</v>
      </c>
      <c r="N52" s="7">
        <v>25610562.209316004</v>
      </c>
      <c r="O52" s="7">
        <v>28730278.293345727</v>
      </c>
      <c r="P52" s="7">
        <v>31301986.225587144</v>
      </c>
      <c r="Q52" s="7">
        <v>33403577.549673386</v>
      </c>
      <c r="R52" s="7">
        <v>35134811.721841358</v>
      </c>
      <c r="S52" s="7">
        <v>36595017.569932692</v>
      </c>
      <c r="T52" s="7">
        <v>37883084.680825844</v>
      </c>
      <c r="U52" s="7">
        <v>39097454.615616865</v>
      </c>
      <c r="V52" s="7">
        <v>40336111.949103706</v>
      </c>
      <c r="W52" s="7">
        <v>41599542.429260291</v>
      </c>
      <c r="X52" s="7">
        <v>42888241.519020006</v>
      </c>
      <c r="Y52" s="7">
        <v>44202714.590574883</v>
      </c>
      <c r="Z52" s="7">
        <v>45543477.123560876</v>
      </c>
      <c r="AA52" s="7">
        <v>46911054.90720658</v>
      </c>
      <c r="AB52" s="7">
        <v>48305984.246525221</v>
      </c>
      <c r="AC52" s="7">
        <v>49728812.172630191</v>
      </c>
      <c r="AD52" s="7">
        <v>51180096.657257296</v>
      </c>
      <c r="AE52" s="7">
        <v>52660406.831576951</v>
      </c>
      <c r="AF52" s="7">
        <v>54170323.209383011</v>
      </c>
      <c r="AG52" s="7">
        <v>55710437.914745152</v>
      </c>
      <c r="AH52" s="7">
        <v>57281354.914214551</v>
      </c>
      <c r="AI52" s="7">
        <v>58883690.25367333</v>
      </c>
      <c r="AJ52" s="7">
        <v>60518072.299921326</v>
      </c>
      <c r="AK52" s="7">
        <v>62185141.987094231</v>
      </c>
      <c r="AL52" s="7">
        <v>63885553.068010643</v>
      </c>
      <c r="AM52" s="7">
        <v>65619972.37054535</v>
      </c>
      <c r="AN52" s="7">
        <v>67389080.059130758</v>
      </c>
      <c r="AO52" s="7">
        <v>69193569.901487842</v>
      </c>
      <c r="AP52" s="7">
        <v>71034149.540692106</v>
      </c>
      <c r="AQ52" s="7">
        <v>72911540.772680461</v>
      </c>
      <c r="AR52" s="7">
        <v>74826479.829308569</v>
      </c>
      <c r="AS52" s="7">
        <v>76779717.667069256</v>
      </c>
      <c r="AT52" s="7">
        <v>78772020.261585116</v>
      </c>
      <c r="AU52" s="7"/>
    </row>
    <row r="53" spans="2:47" x14ac:dyDescent="0.35">
      <c r="B53" s="1" t="s">
        <v>37</v>
      </c>
      <c r="G53" s="7">
        <f t="array" ref="G53:AT53">TRANSPOSE(D9:D48)</f>
        <v>119036735</v>
      </c>
      <c r="H53" s="7">
        <v>119036735</v>
      </c>
      <c r="I53" s="7">
        <v>119036735</v>
      </c>
      <c r="J53" s="7">
        <v>119036735</v>
      </c>
      <c r="K53" s="7">
        <v>119036735</v>
      </c>
      <c r="L53" s="7">
        <v>119036735</v>
      </c>
      <c r="M53" s="7">
        <v>119036735</v>
      </c>
      <c r="N53" s="7">
        <v>119036735</v>
      </c>
      <c r="O53" s="7">
        <v>119036735</v>
      </c>
      <c r="P53" s="7">
        <v>119036735</v>
      </c>
      <c r="Q53" s="7">
        <v>119036735</v>
      </c>
      <c r="R53" s="7">
        <v>119036735</v>
      </c>
      <c r="S53" s="7">
        <v>119036735</v>
      </c>
      <c r="T53" s="7">
        <v>119036735</v>
      </c>
      <c r="U53" s="7">
        <v>119036735</v>
      </c>
      <c r="V53" s="7">
        <v>119036735</v>
      </c>
      <c r="W53" s="7">
        <v>119036735</v>
      </c>
      <c r="X53" s="7">
        <v>119036735</v>
      </c>
      <c r="Y53" s="7">
        <v>119036735</v>
      </c>
      <c r="Z53" s="7">
        <v>119036735</v>
      </c>
      <c r="AA53" s="7">
        <v>119036735</v>
      </c>
      <c r="AB53" s="7">
        <v>119036735</v>
      </c>
      <c r="AC53" s="7">
        <v>119036735</v>
      </c>
      <c r="AD53" s="7">
        <v>119036735</v>
      </c>
      <c r="AE53" s="7">
        <v>119036735</v>
      </c>
      <c r="AF53" s="7">
        <v>119036735</v>
      </c>
      <c r="AG53" s="7">
        <v>119036735</v>
      </c>
      <c r="AH53" s="7">
        <v>119036735</v>
      </c>
      <c r="AI53" s="7">
        <v>119036735</v>
      </c>
      <c r="AJ53" s="7">
        <v>119036735</v>
      </c>
      <c r="AK53" s="7">
        <v>119036735</v>
      </c>
      <c r="AL53" s="7">
        <v>119036735</v>
      </c>
      <c r="AM53" s="7">
        <v>119036735</v>
      </c>
      <c r="AN53" s="7">
        <v>119036735</v>
      </c>
      <c r="AO53" s="7">
        <v>119036735</v>
      </c>
      <c r="AP53" s="7">
        <v>119036735</v>
      </c>
      <c r="AQ53" s="7">
        <v>119036735</v>
      </c>
      <c r="AR53" s="7">
        <v>119036735</v>
      </c>
      <c r="AS53" s="7">
        <v>119036735</v>
      </c>
      <c r="AT53" s="7">
        <v>119036735</v>
      </c>
      <c r="AU53" s="7"/>
    </row>
    <row r="54" spans="2:47" x14ac:dyDescent="0.35">
      <c r="B54" s="1" t="s">
        <v>14</v>
      </c>
      <c r="G54" s="6">
        <f>G50+G52+G53</f>
        <v>122250068.508255</v>
      </c>
      <c r="H54" s="6">
        <f t="shared" ref="H54:AT54" si="23">H50+H52+H53</f>
        <v>129301219.121815</v>
      </c>
      <c r="I54" s="6">
        <f t="shared" si="23"/>
        <v>140068895.96468002</v>
      </c>
      <c r="J54" s="6">
        <f t="shared" si="23"/>
        <v>154431808.16084999</v>
      </c>
      <c r="K54" s="6">
        <f t="shared" si="23"/>
        <v>172268664.83432502</v>
      </c>
      <c r="L54" s="6">
        <f t="shared" si="23"/>
        <v>193458175.10910499</v>
      </c>
      <c r="M54" s="6">
        <f t="shared" si="23"/>
        <v>214729593.80199</v>
      </c>
      <c r="N54" s="6">
        <f t="shared" si="23"/>
        <v>236074410.009316</v>
      </c>
      <c r="O54" s="6">
        <f t="shared" si="23"/>
        <v>257483942.60934573</v>
      </c>
      <c r="P54" s="6">
        <f t="shared" si="23"/>
        <v>278949336.85790718</v>
      </c>
      <c r="Q54" s="6">
        <f t="shared" si="23"/>
        <v>298238235.1946398</v>
      </c>
      <c r="R54" s="6">
        <f t="shared" si="23"/>
        <v>314939842.51970708</v>
      </c>
      <c r="S54" s="6">
        <f t="shared" si="23"/>
        <v>329166052.98375571</v>
      </c>
      <c r="T54" s="6">
        <f t="shared" si="23"/>
        <v>341028572.80292535</v>
      </c>
      <c r="U54" s="6">
        <f t="shared" si="23"/>
        <v>350638916.50015837</v>
      </c>
      <c r="V54" s="6">
        <f t="shared" si="23"/>
        <v>358108403.07133603</v>
      </c>
      <c r="W54" s="6">
        <f t="shared" si="23"/>
        <v>365727279.37393725</v>
      </c>
      <c r="X54" s="6">
        <f t="shared" si="23"/>
        <v>373498533.20259058</v>
      </c>
      <c r="Y54" s="6">
        <f t="shared" si="23"/>
        <v>381425212.10781687</v>
      </c>
      <c r="Z54" s="6">
        <f t="shared" si="23"/>
        <v>389510424.59114772</v>
      </c>
      <c r="AA54" s="6">
        <f t="shared" si="23"/>
        <v>397757341.32414514</v>
      </c>
      <c r="AB54" s="6">
        <f t="shared" si="23"/>
        <v>406169196.39180255</v>
      </c>
      <c r="AC54" s="6">
        <f t="shared" si="23"/>
        <v>414749288.56081307</v>
      </c>
      <c r="AD54" s="6">
        <f t="shared" si="23"/>
        <v>423500982.57320386</v>
      </c>
      <c r="AE54" s="6">
        <f t="shared" si="23"/>
        <v>432427710.46584243</v>
      </c>
      <c r="AF54" s="6">
        <f t="shared" si="23"/>
        <v>441532972.91633379</v>
      </c>
      <c r="AG54" s="6">
        <f t="shared" si="23"/>
        <v>450820340.61583495</v>
      </c>
      <c r="AH54" s="6">
        <f t="shared" si="23"/>
        <v>460293455.66932613</v>
      </c>
      <c r="AI54" s="6">
        <f t="shared" si="23"/>
        <v>469956033.02388716</v>
      </c>
      <c r="AJ54" s="6">
        <f t="shared" si="23"/>
        <v>479811861.92553949</v>
      </c>
      <c r="AK54" s="6">
        <f t="shared" si="23"/>
        <v>489864807.40522474</v>
      </c>
      <c r="AL54" s="6">
        <f t="shared" si="23"/>
        <v>500118811.79450375</v>
      </c>
      <c r="AM54" s="6">
        <f t="shared" si="23"/>
        <v>510577896.2715683</v>
      </c>
      <c r="AN54" s="6">
        <f t="shared" si="23"/>
        <v>521246162.43817425</v>
      </c>
      <c r="AO54" s="6">
        <f t="shared" si="23"/>
        <v>532127793.92811221</v>
      </c>
      <c r="AP54" s="6">
        <f t="shared" si="23"/>
        <v>543227058.04784894</v>
      </c>
      <c r="AQ54" s="6">
        <f t="shared" si="23"/>
        <v>554548307.4499805</v>
      </c>
      <c r="AR54" s="6">
        <f t="shared" si="23"/>
        <v>566095981.84015453</v>
      </c>
      <c r="AS54" s="6">
        <f t="shared" si="23"/>
        <v>577874609.71813226</v>
      </c>
      <c r="AT54" s="6">
        <f t="shared" si="23"/>
        <v>589888810.15366936</v>
      </c>
      <c r="AU54" s="6"/>
    </row>
    <row r="55" spans="2:47" x14ac:dyDescent="0.35">
      <c r="B55" s="1" t="s">
        <v>15</v>
      </c>
      <c r="G55" s="6">
        <f>SUM($G$54:G54)</f>
        <v>122250068.508255</v>
      </c>
      <c r="H55" s="6">
        <f>SUM($G$54:H54)</f>
        <v>251551287.63007</v>
      </c>
      <c r="I55" s="6">
        <f>SUM($G$54:I54)</f>
        <v>391620183.59475005</v>
      </c>
      <c r="J55" s="6">
        <f>SUM($G$54:J54)</f>
        <v>546051991.75559998</v>
      </c>
      <c r="K55" s="6">
        <f>SUM($G$54:K54)</f>
        <v>718320656.58992505</v>
      </c>
      <c r="L55" s="6">
        <f>SUM($G$54:L54)</f>
        <v>911778831.69903004</v>
      </c>
      <c r="M55" s="6">
        <f>SUM($G$54:M54)</f>
        <v>1126508425.50102</v>
      </c>
      <c r="N55" s="6">
        <f>SUM($G$54:N54)</f>
        <v>1362582835.5103359</v>
      </c>
      <c r="O55" s="6">
        <f>SUM($G$54:O54)</f>
        <v>1620066778.1196816</v>
      </c>
      <c r="P55" s="6">
        <f>SUM($G$54:P54)</f>
        <v>1899016114.9775887</v>
      </c>
      <c r="Q55" s="6">
        <f>SUM($G$54:Q54)</f>
        <v>2197254350.1722283</v>
      </c>
      <c r="R55" s="6">
        <f>SUM($G$54:R54)</f>
        <v>2512194192.6919355</v>
      </c>
      <c r="S55" s="6">
        <f>SUM($G$54:S54)</f>
        <v>2841360245.6756911</v>
      </c>
      <c r="T55" s="6">
        <f>SUM($G$54:T54)</f>
        <v>3182388818.4786167</v>
      </c>
      <c r="U55" s="6">
        <f>SUM($G$54:U54)</f>
        <v>3533027734.978775</v>
      </c>
      <c r="V55" s="6">
        <f>SUM($G$54:V54)</f>
        <v>3891136138.0501108</v>
      </c>
      <c r="W55" s="6">
        <f>SUM($G$54:W54)</f>
        <v>4256863417.4240479</v>
      </c>
      <c r="X55" s="6">
        <f>SUM($G$54:X54)</f>
        <v>4630361950.6266384</v>
      </c>
      <c r="Y55" s="6">
        <f>SUM($G$54:Y54)</f>
        <v>5011787162.7344551</v>
      </c>
      <c r="Z55" s="6">
        <f>SUM($G$54:Z54)</f>
        <v>5401297587.3256025</v>
      </c>
      <c r="AA55" s="6">
        <f>SUM($G$54:AA54)</f>
        <v>5799054928.6497478</v>
      </c>
      <c r="AB55" s="6">
        <f>SUM($G$54:AB54)</f>
        <v>6205224125.0415506</v>
      </c>
      <c r="AC55" s="6">
        <f>SUM($G$54:AC54)</f>
        <v>6619973413.6023636</v>
      </c>
      <c r="AD55" s="6">
        <f>SUM($G$54:AD54)</f>
        <v>7043474396.1755676</v>
      </c>
      <c r="AE55" s="6">
        <f>SUM($G$54:AE54)</f>
        <v>7475902106.6414099</v>
      </c>
      <c r="AF55" s="6">
        <f>SUM($G$54:AF54)</f>
        <v>7917435079.557744</v>
      </c>
      <c r="AG55" s="6">
        <f>SUM($G$54:AG54)</f>
        <v>8368255420.1735792</v>
      </c>
      <c r="AH55" s="6">
        <f>SUM($G$54:AH54)</f>
        <v>8828548875.842905</v>
      </c>
      <c r="AI55" s="6">
        <f>SUM($G$54:AI54)</f>
        <v>9298504908.8667927</v>
      </c>
      <c r="AJ55" s="6">
        <f>SUM($G$54:AJ54)</f>
        <v>9778316770.7923317</v>
      </c>
      <c r="AK55" s="6">
        <f>SUM($G$54:AK54)</f>
        <v>10268181578.197556</v>
      </c>
      <c r="AL55" s="6">
        <f>SUM($G$54:AL54)</f>
        <v>10768300389.99206</v>
      </c>
      <c r="AM55" s="6">
        <f>SUM($G$54:AM54)</f>
        <v>11278878286.263628</v>
      </c>
      <c r="AN55" s="6">
        <f>SUM($G$54:AN54)</f>
        <v>11800124448.701801</v>
      </c>
      <c r="AO55" s="6">
        <f>SUM($G$54:AO54)</f>
        <v>12332252242.629913</v>
      </c>
      <c r="AP55" s="6">
        <f>SUM($G$54:AP54)</f>
        <v>12875479300.677763</v>
      </c>
      <c r="AQ55" s="6">
        <f>SUM($G$54:AQ54)</f>
        <v>13430027608.127743</v>
      </c>
      <c r="AR55" s="6">
        <f>SUM($G$54:AR54)</f>
        <v>13996123589.967897</v>
      </c>
      <c r="AS55" s="6">
        <f>SUM($G$54:AS54)</f>
        <v>14573998199.686029</v>
      </c>
      <c r="AT55" s="6">
        <f>SUM($G$54:AT54)</f>
        <v>15163887009.839699</v>
      </c>
      <c r="AU55" s="6"/>
    </row>
    <row r="57" spans="2:47" x14ac:dyDescent="0.35">
      <c r="B57" s="1" t="s">
        <v>25</v>
      </c>
      <c r="G57" s="7">
        <f t="array" ref="G57:AT57">TRANSPOSE(C9:C48)</f>
        <v>142260000</v>
      </c>
      <c r="H57" s="7">
        <v>170712000</v>
      </c>
      <c r="I57" s="7">
        <v>199164000</v>
      </c>
      <c r="J57" s="7">
        <v>227616000</v>
      </c>
      <c r="K57" s="7">
        <v>256068000</v>
      </c>
      <c r="L57" s="7">
        <v>284520000</v>
      </c>
      <c r="M57" s="7">
        <v>290210400</v>
      </c>
      <c r="N57" s="7">
        <v>296014608</v>
      </c>
      <c r="O57" s="7">
        <v>301934900.16000003</v>
      </c>
      <c r="P57" s="7">
        <v>307973598.16320002</v>
      </c>
      <c r="Q57" s="7">
        <v>314133070.12646401</v>
      </c>
      <c r="R57" s="7">
        <v>320415731.52899331</v>
      </c>
      <c r="S57" s="7">
        <v>326824046.1595732</v>
      </c>
      <c r="T57" s="7">
        <v>333360527.08276469</v>
      </c>
      <c r="U57" s="7">
        <v>340027737.62441999</v>
      </c>
      <c r="V57" s="7">
        <v>346828292.37690842</v>
      </c>
      <c r="W57" s="7">
        <v>353764858.22444659</v>
      </c>
      <c r="X57" s="7">
        <v>360840155.38893551</v>
      </c>
      <c r="Y57" s="7">
        <v>368056958.49671423</v>
      </c>
      <c r="Z57" s="7">
        <v>375418097.66664851</v>
      </c>
      <c r="AA57" s="7">
        <v>382926459.61998147</v>
      </c>
      <c r="AB57" s="7">
        <v>390584988.81238109</v>
      </c>
      <c r="AC57" s="7">
        <v>398396688.58862871</v>
      </c>
      <c r="AD57" s="7">
        <v>406364622.36040127</v>
      </c>
      <c r="AE57" s="7">
        <v>414491914.80760932</v>
      </c>
      <c r="AF57" s="7">
        <v>422781753.10376149</v>
      </c>
      <c r="AG57" s="7">
        <v>431237388.16583675</v>
      </c>
      <c r="AH57" s="7">
        <v>439862135.9291535</v>
      </c>
      <c r="AI57" s="7">
        <v>448659378.64773661</v>
      </c>
      <c r="AJ57" s="7">
        <v>457632566.22069132</v>
      </c>
      <c r="AK57" s="7">
        <v>466785217.54510516</v>
      </c>
      <c r="AL57" s="7">
        <v>476120921.8960073</v>
      </c>
      <c r="AM57" s="7">
        <v>485643340.33392745</v>
      </c>
      <c r="AN57" s="7">
        <v>495356207.14060599</v>
      </c>
      <c r="AO57" s="7">
        <v>505263331.28341812</v>
      </c>
      <c r="AP57" s="7">
        <v>515368597.90908647</v>
      </c>
      <c r="AQ57" s="7">
        <v>525675969.8672682</v>
      </c>
      <c r="AR57" s="7">
        <v>536189489.26461357</v>
      </c>
      <c r="AS57" s="7">
        <v>546913279.0499059</v>
      </c>
      <c r="AT57" s="7">
        <v>557851544.63090408</v>
      </c>
      <c r="AU57" s="7"/>
    </row>
    <row r="58" spans="2:47" x14ac:dyDescent="0.35">
      <c r="B58" s="1" t="s">
        <v>26</v>
      </c>
      <c r="G58" s="6">
        <f>SUM($G$57:G57)</f>
        <v>142260000</v>
      </c>
      <c r="H58" s="6">
        <f>SUM($G$57:H57)</f>
        <v>312972000</v>
      </c>
      <c r="I58" s="6">
        <f>SUM($G$57:I57)</f>
        <v>512136000</v>
      </c>
      <c r="J58" s="6">
        <f>SUM($G$57:J57)</f>
        <v>739752000</v>
      </c>
      <c r="K58" s="6">
        <f>SUM($G$57:K57)</f>
        <v>995820000</v>
      </c>
      <c r="L58" s="6">
        <f>SUM($G$57:L57)</f>
        <v>1280340000</v>
      </c>
      <c r="M58" s="6">
        <f>SUM($G$57:M57)</f>
        <v>1570550400</v>
      </c>
      <c r="N58" s="6">
        <f>SUM($G$57:N57)</f>
        <v>1866565008</v>
      </c>
      <c r="O58" s="6">
        <f>SUM($G$57:O57)</f>
        <v>2168499908.1599998</v>
      </c>
      <c r="P58" s="6">
        <f>SUM($G$57:P57)</f>
        <v>2476473506.3231997</v>
      </c>
      <c r="Q58" s="6">
        <f>SUM($G$57:Q57)</f>
        <v>2790606576.4496636</v>
      </c>
      <c r="R58" s="6">
        <f>SUM($G$57:R57)</f>
        <v>3111022307.9786568</v>
      </c>
      <c r="S58" s="6">
        <f>SUM($G$57:S57)</f>
        <v>3437846354.1382298</v>
      </c>
      <c r="T58" s="6">
        <f>SUM($G$57:T57)</f>
        <v>3771206881.2209945</v>
      </c>
      <c r="U58" s="6">
        <f>SUM($G$57:U57)</f>
        <v>4111234618.8454146</v>
      </c>
      <c r="V58" s="6">
        <f>SUM($G$57:V57)</f>
        <v>4458062911.2223234</v>
      </c>
      <c r="W58" s="6">
        <f>SUM($G$57:W57)</f>
        <v>4811827769.4467697</v>
      </c>
      <c r="X58" s="6">
        <f>SUM($G$57:X57)</f>
        <v>5172667924.8357048</v>
      </c>
      <c r="Y58" s="6">
        <f>SUM($G$57:Y57)</f>
        <v>5540724883.3324194</v>
      </c>
      <c r="Z58" s="6">
        <f>SUM($G$57:Z57)</f>
        <v>5916142980.9990683</v>
      </c>
      <c r="AA58" s="6">
        <f>SUM($G$57:AA57)</f>
        <v>6299069440.61905</v>
      </c>
      <c r="AB58" s="6">
        <f>SUM($G$57:AB57)</f>
        <v>6689654429.4314308</v>
      </c>
      <c r="AC58" s="6">
        <f>SUM($G$57:AC57)</f>
        <v>7088051118.0200596</v>
      </c>
      <c r="AD58" s="6">
        <f>SUM($G$57:AD57)</f>
        <v>7494415740.3804607</v>
      </c>
      <c r="AE58" s="6">
        <f>SUM($G$57:AE57)</f>
        <v>7908907655.1880703</v>
      </c>
      <c r="AF58" s="6">
        <f>SUM($G$57:AF57)</f>
        <v>8331689408.291832</v>
      </c>
      <c r="AG58" s="6">
        <f>SUM($G$57:AG57)</f>
        <v>8762926796.4576683</v>
      </c>
      <c r="AH58" s="6">
        <f>SUM($G$57:AH57)</f>
        <v>9202788932.3868217</v>
      </c>
      <c r="AI58" s="6">
        <f>SUM($G$57:AI57)</f>
        <v>9651448311.0345592</v>
      </c>
      <c r="AJ58" s="6">
        <f>SUM($G$57:AJ57)</f>
        <v>10109080877.255251</v>
      </c>
      <c r="AK58" s="6">
        <f>SUM($G$57:AK57)</f>
        <v>10575866094.800356</v>
      </c>
      <c r="AL58" s="6">
        <f>SUM($G$57:AL57)</f>
        <v>11051987016.696363</v>
      </c>
      <c r="AM58" s="6">
        <f>SUM($G$57:AM57)</f>
        <v>11537630357.030291</v>
      </c>
      <c r="AN58" s="6">
        <f>SUM($G$57:AN57)</f>
        <v>12032986564.170897</v>
      </c>
      <c r="AO58" s="6">
        <f>SUM($G$57:AO57)</f>
        <v>12538249895.454315</v>
      </c>
      <c r="AP58" s="6">
        <f>SUM($G$57:AP57)</f>
        <v>13053618493.363401</v>
      </c>
      <c r="AQ58" s="6">
        <f>SUM($G$57:AQ57)</f>
        <v>13579294463.230669</v>
      </c>
      <c r="AR58" s="6">
        <f>SUM($G$57:AR57)</f>
        <v>14115483952.495283</v>
      </c>
      <c r="AS58" s="6">
        <f>SUM($G$57:AS57)</f>
        <v>14662397231.545189</v>
      </c>
      <c r="AT58" s="6">
        <f>SUM($G$57:AT57)</f>
        <v>15220248776.176092</v>
      </c>
      <c r="AU58" s="6"/>
    </row>
    <row r="59" spans="2:47" x14ac:dyDescent="0.35">
      <c r="B59" s="1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</row>
    <row r="60" spans="2:47" x14ac:dyDescent="0.35">
      <c r="B60" s="1" t="s">
        <v>28</v>
      </c>
      <c r="G60" s="6">
        <f t="shared" ref="G60:AT60" si="24">G54*(1-$B$6)^(G8-$G$8)</f>
        <v>122250068.508255</v>
      </c>
      <c r="H60" s="6">
        <f t="shared" si="24"/>
        <v>116371097.2096335</v>
      </c>
      <c r="I60" s="6">
        <f t="shared" si="24"/>
        <v>113455805.73139082</v>
      </c>
      <c r="J60" s="6">
        <f t="shared" si="24"/>
        <v>112580788.14925966</v>
      </c>
      <c r="K60" s="6">
        <f t="shared" si="24"/>
        <v>113025470.99780066</v>
      </c>
      <c r="L60" s="6">
        <f t="shared" si="24"/>
        <v>114235117.82017544</v>
      </c>
      <c r="M60" s="6">
        <f t="shared" si="24"/>
        <v>114116110.05972341</v>
      </c>
      <c r="N60" s="6">
        <f t="shared" si="24"/>
        <v>112913658.47678484</v>
      </c>
      <c r="O60" s="6">
        <f t="shared" si="24"/>
        <v>110838394.39484522</v>
      </c>
      <c r="P60" s="6">
        <f t="shared" si="24"/>
        <v>108070688.49171616</v>
      </c>
      <c r="Q60" s="6">
        <f t="shared" si="24"/>
        <v>103989242.62584397</v>
      </c>
      <c r="R60" s="6">
        <f t="shared" si="24"/>
        <v>98831459.713600054</v>
      </c>
      <c r="S60" s="6">
        <f t="shared" si="24"/>
        <v>92966215.769482464</v>
      </c>
      <c r="T60" s="6">
        <f t="shared" si="24"/>
        <v>86684887.569156513</v>
      </c>
      <c r="U60" s="6">
        <f t="shared" si="24"/>
        <v>80214937.194065288</v>
      </c>
      <c r="V60" s="6">
        <f t="shared" si="24"/>
        <v>73731344.520964295</v>
      </c>
      <c r="W60" s="6">
        <f t="shared" si="24"/>
        <v>67770003.229376376</v>
      </c>
      <c r="X60" s="6">
        <f t="shared" si="24"/>
        <v>62289029.027785547</v>
      </c>
      <c r="Y60" s="6">
        <f t="shared" si="24"/>
        <v>57249878.104403354</v>
      </c>
      <c r="Z60" s="6">
        <f t="shared" si="24"/>
        <v>52617082.611048885</v>
      </c>
      <c r="AA60" s="6">
        <f t="shared" si="24"/>
        <v>48358006.897028811</v>
      </c>
      <c r="AB60" s="6">
        <f t="shared" si="24"/>
        <v>44442622.885549799</v>
      </c>
      <c r="AC60" s="6">
        <f t="shared" si="24"/>
        <v>40843303.107604325</v>
      </c>
      <c r="AD60" s="6">
        <f t="shared" si="24"/>
        <v>37534630.021583423</v>
      </c>
      <c r="AE60" s="6">
        <f t="shared" si="24"/>
        <v>34493220.351735964</v>
      </c>
      <c r="AF60" s="6">
        <f t="shared" si="24"/>
        <v>31697563.275623765</v>
      </c>
      <c r="AG60" s="6">
        <f t="shared" si="24"/>
        <v>29127871.380479749</v>
      </c>
      <c r="AH60" s="6">
        <f t="shared" si="24"/>
        <v>26765943.391391829</v>
      </c>
      <c r="AI60" s="6">
        <f t="shared" si="24"/>
        <v>24595037.750997975</v>
      </c>
      <c r="AJ60" s="6">
        <f t="shared" si="24"/>
        <v>22599756.201346397</v>
      </c>
      <c r="AK60" s="6">
        <f t="shared" si="24"/>
        <v>20765936.584173214</v>
      </c>
      <c r="AL60" s="6">
        <f t="shared" si="24"/>
        <v>19080554.136474513</v>
      </c>
      <c r="AM60" s="6">
        <f t="shared" si="24"/>
        <v>17531630.614266757</v>
      </c>
      <c r="AN60" s="6">
        <f t="shared" si="24"/>
        <v>16108150.62918172</v>
      </c>
      <c r="AO60" s="6">
        <f t="shared" si="24"/>
        <v>14799984.630345171</v>
      </c>
      <c r="AP60" s="6">
        <f t="shared" si="24"/>
        <v>13597818.008137586</v>
      </c>
      <c r="AQ60" s="6">
        <f t="shared" si="24"/>
        <v>12493085.837202951</v>
      </c>
      <c r="AR60" s="6">
        <f t="shared" si="24"/>
        <v>11477912.813711692</v>
      </c>
      <c r="AS60" s="6">
        <f t="shared" si="24"/>
        <v>10545057.976630777</v>
      </c>
      <c r="AT60" s="6">
        <f t="shared" si="24"/>
        <v>9687863.8348261509</v>
      </c>
      <c r="AU60" s="6"/>
    </row>
    <row r="61" spans="2:47" x14ac:dyDescent="0.35">
      <c r="B61" s="1" t="s">
        <v>27</v>
      </c>
      <c r="G61" s="6">
        <f>SUM($G$60:G60)</f>
        <v>122250068.508255</v>
      </c>
      <c r="H61" s="6">
        <f>SUM($G$60:H60)</f>
        <v>238621165.7178885</v>
      </c>
      <c r="I61" s="6">
        <f>SUM($G$60:I60)</f>
        <v>352076971.44927931</v>
      </c>
      <c r="J61" s="6">
        <f>SUM($G$60:J60)</f>
        <v>464657759.59853899</v>
      </c>
      <c r="K61" s="6">
        <f>SUM($G$60:K60)</f>
        <v>577683230.5963397</v>
      </c>
      <c r="L61" s="6">
        <f>SUM($G$60:L60)</f>
        <v>691918348.41651511</v>
      </c>
      <c r="M61" s="6">
        <f>SUM($G$60:M60)</f>
        <v>806034458.47623849</v>
      </c>
      <c r="N61" s="6">
        <f>SUM($G$60:N60)</f>
        <v>918948116.95302331</v>
      </c>
      <c r="O61" s="6">
        <f>SUM($G$60:O60)</f>
        <v>1029786511.3478686</v>
      </c>
      <c r="P61" s="6">
        <f>SUM($G$60:P60)</f>
        <v>1137857199.8395848</v>
      </c>
      <c r="Q61" s="6">
        <f>SUM($G$60:Q60)</f>
        <v>1241846442.4654288</v>
      </c>
      <c r="R61" s="6">
        <f>SUM($G$60:R60)</f>
        <v>1340677902.179029</v>
      </c>
      <c r="S61" s="6">
        <f>SUM($G$60:S60)</f>
        <v>1433644117.9485114</v>
      </c>
      <c r="T61" s="6">
        <f>SUM($G$60:T60)</f>
        <v>1520329005.5176678</v>
      </c>
      <c r="U61" s="6">
        <f>SUM($G$60:U60)</f>
        <v>1600543942.7117331</v>
      </c>
      <c r="V61" s="6">
        <f>SUM($G$60:V60)</f>
        <v>1674275287.2326975</v>
      </c>
      <c r="W61" s="6">
        <f>SUM($G$60:W60)</f>
        <v>1742045290.4620738</v>
      </c>
      <c r="X61" s="6">
        <f>SUM($G$60:X60)</f>
        <v>1804334319.4898593</v>
      </c>
      <c r="Y61" s="6">
        <f>SUM($G$60:Y60)</f>
        <v>1861584197.5942626</v>
      </c>
      <c r="Z61" s="6">
        <f>SUM($G$60:Z60)</f>
        <v>1914201280.2053115</v>
      </c>
      <c r="AA61" s="6">
        <f>SUM($G$60:AA60)</f>
        <v>1962559287.1023405</v>
      </c>
      <c r="AB61" s="6">
        <f>SUM($G$60:AB60)</f>
        <v>2007001909.9878902</v>
      </c>
      <c r="AC61" s="6">
        <f>SUM($G$60:AC60)</f>
        <v>2047845213.0954945</v>
      </c>
      <c r="AD61" s="6">
        <f>SUM($G$60:AD60)</f>
        <v>2085379843.1170778</v>
      </c>
      <c r="AE61" s="6">
        <f>SUM($G$60:AE60)</f>
        <v>2119873063.4688139</v>
      </c>
      <c r="AF61" s="6">
        <f>SUM($G$60:AF60)</f>
        <v>2151570626.7444377</v>
      </c>
      <c r="AG61" s="6">
        <f>SUM($G$60:AG60)</f>
        <v>2180698498.1249175</v>
      </c>
      <c r="AH61" s="6">
        <f>SUM($G$60:AH60)</f>
        <v>2207464441.5163093</v>
      </c>
      <c r="AI61" s="6">
        <f>SUM($G$60:AI60)</f>
        <v>2232059479.2673073</v>
      </c>
      <c r="AJ61" s="6">
        <f>SUM($G$60:AJ60)</f>
        <v>2254659235.4686537</v>
      </c>
      <c r="AK61" s="6">
        <f>SUM($G$60:AK60)</f>
        <v>2275425172.0528269</v>
      </c>
      <c r="AL61" s="6">
        <f>SUM($G$60:AL60)</f>
        <v>2294505726.1893015</v>
      </c>
      <c r="AM61" s="6">
        <f>SUM($G$60:AM60)</f>
        <v>2312037356.8035684</v>
      </c>
      <c r="AN61" s="6">
        <f>SUM($G$60:AN60)</f>
        <v>2328145507.4327502</v>
      </c>
      <c r="AO61" s="6">
        <f>SUM($G$60:AO60)</f>
        <v>2342945492.0630956</v>
      </c>
      <c r="AP61" s="6">
        <f>SUM($G$60:AP60)</f>
        <v>2356543310.0712333</v>
      </c>
      <c r="AQ61" s="6">
        <f>SUM($G$60:AQ60)</f>
        <v>2369036395.9084363</v>
      </c>
      <c r="AR61" s="6">
        <f>SUM($G$60:AR60)</f>
        <v>2380514308.7221479</v>
      </c>
      <c r="AS61" s="6">
        <f>SUM($G$60:AS60)</f>
        <v>2391059366.6987786</v>
      </c>
      <c r="AT61" s="6">
        <f>SUM($G$60:AT60)</f>
        <v>2400747230.5336046</v>
      </c>
      <c r="AU61" s="6"/>
    </row>
    <row r="62" spans="2:47" x14ac:dyDescent="0.35">
      <c r="B62" s="1" t="s">
        <v>23</v>
      </c>
      <c r="G62" s="6">
        <f t="shared" ref="G62:AT62" si="25">G57*(1-$B$6)^(G8-$G$8)</f>
        <v>142260000</v>
      </c>
      <c r="H62" s="6">
        <f t="shared" si="25"/>
        <v>153640800</v>
      </c>
      <c r="I62" s="6">
        <f t="shared" si="25"/>
        <v>161322840</v>
      </c>
      <c r="J62" s="6">
        <f t="shared" si="25"/>
        <v>165932064.00000003</v>
      </c>
      <c r="K62" s="6">
        <f t="shared" si="25"/>
        <v>168006214.80000004</v>
      </c>
      <c r="L62" s="6">
        <f t="shared" si="25"/>
        <v>168006214.80000004</v>
      </c>
      <c r="M62" s="6">
        <f t="shared" si="25"/>
        <v>154229705.18640006</v>
      </c>
      <c r="N62" s="6">
        <f t="shared" si="25"/>
        <v>141582869.36111525</v>
      </c>
      <c r="O62" s="6">
        <f t="shared" si="25"/>
        <v>129973074.07350381</v>
      </c>
      <c r="P62" s="6">
        <f t="shared" si="25"/>
        <v>119315281.99947649</v>
      </c>
      <c r="Q62" s="6">
        <f t="shared" si="25"/>
        <v>109531428.87551942</v>
      </c>
      <c r="R62" s="6">
        <f t="shared" si="25"/>
        <v>100549851.70772685</v>
      </c>
      <c r="S62" s="6">
        <f t="shared" si="25"/>
        <v>92304763.86769326</v>
      </c>
      <c r="T62" s="6">
        <f t="shared" si="25"/>
        <v>84735773.230542436</v>
      </c>
      <c r="U62" s="6">
        <f t="shared" si="25"/>
        <v>77787439.825637951</v>
      </c>
      <c r="V62" s="6">
        <f t="shared" si="25"/>
        <v>71408869.759935647</v>
      </c>
      <c r="W62" s="6">
        <f t="shared" si="25"/>
        <v>65553342.439620927</v>
      </c>
      <c r="X62" s="6">
        <f t="shared" si="25"/>
        <v>60177968.359572008</v>
      </c>
      <c r="Y62" s="6">
        <f t="shared" si="25"/>
        <v>55243374.954087108</v>
      </c>
      <c r="Z62" s="6">
        <f t="shared" si="25"/>
        <v>50713418.207851976</v>
      </c>
      <c r="AA62" s="6">
        <f t="shared" si="25"/>
        <v>46554917.914808109</v>
      </c>
      <c r="AB62" s="6">
        <f t="shared" si="25"/>
        <v>42737414.645793848</v>
      </c>
      <c r="AC62" s="6">
        <f t="shared" si="25"/>
        <v>39232946.644838758</v>
      </c>
      <c r="AD62" s="6">
        <f t="shared" si="25"/>
        <v>36015845.019961976</v>
      </c>
      <c r="AE62" s="6">
        <f t="shared" si="25"/>
        <v>33062545.728325095</v>
      </c>
      <c r="AF62" s="6">
        <f t="shared" si="25"/>
        <v>30351416.978602439</v>
      </c>
      <c r="AG62" s="6">
        <f t="shared" si="25"/>
        <v>27862600.786357045</v>
      </c>
      <c r="AH62" s="6">
        <f t="shared" si="25"/>
        <v>25577867.521875769</v>
      </c>
      <c r="AI62" s="6">
        <f t="shared" si="25"/>
        <v>23480482.385081958</v>
      </c>
      <c r="AJ62" s="6">
        <f t="shared" si="25"/>
        <v>21555082.829505239</v>
      </c>
      <c r="AK62" s="6">
        <f t="shared" si="25"/>
        <v>19787566.037485808</v>
      </c>
      <c r="AL62" s="6">
        <f t="shared" si="25"/>
        <v>18164985.622411974</v>
      </c>
      <c r="AM62" s="6">
        <f t="shared" si="25"/>
        <v>16675456.801374193</v>
      </c>
      <c r="AN62" s="6">
        <f t="shared" si="25"/>
        <v>15308069.343661509</v>
      </c>
      <c r="AO62" s="6">
        <f t="shared" si="25"/>
        <v>14052807.657481266</v>
      </c>
      <c r="AP62" s="6">
        <f t="shared" si="25"/>
        <v>12900477.429567805</v>
      </c>
      <c r="AQ62" s="6">
        <f t="shared" si="25"/>
        <v>11842638.280343244</v>
      </c>
      <c r="AR62" s="6">
        <f t="shared" si="25"/>
        <v>10871541.9413551</v>
      </c>
      <c r="AS62" s="6">
        <f t="shared" si="25"/>
        <v>9980075.502163982</v>
      </c>
      <c r="AT62" s="6">
        <f t="shared" si="25"/>
        <v>9161709.3109865375</v>
      </c>
      <c r="AU62" s="6"/>
    </row>
    <row r="63" spans="2:47" ht="13" customHeight="1" x14ac:dyDescent="0.35">
      <c r="B63" s="1" t="s">
        <v>24</v>
      </c>
      <c r="G63" s="6">
        <f>SUM($G$62:G62)</f>
        <v>142260000</v>
      </c>
      <c r="H63" s="6">
        <f>SUM($G$62:H62)</f>
        <v>295900800</v>
      </c>
      <c r="I63" s="6">
        <f>SUM($G$62:I62)</f>
        <v>457223640</v>
      </c>
      <c r="J63" s="6">
        <f>SUM($G$62:J62)</f>
        <v>623155704</v>
      </c>
      <c r="K63" s="6">
        <f>SUM($G$62:K62)</f>
        <v>791161918.80000007</v>
      </c>
      <c r="L63" s="6">
        <f>SUM($G$62:L62)</f>
        <v>959168133.60000014</v>
      </c>
      <c r="M63" s="6">
        <f>SUM($G$62:M62)</f>
        <v>1113397838.7864003</v>
      </c>
      <c r="N63" s="6">
        <f>SUM($G$62:N62)</f>
        <v>1254980708.1475155</v>
      </c>
      <c r="O63" s="6">
        <f>SUM($G$62:O62)</f>
        <v>1384953782.2210193</v>
      </c>
      <c r="P63" s="6">
        <f>SUM($G$62:P62)</f>
        <v>1504269064.2204957</v>
      </c>
      <c r="Q63" s="6">
        <f>SUM($G$62:Q62)</f>
        <v>1613800493.0960152</v>
      </c>
      <c r="R63" s="6">
        <f>SUM($G$62:R62)</f>
        <v>1714350344.8037422</v>
      </c>
      <c r="S63" s="6">
        <f>SUM($G$62:S62)</f>
        <v>1806655108.6714354</v>
      </c>
      <c r="T63" s="6">
        <f>SUM($G$62:T62)</f>
        <v>1891390881.9019778</v>
      </c>
      <c r="U63" s="6">
        <f>SUM($G$62:U62)</f>
        <v>1969178321.7276158</v>
      </c>
      <c r="V63" s="6">
        <f>SUM($G$62:V62)</f>
        <v>2040587191.4875515</v>
      </c>
      <c r="W63" s="6">
        <f>SUM($G$62:W62)</f>
        <v>2106140533.9271724</v>
      </c>
      <c r="X63" s="6">
        <f>SUM($G$62:X62)</f>
        <v>2166318502.2867446</v>
      </c>
      <c r="Y63" s="6">
        <f>SUM($G$62:Y62)</f>
        <v>2221561877.2408319</v>
      </c>
      <c r="Z63" s="6">
        <f>SUM($G$62:Z62)</f>
        <v>2272275295.4486837</v>
      </c>
      <c r="AA63" s="6">
        <f>SUM($G$62:AA62)</f>
        <v>2318830213.363492</v>
      </c>
      <c r="AB63" s="6">
        <f>SUM($G$62:AB62)</f>
        <v>2361567628.0092859</v>
      </c>
      <c r="AC63" s="6">
        <f>SUM($G$62:AC62)</f>
        <v>2400800574.6541247</v>
      </c>
      <c r="AD63" s="6">
        <f>SUM($G$62:AD62)</f>
        <v>2436816419.6740866</v>
      </c>
      <c r="AE63" s="6">
        <f>SUM($G$62:AE62)</f>
        <v>2469878965.4024115</v>
      </c>
      <c r="AF63" s="6">
        <f>SUM($G$62:AF62)</f>
        <v>2500230382.3810139</v>
      </c>
      <c r="AG63" s="6">
        <f>SUM($G$62:AG62)</f>
        <v>2528092983.1673708</v>
      </c>
      <c r="AH63" s="6">
        <f>SUM($G$62:AH62)</f>
        <v>2553670850.6892467</v>
      </c>
      <c r="AI63" s="6">
        <f>SUM($G$62:AI62)</f>
        <v>2577151333.0743284</v>
      </c>
      <c r="AJ63" s="6">
        <f>SUM($G$62:AJ62)</f>
        <v>2598706415.9038339</v>
      </c>
      <c r="AK63" s="6">
        <f>SUM($G$62:AK62)</f>
        <v>2618493981.9413195</v>
      </c>
      <c r="AL63" s="6">
        <f>SUM($G$62:AL62)</f>
        <v>2636658967.5637317</v>
      </c>
      <c r="AM63" s="6">
        <f>SUM($G$62:AM62)</f>
        <v>2653334424.3651056</v>
      </c>
      <c r="AN63" s="6">
        <f>SUM($G$62:AN62)</f>
        <v>2668642493.7087669</v>
      </c>
      <c r="AO63" s="6">
        <f>SUM($G$62:AO62)</f>
        <v>2682695301.3662481</v>
      </c>
      <c r="AP63" s="6">
        <f>SUM($G$62:AP62)</f>
        <v>2695595778.7958159</v>
      </c>
      <c r="AQ63" s="6">
        <f>SUM($G$62:AQ62)</f>
        <v>2707438417.076159</v>
      </c>
      <c r="AR63" s="6">
        <f>SUM($G$62:AR62)</f>
        <v>2718309959.0175142</v>
      </c>
      <c r="AS63" s="6">
        <f>SUM($G$62:AS62)</f>
        <v>2728290034.5196781</v>
      </c>
      <c r="AT63" s="6">
        <f>SUM($G$62:AT62)</f>
        <v>2737451743.8306646</v>
      </c>
      <c r="AU63" s="6"/>
    </row>
    <row r="65" spans="2:47" x14ac:dyDescent="0.35">
      <c r="B65" s="1" t="s">
        <v>29</v>
      </c>
      <c r="G65" s="6">
        <f>G63-G61</f>
        <v>20009931.491744995</v>
      </c>
      <c r="H65" s="6">
        <f t="shared" ref="H65:AT65" si="26">H63-H61</f>
        <v>57279634.282111496</v>
      </c>
      <c r="I65" s="6">
        <f t="shared" si="26"/>
        <v>105146668.55072069</v>
      </c>
      <c r="J65" s="6">
        <f t="shared" si="26"/>
        <v>158497944.40146101</v>
      </c>
      <c r="K65" s="6">
        <f t="shared" si="26"/>
        <v>213478688.20366037</v>
      </c>
      <c r="L65" s="6">
        <f t="shared" si="26"/>
        <v>267249785.18348503</v>
      </c>
      <c r="M65" s="6">
        <f t="shared" si="26"/>
        <v>307363380.31016183</v>
      </c>
      <c r="N65" s="6">
        <f t="shared" si="26"/>
        <v>336032591.19449222</v>
      </c>
      <c r="O65" s="6">
        <f t="shared" si="26"/>
        <v>355167270.87315071</v>
      </c>
      <c r="P65" s="6">
        <f t="shared" si="26"/>
        <v>366411864.38091087</v>
      </c>
      <c r="Q65" s="6">
        <f t="shared" si="26"/>
        <v>371954050.63058639</v>
      </c>
      <c r="R65" s="6">
        <f t="shared" si="26"/>
        <v>373672442.62471318</v>
      </c>
      <c r="S65" s="6">
        <f t="shared" si="26"/>
        <v>373010990.72292399</v>
      </c>
      <c r="T65" s="6">
        <f t="shared" si="26"/>
        <v>371061876.38431001</v>
      </c>
      <c r="U65" s="6">
        <f t="shared" si="26"/>
        <v>368634379.01588273</v>
      </c>
      <c r="V65" s="6">
        <f t="shared" si="26"/>
        <v>366311904.25485396</v>
      </c>
      <c r="W65" s="6">
        <f t="shared" si="26"/>
        <v>364095243.46509862</v>
      </c>
      <c r="X65" s="6">
        <f t="shared" si="26"/>
        <v>361984182.79688525</v>
      </c>
      <c r="Y65" s="6">
        <f t="shared" si="26"/>
        <v>359977679.64656925</v>
      </c>
      <c r="Z65" s="6">
        <f t="shared" si="26"/>
        <v>358074015.2433722</v>
      </c>
      <c r="AA65" s="6">
        <f t="shared" si="26"/>
        <v>356270926.26115155</v>
      </c>
      <c r="AB65" s="6">
        <f t="shared" si="26"/>
        <v>354565718.02139568</v>
      </c>
      <c r="AC65" s="6">
        <f t="shared" si="26"/>
        <v>352955361.55863023</v>
      </c>
      <c r="AD65" s="6">
        <f t="shared" si="26"/>
        <v>351436576.55700874</v>
      </c>
      <c r="AE65" s="6">
        <f t="shared" si="26"/>
        <v>350005901.93359756</v>
      </c>
      <c r="AF65" s="6">
        <f t="shared" si="26"/>
        <v>348659755.63657618</v>
      </c>
      <c r="AG65" s="6">
        <f t="shared" si="26"/>
        <v>347394485.04245329</v>
      </c>
      <c r="AH65" s="6">
        <f t="shared" si="26"/>
        <v>346206409.17293739</v>
      </c>
      <c r="AI65" s="6">
        <f t="shared" si="26"/>
        <v>345091853.80702114</v>
      </c>
      <c r="AJ65" s="6">
        <f t="shared" si="26"/>
        <v>344047180.43518019</v>
      </c>
      <c r="AK65" s="6">
        <f t="shared" si="26"/>
        <v>343068809.88849258</v>
      </c>
      <c r="AL65" s="6">
        <f t="shared" si="26"/>
        <v>342153241.37443018</v>
      </c>
      <c r="AM65" s="6">
        <f t="shared" si="26"/>
        <v>341297067.56153727</v>
      </c>
      <c r="AN65" s="6">
        <f t="shared" si="26"/>
        <v>340496986.27601671</v>
      </c>
      <c r="AO65" s="6">
        <f t="shared" si="26"/>
        <v>339749809.30315256</v>
      </c>
      <c r="AP65" s="6">
        <f t="shared" si="26"/>
        <v>339052468.72458267</v>
      </c>
      <c r="AQ65" s="6">
        <f t="shared" si="26"/>
        <v>338402021.1677227</v>
      </c>
      <c r="AR65" s="6">
        <f t="shared" si="26"/>
        <v>337795650.29536629</v>
      </c>
      <c r="AS65" s="6">
        <f t="shared" si="26"/>
        <v>337230667.82089949</v>
      </c>
      <c r="AT65" s="6">
        <f t="shared" si="26"/>
        <v>336704513.29706001</v>
      </c>
      <c r="AU65" s="6"/>
    </row>
    <row r="66" spans="2:47" x14ac:dyDescent="0.35">
      <c r="B66" s="1"/>
    </row>
    <row r="67" spans="2:47" x14ac:dyDescent="0.35">
      <c r="B67" s="1" t="s">
        <v>31</v>
      </c>
      <c r="G67" s="5">
        <f>G54-G57</f>
        <v>-20009931.491744995</v>
      </c>
      <c r="H67" s="5">
        <f t="shared" ref="H67:AD67" si="27">H54-H57</f>
        <v>-41410780.878185004</v>
      </c>
      <c r="I67" s="5">
        <f t="shared" si="27"/>
        <v>-59095104.035319984</v>
      </c>
      <c r="J67" s="5">
        <f t="shared" si="27"/>
        <v>-73184191.839150012</v>
      </c>
      <c r="K67" s="5">
        <f t="shared" si="27"/>
        <v>-83799335.165674984</v>
      </c>
      <c r="L67" s="5">
        <f t="shared" si="27"/>
        <v>-91061824.890895009</v>
      </c>
      <c r="M67" s="5">
        <f t="shared" si="27"/>
        <v>-75480806.198009998</v>
      </c>
      <c r="N67" s="5">
        <f t="shared" si="27"/>
        <v>-59940197.990684003</v>
      </c>
      <c r="O67" s="5">
        <f t="shared" si="27"/>
        <v>-44450957.550654292</v>
      </c>
      <c r="P67" s="5">
        <f t="shared" si="27"/>
        <v>-29024261.305292845</v>
      </c>
      <c r="Q67" s="5">
        <f t="shared" si="27"/>
        <v>-15894834.931824207</v>
      </c>
      <c r="R67" s="5">
        <f t="shared" si="27"/>
        <v>-5475889.0092862248</v>
      </c>
      <c r="S67" s="5">
        <f t="shared" si="27"/>
        <v>2342006.8241825104</v>
      </c>
      <c r="T67" s="5">
        <f t="shared" si="27"/>
        <v>7668045.7201606631</v>
      </c>
      <c r="U67" s="5">
        <f t="shared" si="27"/>
        <v>10611178.875738382</v>
      </c>
      <c r="V67" s="5">
        <f t="shared" si="27"/>
        <v>11280110.694427609</v>
      </c>
      <c r="W67" s="5">
        <f t="shared" si="27"/>
        <v>11962421.149490654</v>
      </c>
      <c r="X67" s="5">
        <f t="shared" si="27"/>
        <v>12658377.813655078</v>
      </c>
      <c r="Y67" s="5">
        <f t="shared" si="27"/>
        <v>13368253.611102641</v>
      </c>
      <c r="Z67" s="5">
        <f t="shared" si="27"/>
        <v>14092326.924499214</v>
      </c>
      <c r="AA67" s="5">
        <f t="shared" si="27"/>
        <v>14830881.704163671</v>
      </c>
      <c r="AB67" s="5">
        <f t="shared" si="27"/>
        <v>15584207.579421461</v>
      </c>
      <c r="AC67" s="5">
        <f t="shared" si="27"/>
        <v>16352599.97218436</v>
      </c>
      <c r="AD67" s="5">
        <f t="shared" si="27"/>
        <v>17136360.212802589</v>
      </c>
    </row>
    <row r="68" spans="2:47" x14ac:dyDescent="0.35">
      <c r="C68" s="8"/>
      <c r="D68" s="8"/>
      <c r="E68" s="8"/>
      <c r="F68" s="10"/>
    </row>
    <row r="69" spans="2:47" x14ac:dyDescent="0.35">
      <c r="C69" s="12"/>
      <c r="D69" s="12"/>
      <c r="E69" s="12"/>
      <c r="F69" s="10"/>
    </row>
    <row r="70" spans="2:47" x14ac:dyDescent="0.35">
      <c r="C70" s="11"/>
      <c r="D70" s="11"/>
      <c r="E70" s="11"/>
      <c r="F70" s="10"/>
    </row>
    <row r="72" spans="2:47" x14ac:dyDescent="0.35"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</row>
    <row r="73" spans="2:47" x14ac:dyDescent="0.35"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</row>
    <row r="74" spans="2:47" x14ac:dyDescent="0.35"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</row>
    <row r="76" spans="2:47" x14ac:dyDescent="0.35">
      <c r="B76" s="1"/>
    </row>
    <row r="77" spans="2:47" x14ac:dyDescent="0.35"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</row>
    <row r="78" spans="2:47" x14ac:dyDescent="0.35"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</row>
    <row r="79" spans="2:47" x14ac:dyDescent="0.35"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</row>
    <row r="80" spans="2:47" x14ac:dyDescent="0.35"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</row>
    <row r="81" spans="7:46" x14ac:dyDescent="0.35"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</row>
    <row r="88" spans="7:46" x14ac:dyDescent="0.35">
      <c r="O88" t="s">
        <v>33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6776D-10FA-4C07-81A9-7A05EDBCD293}">
  <dimension ref="D6:D7"/>
  <sheetViews>
    <sheetView topLeftCell="A19" zoomScale="115" zoomScaleNormal="115" workbookViewId="0">
      <selection activeCell="N27" sqref="A27:N33"/>
    </sheetView>
  </sheetViews>
  <sheetFormatPr defaultRowHeight="14.5" x14ac:dyDescent="0.35"/>
  <sheetData>
    <row r="6" spans="4:4" x14ac:dyDescent="0.35">
      <c r="D6" t="s">
        <v>30</v>
      </c>
    </row>
    <row r="7" spans="4:4" x14ac:dyDescent="0.35">
      <c r="D7" t="s">
        <v>32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2E956-E2DA-42C5-BDFE-40133AD039B8}">
  <dimension ref="A1:BA88"/>
  <sheetViews>
    <sheetView workbookViewId="0">
      <selection activeCell="B65" sqref="B65"/>
    </sheetView>
  </sheetViews>
  <sheetFormatPr defaultRowHeight="14.5" x14ac:dyDescent="0.35"/>
  <cols>
    <col min="1" max="1" width="20.81640625" bestFit="1" customWidth="1"/>
    <col min="2" max="6" width="21" customWidth="1"/>
    <col min="7" max="9" width="15.26953125" customWidth="1"/>
    <col min="10" max="46" width="16.26953125" customWidth="1"/>
    <col min="47" max="47" width="13.7265625" customWidth="1"/>
    <col min="48" max="48" width="17.453125" customWidth="1"/>
    <col min="49" max="49" width="15.26953125" customWidth="1"/>
    <col min="50" max="50" width="21.6328125" customWidth="1"/>
    <col min="51" max="51" width="13.7265625" customWidth="1"/>
    <col min="52" max="52" width="18.81640625" customWidth="1"/>
    <col min="53" max="53" width="12.54296875" customWidth="1"/>
  </cols>
  <sheetData>
    <row r="1" spans="1:53" x14ac:dyDescent="0.35">
      <c r="A1" s="1" t="s">
        <v>0</v>
      </c>
    </row>
    <row r="2" spans="1:53" x14ac:dyDescent="0.35">
      <c r="A2" t="s">
        <v>1</v>
      </c>
      <c r="B2" s="14">
        <v>5.8000000000000003E-2</v>
      </c>
      <c r="C2" s="23"/>
      <c r="D2" s="23"/>
      <c r="E2" s="23"/>
      <c r="F2" s="23"/>
      <c r="G2" s="24"/>
    </row>
    <row r="3" spans="1:53" x14ac:dyDescent="0.35">
      <c r="A3" t="s">
        <v>2</v>
      </c>
      <c r="B3" s="14">
        <v>0.02</v>
      </c>
      <c r="C3" s="23"/>
      <c r="D3" s="23"/>
      <c r="E3" s="23"/>
      <c r="F3" s="23"/>
      <c r="G3" s="24"/>
    </row>
    <row r="4" spans="1:53" x14ac:dyDescent="0.35">
      <c r="A4" s="24" t="s">
        <v>3</v>
      </c>
      <c r="B4" s="2">
        <v>10</v>
      </c>
      <c r="C4" s="24"/>
      <c r="D4" s="24"/>
      <c r="E4" s="24"/>
      <c r="F4" s="24"/>
      <c r="G4" s="24"/>
    </row>
    <row r="5" spans="1:53" x14ac:dyDescent="0.35">
      <c r="A5" s="24" t="s">
        <v>5</v>
      </c>
      <c r="B5" s="14">
        <v>0.26500000000000001</v>
      </c>
      <c r="C5" s="23"/>
      <c r="D5" s="23"/>
      <c r="E5" s="23"/>
      <c r="F5" s="23"/>
      <c r="G5" s="24"/>
    </row>
    <row r="6" spans="1:53" x14ac:dyDescent="0.35">
      <c r="A6" s="24" t="s">
        <v>22</v>
      </c>
      <c r="B6" s="14">
        <v>0</v>
      </c>
      <c r="C6" s="23"/>
      <c r="D6" s="23"/>
      <c r="E6" s="23"/>
      <c r="F6" s="23"/>
      <c r="G6" s="24"/>
    </row>
    <row r="7" spans="1:53" x14ac:dyDescent="0.35">
      <c r="A7" s="3"/>
      <c r="B7" s="15"/>
      <c r="C7" s="15"/>
      <c r="D7" s="15"/>
      <c r="F7" s="15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 t="s">
        <v>16</v>
      </c>
      <c r="AV7" s="16"/>
      <c r="AW7" s="16" t="s">
        <v>16</v>
      </c>
      <c r="AX7" s="17" t="s">
        <v>16</v>
      </c>
      <c r="AY7" s="17" t="s">
        <v>17</v>
      </c>
      <c r="AZ7" s="17" t="s">
        <v>18</v>
      </c>
      <c r="BA7" s="17" t="s">
        <v>19</v>
      </c>
    </row>
    <row r="8" spans="1:53" x14ac:dyDescent="0.35">
      <c r="B8" s="16" t="s">
        <v>4</v>
      </c>
      <c r="C8" s="16" t="s">
        <v>9</v>
      </c>
      <c r="D8" s="16" t="s">
        <v>34</v>
      </c>
      <c r="E8" s="15" t="s">
        <v>35</v>
      </c>
      <c r="F8" s="16" t="s">
        <v>36</v>
      </c>
      <c r="G8" s="16">
        <v>1</v>
      </c>
      <c r="H8" s="16">
        <f>G8+1</f>
        <v>2</v>
      </c>
      <c r="I8" s="16">
        <f t="shared" ref="I8:AT8" si="0">H8+1</f>
        <v>3</v>
      </c>
      <c r="J8" s="16">
        <f t="shared" si="0"/>
        <v>4</v>
      </c>
      <c r="K8" s="16">
        <f t="shared" si="0"/>
        <v>5</v>
      </c>
      <c r="L8" s="16">
        <f t="shared" si="0"/>
        <v>6</v>
      </c>
      <c r="M8" s="16">
        <f t="shared" si="0"/>
        <v>7</v>
      </c>
      <c r="N8" s="16">
        <f t="shared" si="0"/>
        <v>8</v>
      </c>
      <c r="O8" s="16">
        <f t="shared" si="0"/>
        <v>9</v>
      </c>
      <c r="P8" s="16">
        <f t="shared" si="0"/>
        <v>10</v>
      </c>
      <c r="Q8" s="16">
        <f t="shared" si="0"/>
        <v>11</v>
      </c>
      <c r="R8" s="16">
        <f t="shared" si="0"/>
        <v>12</v>
      </c>
      <c r="S8" s="16">
        <f t="shared" si="0"/>
        <v>13</v>
      </c>
      <c r="T8" s="16">
        <f t="shared" si="0"/>
        <v>14</v>
      </c>
      <c r="U8" s="16">
        <f t="shared" si="0"/>
        <v>15</v>
      </c>
      <c r="V8" s="16">
        <f t="shared" si="0"/>
        <v>16</v>
      </c>
      <c r="W8" s="16">
        <f t="shared" si="0"/>
        <v>17</v>
      </c>
      <c r="X8" s="16">
        <f t="shared" si="0"/>
        <v>18</v>
      </c>
      <c r="Y8" s="16">
        <f t="shared" si="0"/>
        <v>19</v>
      </c>
      <c r="Z8" s="16">
        <f t="shared" si="0"/>
        <v>20</v>
      </c>
      <c r="AA8" s="16">
        <f t="shared" si="0"/>
        <v>21</v>
      </c>
      <c r="AB8" s="16">
        <f t="shared" si="0"/>
        <v>22</v>
      </c>
      <c r="AC8" s="16">
        <f t="shared" si="0"/>
        <v>23</v>
      </c>
      <c r="AD8" s="16">
        <f t="shared" si="0"/>
        <v>24</v>
      </c>
      <c r="AE8" s="16">
        <f t="shared" si="0"/>
        <v>25</v>
      </c>
      <c r="AF8" s="16">
        <f t="shared" si="0"/>
        <v>26</v>
      </c>
      <c r="AG8" s="16">
        <f t="shared" si="0"/>
        <v>27</v>
      </c>
      <c r="AH8" s="16">
        <f t="shared" si="0"/>
        <v>28</v>
      </c>
      <c r="AI8" s="16">
        <f t="shared" si="0"/>
        <v>29</v>
      </c>
      <c r="AJ8" s="16">
        <f t="shared" si="0"/>
        <v>30</v>
      </c>
      <c r="AK8" s="16">
        <f t="shared" si="0"/>
        <v>31</v>
      </c>
      <c r="AL8" s="16">
        <f t="shared" si="0"/>
        <v>32</v>
      </c>
      <c r="AM8" s="16">
        <f t="shared" si="0"/>
        <v>33</v>
      </c>
      <c r="AN8" s="16">
        <f t="shared" si="0"/>
        <v>34</v>
      </c>
      <c r="AO8" s="16">
        <f t="shared" si="0"/>
        <v>35</v>
      </c>
      <c r="AP8" s="16">
        <f t="shared" si="0"/>
        <v>36</v>
      </c>
      <c r="AQ8" s="16">
        <f t="shared" si="0"/>
        <v>37</v>
      </c>
      <c r="AR8" s="16">
        <f t="shared" si="0"/>
        <v>38</v>
      </c>
      <c r="AS8" s="16">
        <f t="shared" si="0"/>
        <v>39</v>
      </c>
      <c r="AT8" s="16">
        <f t="shared" si="0"/>
        <v>40</v>
      </c>
      <c r="AU8" s="16" t="s">
        <v>6</v>
      </c>
      <c r="AV8" s="18"/>
      <c r="AW8" s="18" t="s">
        <v>10</v>
      </c>
      <c r="AX8" s="18" t="s">
        <v>20</v>
      </c>
      <c r="AY8" s="18" t="s">
        <v>11</v>
      </c>
      <c r="AZ8" s="18" t="s">
        <v>12</v>
      </c>
      <c r="BA8" s="18" t="s">
        <v>21</v>
      </c>
    </row>
    <row r="9" spans="1:53" x14ac:dyDescent="0.35">
      <c r="B9" s="16">
        <v>1</v>
      </c>
      <c r="C9" s="19">
        <v>142260000</v>
      </c>
      <c r="D9" s="26">
        <f>64548153+54488582</f>
        <v>119036735</v>
      </c>
      <c r="E9" s="26">
        <f>C9-D9</f>
        <v>23223265</v>
      </c>
      <c r="F9" s="20">
        <f>SUM($E$9:E9)</f>
        <v>23223265</v>
      </c>
      <c r="G9" s="21">
        <f>IF(AND(G$8-$B9&lt;$B$4,G$8&gt;=$B9),$E9/$B$4,0)</f>
        <v>2322326.5</v>
      </c>
      <c r="H9" s="21">
        <f t="shared" ref="H9:AT15" si="1">IF(AND(H$8-$B9&lt;$B$4,H$8&gt;=$B9),$E9/$B$4,0)</f>
        <v>2322326.5</v>
      </c>
      <c r="I9" s="21">
        <f t="shared" si="1"/>
        <v>2322326.5</v>
      </c>
      <c r="J9" s="21">
        <f t="shared" si="1"/>
        <v>2322326.5</v>
      </c>
      <c r="K9" s="21">
        <f t="shared" si="1"/>
        <v>2322326.5</v>
      </c>
      <c r="L9" s="21">
        <f t="shared" si="1"/>
        <v>2322326.5</v>
      </c>
      <c r="M9" s="21">
        <f t="shared" si="1"/>
        <v>2322326.5</v>
      </c>
      <c r="N9" s="21">
        <f t="shared" si="1"/>
        <v>2322326.5</v>
      </c>
      <c r="O9" s="21">
        <f t="shared" si="1"/>
        <v>2322326.5</v>
      </c>
      <c r="P9" s="21">
        <f t="shared" si="1"/>
        <v>2322326.5</v>
      </c>
      <c r="Q9" s="21">
        <f t="shared" si="1"/>
        <v>0</v>
      </c>
      <c r="R9" s="21">
        <f t="shared" si="1"/>
        <v>0</v>
      </c>
      <c r="S9" s="21">
        <f t="shared" si="1"/>
        <v>0</v>
      </c>
      <c r="T9" s="21">
        <f t="shared" si="1"/>
        <v>0</v>
      </c>
      <c r="U9" s="21">
        <f t="shared" si="1"/>
        <v>0</v>
      </c>
      <c r="V9" s="21">
        <f t="shared" si="1"/>
        <v>0</v>
      </c>
      <c r="W9" s="21">
        <f t="shared" si="1"/>
        <v>0</v>
      </c>
      <c r="X9" s="21">
        <f t="shared" si="1"/>
        <v>0</v>
      </c>
      <c r="Y9" s="21">
        <f t="shared" si="1"/>
        <v>0</v>
      </c>
      <c r="Z9" s="21">
        <f t="shared" si="1"/>
        <v>0</v>
      </c>
      <c r="AA9" s="21">
        <f t="shared" si="1"/>
        <v>0</v>
      </c>
      <c r="AB9" s="21">
        <f t="shared" si="1"/>
        <v>0</v>
      </c>
      <c r="AC9" s="21">
        <f t="shared" si="1"/>
        <v>0</v>
      </c>
      <c r="AD9" s="21">
        <f t="shared" si="1"/>
        <v>0</v>
      </c>
      <c r="AE9" s="21">
        <f t="shared" si="1"/>
        <v>0</v>
      </c>
      <c r="AF9" s="21">
        <f t="shared" si="1"/>
        <v>0</v>
      </c>
      <c r="AG9" s="21">
        <f t="shared" si="1"/>
        <v>0</v>
      </c>
      <c r="AH9" s="21">
        <f t="shared" si="1"/>
        <v>0</v>
      </c>
      <c r="AI9" s="21">
        <f t="shared" si="1"/>
        <v>0</v>
      </c>
      <c r="AJ9" s="21">
        <f t="shared" si="1"/>
        <v>0</v>
      </c>
      <c r="AK9" s="21">
        <f t="shared" si="1"/>
        <v>0</v>
      </c>
      <c r="AL9" s="21">
        <f t="shared" si="1"/>
        <v>0</v>
      </c>
      <c r="AM9" s="21">
        <f t="shared" si="1"/>
        <v>0</v>
      </c>
      <c r="AN9" s="21">
        <f t="shared" si="1"/>
        <v>0</v>
      </c>
      <c r="AO9" s="21">
        <f t="shared" si="1"/>
        <v>0</v>
      </c>
      <c r="AP9" s="21">
        <f t="shared" si="1"/>
        <v>0</v>
      </c>
      <c r="AQ9" s="21">
        <f t="shared" si="1"/>
        <v>0</v>
      </c>
      <c r="AR9" s="21">
        <f t="shared" si="1"/>
        <v>0</v>
      </c>
      <c r="AS9" s="21">
        <f t="shared" si="1"/>
        <v>0</v>
      </c>
      <c r="AT9" s="21">
        <f t="shared" si="1"/>
        <v>0</v>
      </c>
      <c r="AU9" s="22">
        <f>SUM(G9:AT9)</f>
        <v>23223265</v>
      </c>
      <c r="AV9" s="18"/>
      <c r="AW9" s="21">
        <f t="array" ref="AW9:AW48">TRANSPOSE(G51:AT51)</f>
        <v>2322326.5</v>
      </c>
      <c r="AX9" s="21">
        <f>F9-AW9</f>
        <v>20900938.5</v>
      </c>
      <c r="AY9" s="21">
        <f>AX9*$B$5</f>
        <v>5538748.7025000006</v>
      </c>
      <c r="AZ9" s="21">
        <f>AX9-AY9</f>
        <v>15362189.797499999</v>
      </c>
      <c r="BA9" s="21">
        <f>AZ9*($B$2)</f>
        <v>891007.00825499999</v>
      </c>
    </row>
    <row r="10" spans="1:53" x14ac:dyDescent="0.35">
      <c r="B10" s="16">
        <f>B9+1</f>
        <v>2</v>
      </c>
      <c r="C10" s="19">
        <f>C9+$C$9*0.2</f>
        <v>170712000</v>
      </c>
      <c r="D10" s="26">
        <f>D9</f>
        <v>119036735</v>
      </c>
      <c r="E10" s="26">
        <f>C10-D10</f>
        <v>51675265</v>
      </c>
      <c r="F10" s="20">
        <f>SUM($E$9:E10)</f>
        <v>74898530</v>
      </c>
      <c r="G10" s="21">
        <f t="shared" ref="G10:V30" si="2">IF(AND(G$8-$B10&lt;$B$4,G$8&gt;=$B10),$E10/$B$4,0)</f>
        <v>0</v>
      </c>
      <c r="H10" s="21">
        <f t="shared" si="1"/>
        <v>5167526.5</v>
      </c>
      <c r="I10" s="21">
        <f t="shared" si="1"/>
        <v>5167526.5</v>
      </c>
      <c r="J10" s="21">
        <f t="shared" si="1"/>
        <v>5167526.5</v>
      </c>
      <c r="K10" s="21">
        <f t="shared" si="1"/>
        <v>5167526.5</v>
      </c>
      <c r="L10" s="21">
        <f t="shared" si="1"/>
        <v>5167526.5</v>
      </c>
      <c r="M10" s="21">
        <f t="shared" si="1"/>
        <v>5167526.5</v>
      </c>
      <c r="N10" s="21">
        <f t="shared" si="1"/>
        <v>5167526.5</v>
      </c>
      <c r="O10" s="21">
        <f t="shared" si="1"/>
        <v>5167526.5</v>
      </c>
      <c r="P10" s="21">
        <f t="shared" si="1"/>
        <v>5167526.5</v>
      </c>
      <c r="Q10" s="21">
        <f t="shared" si="1"/>
        <v>5167526.5</v>
      </c>
      <c r="R10" s="21">
        <f t="shared" si="1"/>
        <v>0</v>
      </c>
      <c r="S10" s="21">
        <f t="shared" si="1"/>
        <v>0</v>
      </c>
      <c r="T10" s="21">
        <f t="shared" si="1"/>
        <v>0</v>
      </c>
      <c r="U10" s="21">
        <f t="shared" si="1"/>
        <v>0</v>
      </c>
      <c r="V10" s="21">
        <f t="shared" si="1"/>
        <v>0</v>
      </c>
      <c r="W10" s="21">
        <f t="shared" si="1"/>
        <v>0</v>
      </c>
      <c r="X10" s="21">
        <f t="shared" si="1"/>
        <v>0</v>
      </c>
      <c r="Y10" s="21">
        <f t="shared" si="1"/>
        <v>0</v>
      </c>
      <c r="Z10" s="21">
        <f t="shared" si="1"/>
        <v>0</v>
      </c>
      <c r="AA10" s="21">
        <f t="shared" si="1"/>
        <v>0</v>
      </c>
      <c r="AB10" s="21">
        <f t="shared" si="1"/>
        <v>0</v>
      </c>
      <c r="AC10" s="21">
        <f t="shared" si="1"/>
        <v>0</v>
      </c>
      <c r="AD10" s="21">
        <f t="shared" si="1"/>
        <v>0</v>
      </c>
      <c r="AE10" s="21">
        <f t="shared" si="1"/>
        <v>0</v>
      </c>
      <c r="AF10" s="21">
        <f t="shared" si="1"/>
        <v>0</v>
      </c>
      <c r="AG10" s="21">
        <f t="shared" si="1"/>
        <v>0</v>
      </c>
      <c r="AH10" s="21">
        <f t="shared" si="1"/>
        <v>0</v>
      </c>
      <c r="AI10" s="21">
        <f t="shared" si="1"/>
        <v>0</v>
      </c>
      <c r="AJ10" s="21">
        <f t="shared" si="1"/>
        <v>0</v>
      </c>
      <c r="AK10" s="21">
        <f t="shared" si="1"/>
        <v>0</v>
      </c>
      <c r="AL10" s="21">
        <f t="shared" si="1"/>
        <v>0</v>
      </c>
      <c r="AM10" s="21">
        <f t="shared" si="1"/>
        <v>0</v>
      </c>
      <c r="AN10" s="21">
        <f t="shared" si="1"/>
        <v>0</v>
      </c>
      <c r="AO10" s="21">
        <f t="shared" si="1"/>
        <v>0</v>
      </c>
      <c r="AP10" s="21">
        <f t="shared" si="1"/>
        <v>0</v>
      </c>
      <c r="AQ10" s="21">
        <f t="shared" si="1"/>
        <v>0</v>
      </c>
      <c r="AR10" s="21">
        <f t="shared" si="1"/>
        <v>0</v>
      </c>
      <c r="AS10" s="21">
        <f t="shared" si="1"/>
        <v>0</v>
      </c>
      <c r="AT10" s="21">
        <f t="shared" si="1"/>
        <v>0</v>
      </c>
      <c r="AU10" s="22">
        <f t="shared" ref="AU10:AU48" si="3">SUM(G10:AT10)</f>
        <v>51675265</v>
      </c>
      <c r="AV10" s="18"/>
      <c r="AW10" s="21">
        <v>9812179.5</v>
      </c>
      <c r="AX10" s="21">
        <f t="shared" ref="AX10:AX48" si="4">F10-AW10</f>
        <v>65086350.5</v>
      </c>
      <c r="AY10" s="21">
        <f t="shared" ref="AY10:AY48" si="5">AX10*$B$5</f>
        <v>17247882.8825</v>
      </c>
      <c r="AZ10" s="21">
        <f t="shared" ref="AZ10:AZ48" si="6">AX10-AY10</f>
        <v>47838467.6175</v>
      </c>
      <c r="BA10" s="21">
        <f t="shared" ref="BA10:BA48" si="7">AZ10*($B$2)</f>
        <v>2774631.1218150002</v>
      </c>
    </row>
    <row r="11" spans="1:53" x14ac:dyDescent="0.35">
      <c r="B11" s="16">
        <f t="shared" ref="B11:B48" si="8">B10+1</f>
        <v>3</v>
      </c>
      <c r="C11" s="19">
        <f t="shared" ref="C11:C14" si="9">C10+$C$9*0.2</f>
        <v>199164000</v>
      </c>
      <c r="D11" s="26">
        <f t="shared" ref="D11:D48" si="10">D10</f>
        <v>119036735</v>
      </c>
      <c r="E11" s="26">
        <f t="shared" ref="E11:E48" si="11">C11-D11</f>
        <v>80127265</v>
      </c>
      <c r="F11" s="20">
        <f>SUM($E$9:E11)</f>
        <v>155025795</v>
      </c>
      <c r="G11" s="21">
        <f t="shared" si="2"/>
        <v>0</v>
      </c>
      <c r="H11" s="21">
        <f t="shared" si="1"/>
        <v>0</v>
      </c>
      <c r="I11" s="21">
        <f t="shared" si="1"/>
        <v>8012726.5</v>
      </c>
      <c r="J11" s="21">
        <f t="shared" si="1"/>
        <v>8012726.5</v>
      </c>
      <c r="K11" s="21">
        <f t="shared" si="1"/>
        <v>8012726.5</v>
      </c>
      <c r="L11" s="21">
        <f t="shared" si="1"/>
        <v>8012726.5</v>
      </c>
      <c r="M11" s="21">
        <f t="shared" si="1"/>
        <v>8012726.5</v>
      </c>
      <c r="N11" s="21">
        <f t="shared" si="1"/>
        <v>8012726.5</v>
      </c>
      <c r="O11" s="21">
        <f t="shared" si="1"/>
        <v>8012726.5</v>
      </c>
      <c r="P11" s="21">
        <f t="shared" si="1"/>
        <v>8012726.5</v>
      </c>
      <c r="Q11" s="21">
        <f t="shared" si="1"/>
        <v>8012726.5</v>
      </c>
      <c r="R11" s="21">
        <f t="shared" si="1"/>
        <v>8012726.5</v>
      </c>
      <c r="S11" s="21">
        <f t="shared" si="1"/>
        <v>0</v>
      </c>
      <c r="T11" s="21">
        <f t="shared" si="1"/>
        <v>0</v>
      </c>
      <c r="U11" s="21">
        <f t="shared" si="1"/>
        <v>0</v>
      </c>
      <c r="V11" s="21">
        <f t="shared" si="1"/>
        <v>0</v>
      </c>
      <c r="W11" s="21">
        <f t="shared" si="1"/>
        <v>0</v>
      </c>
      <c r="X11" s="21">
        <f t="shared" si="1"/>
        <v>0</v>
      </c>
      <c r="Y11" s="21">
        <f t="shared" si="1"/>
        <v>0</v>
      </c>
      <c r="Z11" s="21">
        <f t="shared" si="1"/>
        <v>0</v>
      </c>
      <c r="AA11" s="21">
        <f t="shared" si="1"/>
        <v>0</v>
      </c>
      <c r="AB11" s="21">
        <f t="shared" si="1"/>
        <v>0</v>
      </c>
      <c r="AC11" s="21">
        <f t="shared" si="1"/>
        <v>0</v>
      </c>
      <c r="AD11" s="21">
        <f t="shared" si="1"/>
        <v>0</v>
      </c>
      <c r="AE11" s="21">
        <f t="shared" si="1"/>
        <v>0</v>
      </c>
      <c r="AF11" s="21">
        <f t="shared" si="1"/>
        <v>0</v>
      </c>
      <c r="AG11" s="21">
        <f t="shared" si="1"/>
        <v>0</v>
      </c>
      <c r="AH11" s="21">
        <f t="shared" si="1"/>
        <v>0</v>
      </c>
      <c r="AI11" s="21">
        <f t="shared" si="1"/>
        <v>0</v>
      </c>
      <c r="AJ11" s="21">
        <f t="shared" si="1"/>
        <v>0</v>
      </c>
      <c r="AK11" s="21">
        <f t="shared" si="1"/>
        <v>0</v>
      </c>
      <c r="AL11" s="21">
        <f t="shared" si="1"/>
        <v>0</v>
      </c>
      <c r="AM11" s="21">
        <f t="shared" si="1"/>
        <v>0</v>
      </c>
      <c r="AN11" s="21">
        <f t="shared" si="1"/>
        <v>0</v>
      </c>
      <c r="AO11" s="21">
        <f t="shared" si="1"/>
        <v>0</v>
      </c>
      <c r="AP11" s="21">
        <f t="shared" si="1"/>
        <v>0</v>
      </c>
      <c r="AQ11" s="21">
        <f t="shared" si="1"/>
        <v>0</v>
      </c>
      <c r="AR11" s="21">
        <f t="shared" si="1"/>
        <v>0</v>
      </c>
      <c r="AS11" s="21">
        <f t="shared" si="1"/>
        <v>0</v>
      </c>
      <c r="AT11" s="21">
        <f t="shared" si="1"/>
        <v>0</v>
      </c>
      <c r="AU11" s="22">
        <f t="shared" si="3"/>
        <v>80127265</v>
      </c>
      <c r="AV11" s="18"/>
      <c r="AW11" s="21">
        <v>25314759</v>
      </c>
      <c r="AX11" s="21">
        <f t="shared" si="4"/>
        <v>129711036</v>
      </c>
      <c r="AY11" s="21">
        <f t="shared" si="5"/>
        <v>34373424.539999999</v>
      </c>
      <c r="AZ11" s="21">
        <f t="shared" si="6"/>
        <v>95337611.460000008</v>
      </c>
      <c r="BA11" s="21">
        <f t="shared" si="7"/>
        <v>5529581.4646800011</v>
      </c>
    </row>
    <row r="12" spans="1:53" x14ac:dyDescent="0.35">
      <c r="B12" s="16">
        <f t="shared" si="8"/>
        <v>4</v>
      </c>
      <c r="C12" s="19">
        <f t="shared" si="9"/>
        <v>227616000</v>
      </c>
      <c r="D12" s="26">
        <f t="shared" si="10"/>
        <v>119036735</v>
      </c>
      <c r="E12" s="26">
        <f t="shared" si="11"/>
        <v>108579265</v>
      </c>
      <c r="F12" s="20">
        <f>SUM($E$9:E12)</f>
        <v>263605060</v>
      </c>
      <c r="G12" s="21">
        <f t="shared" si="2"/>
        <v>0</v>
      </c>
      <c r="H12" s="21">
        <f t="shared" si="1"/>
        <v>0</v>
      </c>
      <c r="I12" s="21">
        <f t="shared" si="1"/>
        <v>0</v>
      </c>
      <c r="J12" s="21">
        <f t="shared" si="1"/>
        <v>10857926.5</v>
      </c>
      <c r="K12" s="21">
        <f t="shared" si="1"/>
        <v>10857926.5</v>
      </c>
      <c r="L12" s="21">
        <f t="shared" si="1"/>
        <v>10857926.5</v>
      </c>
      <c r="M12" s="21">
        <f t="shared" si="1"/>
        <v>10857926.5</v>
      </c>
      <c r="N12" s="21">
        <f t="shared" si="1"/>
        <v>10857926.5</v>
      </c>
      <c r="O12" s="21">
        <f t="shared" si="1"/>
        <v>10857926.5</v>
      </c>
      <c r="P12" s="21">
        <f t="shared" si="1"/>
        <v>10857926.5</v>
      </c>
      <c r="Q12" s="21">
        <f t="shared" si="1"/>
        <v>10857926.5</v>
      </c>
      <c r="R12" s="21">
        <f t="shared" si="1"/>
        <v>10857926.5</v>
      </c>
      <c r="S12" s="21">
        <f t="shared" si="1"/>
        <v>10857926.5</v>
      </c>
      <c r="T12" s="21">
        <f t="shared" si="1"/>
        <v>0</v>
      </c>
      <c r="U12" s="21">
        <f t="shared" si="1"/>
        <v>0</v>
      </c>
      <c r="V12" s="21">
        <f t="shared" si="1"/>
        <v>0</v>
      </c>
      <c r="W12" s="21">
        <f t="shared" si="1"/>
        <v>0</v>
      </c>
      <c r="X12" s="21">
        <f t="shared" si="1"/>
        <v>0</v>
      </c>
      <c r="Y12" s="21">
        <f t="shared" si="1"/>
        <v>0</v>
      </c>
      <c r="Z12" s="21">
        <f t="shared" si="1"/>
        <v>0</v>
      </c>
      <c r="AA12" s="21">
        <f t="shared" si="1"/>
        <v>0</v>
      </c>
      <c r="AB12" s="21">
        <f t="shared" si="1"/>
        <v>0</v>
      </c>
      <c r="AC12" s="21">
        <f t="shared" si="1"/>
        <v>0</v>
      </c>
      <c r="AD12" s="21">
        <f t="shared" si="1"/>
        <v>0</v>
      </c>
      <c r="AE12" s="21">
        <f t="shared" si="1"/>
        <v>0</v>
      </c>
      <c r="AF12" s="21">
        <f t="shared" si="1"/>
        <v>0</v>
      </c>
      <c r="AG12" s="21">
        <f t="shared" si="1"/>
        <v>0</v>
      </c>
      <c r="AH12" s="21">
        <f t="shared" si="1"/>
        <v>0</v>
      </c>
      <c r="AI12" s="21">
        <f t="shared" si="1"/>
        <v>0</v>
      </c>
      <c r="AJ12" s="21">
        <f t="shared" si="1"/>
        <v>0</v>
      </c>
      <c r="AK12" s="21">
        <f t="shared" si="1"/>
        <v>0</v>
      </c>
      <c r="AL12" s="21">
        <f t="shared" si="1"/>
        <v>0</v>
      </c>
      <c r="AM12" s="21">
        <f t="shared" si="1"/>
        <v>0</v>
      </c>
      <c r="AN12" s="21">
        <f t="shared" si="1"/>
        <v>0</v>
      </c>
      <c r="AO12" s="21">
        <f t="shared" si="1"/>
        <v>0</v>
      </c>
      <c r="AP12" s="21">
        <f t="shared" si="1"/>
        <v>0</v>
      </c>
      <c r="AQ12" s="21">
        <f t="shared" si="1"/>
        <v>0</v>
      </c>
      <c r="AR12" s="21">
        <f t="shared" si="1"/>
        <v>0</v>
      </c>
      <c r="AS12" s="21">
        <f t="shared" si="1"/>
        <v>0</v>
      </c>
      <c r="AT12" s="21">
        <f t="shared" si="1"/>
        <v>0</v>
      </c>
      <c r="AU12" s="22">
        <f t="shared" si="3"/>
        <v>108579265</v>
      </c>
      <c r="AV12" s="18"/>
      <c r="AW12" s="21">
        <v>51675265</v>
      </c>
      <c r="AX12" s="21">
        <f t="shared" si="4"/>
        <v>211929795</v>
      </c>
      <c r="AY12" s="21">
        <f t="shared" si="5"/>
        <v>56161395.675000004</v>
      </c>
      <c r="AZ12" s="21">
        <f t="shared" si="6"/>
        <v>155768399.32499999</v>
      </c>
      <c r="BA12" s="21">
        <f t="shared" si="7"/>
        <v>9034567.1608499996</v>
      </c>
    </row>
    <row r="13" spans="1:53" x14ac:dyDescent="0.35">
      <c r="B13" s="16">
        <f t="shared" si="8"/>
        <v>5</v>
      </c>
      <c r="C13" s="19">
        <f t="shared" si="9"/>
        <v>256068000</v>
      </c>
      <c r="D13" s="26">
        <f t="shared" si="10"/>
        <v>119036735</v>
      </c>
      <c r="E13" s="26">
        <f t="shared" si="11"/>
        <v>137031265</v>
      </c>
      <c r="F13" s="20">
        <f>SUM($E$9:E13)</f>
        <v>400636325</v>
      </c>
      <c r="G13" s="21">
        <f t="shared" si="2"/>
        <v>0</v>
      </c>
      <c r="H13" s="21">
        <f t="shared" si="1"/>
        <v>0</v>
      </c>
      <c r="I13" s="21">
        <f t="shared" si="1"/>
        <v>0</v>
      </c>
      <c r="J13" s="21">
        <f t="shared" si="1"/>
        <v>0</v>
      </c>
      <c r="K13" s="21">
        <f t="shared" si="1"/>
        <v>13703126.5</v>
      </c>
      <c r="L13" s="21">
        <f t="shared" si="1"/>
        <v>13703126.5</v>
      </c>
      <c r="M13" s="21">
        <f t="shared" si="1"/>
        <v>13703126.5</v>
      </c>
      <c r="N13" s="21">
        <f t="shared" si="1"/>
        <v>13703126.5</v>
      </c>
      <c r="O13" s="21">
        <f t="shared" si="1"/>
        <v>13703126.5</v>
      </c>
      <c r="P13" s="21">
        <f t="shared" si="1"/>
        <v>13703126.5</v>
      </c>
      <c r="Q13" s="21">
        <f t="shared" si="1"/>
        <v>13703126.5</v>
      </c>
      <c r="R13" s="21">
        <f t="shared" si="1"/>
        <v>13703126.5</v>
      </c>
      <c r="S13" s="21">
        <f t="shared" si="1"/>
        <v>13703126.5</v>
      </c>
      <c r="T13" s="21">
        <f t="shared" si="1"/>
        <v>13703126.5</v>
      </c>
      <c r="U13" s="21">
        <f t="shared" si="1"/>
        <v>0</v>
      </c>
      <c r="V13" s="21">
        <f t="shared" si="1"/>
        <v>0</v>
      </c>
      <c r="W13" s="21">
        <f t="shared" si="1"/>
        <v>0</v>
      </c>
      <c r="X13" s="21">
        <f t="shared" si="1"/>
        <v>0</v>
      </c>
      <c r="Y13" s="21">
        <f t="shared" si="1"/>
        <v>0</v>
      </c>
      <c r="Z13" s="21">
        <f t="shared" si="1"/>
        <v>0</v>
      </c>
      <c r="AA13" s="21">
        <f t="shared" si="1"/>
        <v>0</v>
      </c>
      <c r="AB13" s="21">
        <f t="shared" si="1"/>
        <v>0</v>
      </c>
      <c r="AC13" s="21">
        <f t="shared" si="1"/>
        <v>0</v>
      </c>
      <c r="AD13" s="21">
        <f t="shared" si="1"/>
        <v>0</v>
      </c>
      <c r="AE13" s="21">
        <f t="shared" si="1"/>
        <v>0</v>
      </c>
      <c r="AF13" s="21">
        <f t="shared" si="1"/>
        <v>0</v>
      </c>
      <c r="AG13" s="21">
        <f t="shared" si="1"/>
        <v>0</v>
      </c>
      <c r="AH13" s="21">
        <f t="shared" si="1"/>
        <v>0</v>
      </c>
      <c r="AI13" s="21">
        <f t="shared" si="1"/>
        <v>0</v>
      </c>
      <c r="AJ13" s="21">
        <f t="shared" si="1"/>
        <v>0</v>
      </c>
      <c r="AK13" s="21">
        <f t="shared" si="1"/>
        <v>0</v>
      </c>
      <c r="AL13" s="21">
        <f t="shared" si="1"/>
        <v>0</v>
      </c>
      <c r="AM13" s="21">
        <f t="shared" si="1"/>
        <v>0</v>
      </c>
      <c r="AN13" s="21">
        <f t="shared" si="1"/>
        <v>0</v>
      </c>
      <c r="AO13" s="21">
        <f t="shared" si="1"/>
        <v>0</v>
      </c>
      <c r="AP13" s="21">
        <f t="shared" si="1"/>
        <v>0</v>
      </c>
      <c r="AQ13" s="21">
        <f t="shared" si="1"/>
        <v>0</v>
      </c>
      <c r="AR13" s="21">
        <f t="shared" si="1"/>
        <v>0</v>
      </c>
      <c r="AS13" s="21">
        <f t="shared" si="1"/>
        <v>0</v>
      </c>
      <c r="AT13" s="21">
        <f t="shared" si="1"/>
        <v>0</v>
      </c>
      <c r="AU13" s="22">
        <f t="shared" si="3"/>
        <v>137031265</v>
      </c>
      <c r="AV13" s="18"/>
      <c r="AW13" s="21">
        <v>91738897.5</v>
      </c>
      <c r="AX13" s="21">
        <f t="shared" si="4"/>
        <v>308897427.5</v>
      </c>
      <c r="AY13" s="21">
        <f t="shared" si="5"/>
        <v>81857818.287500009</v>
      </c>
      <c r="AZ13" s="21">
        <f t="shared" si="6"/>
        <v>227039609.21249998</v>
      </c>
      <c r="BA13" s="21">
        <f t="shared" si="7"/>
        <v>13168297.334324999</v>
      </c>
    </row>
    <row r="14" spans="1:53" x14ac:dyDescent="0.35">
      <c r="B14" s="1">
        <f t="shared" si="8"/>
        <v>6</v>
      </c>
      <c r="C14" s="19">
        <f t="shared" si="9"/>
        <v>284520000</v>
      </c>
      <c r="D14" s="26">
        <f t="shared" si="10"/>
        <v>119036735</v>
      </c>
      <c r="E14" s="26">
        <f t="shared" si="11"/>
        <v>165483265</v>
      </c>
      <c r="F14" s="20">
        <f>SUM($E$9:E14)</f>
        <v>566119590</v>
      </c>
      <c r="G14" s="21">
        <f t="shared" si="2"/>
        <v>0</v>
      </c>
      <c r="H14" s="21">
        <f t="shared" si="1"/>
        <v>0</v>
      </c>
      <c r="I14" s="21">
        <f t="shared" si="1"/>
        <v>0</v>
      </c>
      <c r="J14" s="21">
        <f t="shared" si="1"/>
        <v>0</v>
      </c>
      <c r="K14" s="21">
        <f t="shared" si="1"/>
        <v>0</v>
      </c>
      <c r="L14" s="21">
        <f t="shared" si="1"/>
        <v>16548326.5</v>
      </c>
      <c r="M14" s="21">
        <f t="shared" si="1"/>
        <v>16548326.5</v>
      </c>
      <c r="N14" s="21">
        <f t="shared" si="1"/>
        <v>16548326.5</v>
      </c>
      <c r="O14" s="21">
        <f t="shared" si="1"/>
        <v>16548326.5</v>
      </c>
      <c r="P14" s="21">
        <f t="shared" si="1"/>
        <v>16548326.5</v>
      </c>
      <c r="Q14" s="21">
        <f t="shared" si="1"/>
        <v>16548326.5</v>
      </c>
      <c r="R14" s="21">
        <f t="shared" si="1"/>
        <v>16548326.5</v>
      </c>
      <c r="S14" s="21">
        <f t="shared" si="1"/>
        <v>16548326.5</v>
      </c>
      <c r="T14" s="21">
        <f t="shared" si="1"/>
        <v>16548326.5</v>
      </c>
      <c r="U14" s="21">
        <f t="shared" si="1"/>
        <v>16548326.5</v>
      </c>
      <c r="V14" s="21">
        <f t="shared" si="1"/>
        <v>0</v>
      </c>
      <c r="W14" s="21">
        <f t="shared" si="1"/>
        <v>0</v>
      </c>
      <c r="X14" s="21">
        <f t="shared" si="1"/>
        <v>0</v>
      </c>
      <c r="Y14" s="21">
        <f t="shared" si="1"/>
        <v>0</v>
      </c>
      <c r="Z14" s="21">
        <f t="shared" si="1"/>
        <v>0</v>
      </c>
      <c r="AA14" s="21">
        <f t="shared" si="1"/>
        <v>0</v>
      </c>
      <c r="AB14" s="21">
        <f t="shared" si="1"/>
        <v>0</v>
      </c>
      <c r="AC14" s="21">
        <f t="shared" si="1"/>
        <v>0</v>
      </c>
      <c r="AD14" s="21">
        <f t="shared" si="1"/>
        <v>0</v>
      </c>
      <c r="AE14" s="21">
        <f t="shared" si="1"/>
        <v>0</v>
      </c>
      <c r="AF14" s="21">
        <f t="shared" si="1"/>
        <v>0</v>
      </c>
      <c r="AG14" s="21">
        <f t="shared" si="1"/>
        <v>0</v>
      </c>
      <c r="AH14" s="21">
        <f t="shared" si="1"/>
        <v>0</v>
      </c>
      <c r="AI14" s="21">
        <f t="shared" si="1"/>
        <v>0</v>
      </c>
      <c r="AJ14" s="21">
        <f t="shared" si="1"/>
        <v>0</v>
      </c>
      <c r="AK14" s="21">
        <f t="shared" si="1"/>
        <v>0</v>
      </c>
      <c r="AL14" s="21">
        <f t="shared" si="1"/>
        <v>0</v>
      </c>
      <c r="AM14" s="21">
        <f t="shared" si="1"/>
        <v>0</v>
      </c>
      <c r="AN14" s="21">
        <f t="shared" si="1"/>
        <v>0</v>
      </c>
      <c r="AO14" s="21">
        <f t="shared" si="1"/>
        <v>0</v>
      </c>
      <c r="AP14" s="21">
        <f t="shared" si="1"/>
        <v>0</v>
      </c>
      <c r="AQ14" s="21">
        <f t="shared" si="1"/>
        <v>0</v>
      </c>
      <c r="AR14" s="21">
        <f t="shared" si="1"/>
        <v>0</v>
      </c>
      <c r="AS14" s="21">
        <f t="shared" si="1"/>
        <v>0</v>
      </c>
      <c r="AT14" s="21">
        <f t="shared" si="1"/>
        <v>0</v>
      </c>
      <c r="AU14" s="22">
        <f t="shared" si="3"/>
        <v>165483265</v>
      </c>
      <c r="AW14" s="4">
        <v>148350856.5</v>
      </c>
      <c r="AX14" s="4">
        <f t="shared" si="4"/>
        <v>417768733.5</v>
      </c>
      <c r="AY14" s="4">
        <f t="shared" si="5"/>
        <v>110708714.37750001</v>
      </c>
      <c r="AZ14" s="4">
        <f t="shared" si="6"/>
        <v>307060019.1225</v>
      </c>
      <c r="BA14" s="4">
        <f t="shared" si="7"/>
        <v>17809481.109105002</v>
      </c>
    </row>
    <row r="15" spans="1:53" x14ac:dyDescent="0.35">
      <c r="B15" s="1">
        <f t="shared" si="8"/>
        <v>7</v>
      </c>
      <c r="C15" s="4">
        <f>C14*(1+$B$3)</f>
        <v>290210400</v>
      </c>
      <c r="D15" s="26">
        <f t="shared" si="10"/>
        <v>119036735</v>
      </c>
      <c r="E15" s="26">
        <f t="shared" si="11"/>
        <v>171173665</v>
      </c>
      <c r="F15" s="20">
        <f>SUM($E$9:E15)</f>
        <v>737293255</v>
      </c>
      <c r="G15" s="21">
        <f t="shared" si="2"/>
        <v>0</v>
      </c>
      <c r="H15" s="21">
        <f t="shared" si="1"/>
        <v>0</v>
      </c>
      <c r="I15" s="21">
        <f t="shared" si="1"/>
        <v>0</v>
      </c>
      <c r="J15" s="21">
        <f t="shared" si="1"/>
        <v>0</v>
      </c>
      <c r="K15" s="21">
        <f t="shared" si="1"/>
        <v>0</v>
      </c>
      <c r="L15" s="21">
        <f t="shared" si="1"/>
        <v>0</v>
      </c>
      <c r="M15" s="21">
        <f t="shared" si="1"/>
        <v>17117366.5</v>
      </c>
      <c r="N15" s="21">
        <f t="shared" si="1"/>
        <v>17117366.5</v>
      </c>
      <c r="O15" s="21">
        <f t="shared" si="1"/>
        <v>17117366.5</v>
      </c>
      <c r="P15" s="21">
        <f t="shared" si="1"/>
        <v>17117366.5</v>
      </c>
      <c r="Q15" s="21">
        <f t="shared" si="1"/>
        <v>17117366.5</v>
      </c>
      <c r="R15" s="21">
        <f t="shared" si="1"/>
        <v>17117366.5</v>
      </c>
      <c r="S15" s="21">
        <f t="shared" si="1"/>
        <v>17117366.5</v>
      </c>
      <c r="T15" s="21">
        <f t="shared" si="1"/>
        <v>17117366.5</v>
      </c>
      <c r="U15" s="21">
        <f t="shared" si="1"/>
        <v>17117366.5</v>
      </c>
      <c r="V15" s="21">
        <f t="shared" si="1"/>
        <v>17117366.5</v>
      </c>
      <c r="W15" s="21">
        <f t="shared" si="1"/>
        <v>0</v>
      </c>
      <c r="X15" s="21">
        <f t="shared" si="1"/>
        <v>0</v>
      </c>
      <c r="Y15" s="21">
        <f t="shared" si="1"/>
        <v>0</v>
      </c>
      <c r="Z15" s="21">
        <f t="shared" si="1"/>
        <v>0</v>
      </c>
      <c r="AA15" s="21">
        <f t="shared" si="1"/>
        <v>0</v>
      </c>
      <c r="AB15" s="21">
        <f t="shared" si="1"/>
        <v>0</v>
      </c>
      <c r="AC15" s="21">
        <f t="shared" ref="AC15:AT15" si="12">IF(AND(AC$8-$B15&lt;$B$4,AC$8&gt;=$B15),$E15/$B$4,0)</f>
        <v>0</v>
      </c>
      <c r="AD15" s="21">
        <f t="shared" si="12"/>
        <v>0</v>
      </c>
      <c r="AE15" s="21">
        <f t="shared" si="12"/>
        <v>0</v>
      </c>
      <c r="AF15" s="21">
        <f t="shared" si="12"/>
        <v>0</v>
      </c>
      <c r="AG15" s="21">
        <f t="shared" si="12"/>
        <v>0</v>
      </c>
      <c r="AH15" s="21">
        <f t="shared" si="12"/>
        <v>0</v>
      </c>
      <c r="AI15" s="21">
        <f t="shared" si="12"/>
        <v>0</v>
      </c>
      <c r="AJ15" s="21">
        <f t="shared" si="12"/>
        <v>0</v>
      </c>
      <c r="AK15" s="21">
        <f t="shared" si="12"/>
        <v>0</v>
      </c>
      <c r="AL15" s="21">
        <f t="shared" si="12"/>
        <v>0</v>
      </c>
      <c r="AM15" s="21">
        <f t="shared" si="12"/>
        <v>0</v>
      </c>
      <c r="AN15" s="21">
        <f t="shared" si="12"/>
        <v>0</v>
      </c>
      <c r="AO15" s="21">
        <f t="shared" si="12"/>
        <v>0</v>
      </c>
      <c r="AP15" s="21">
        <f t="shared" si="12"/>
        <v>0</v>
      </c>
      <c r="AQ15" s="21">
        <f t="shared" si="12"/>
        <v>0</v>
      </c>
      <c r="AR15" s="21">
        <f t="shared" si="12"/>
        <v>0</v>
      </c>
      <c r="AS15" s="21">
        <f t="shared" si="12"/>
        <v>0</v>
      </c>
      <c r="AT15" s="21">
        <f t="shared" si="12"/>
        <v>0</v>
      </c>
      <c r="AU15" s="22">
        <f t="shared" si="3"/>
        <v>171173665</v>
      </c>
      <c r="AW15" s="4">
        <v>222080182</v>
      </c>
      <c r="AX15" s="4">
        <f t="shared" si="4"/>
        <v>515213073</v>
      </c>
      <c r="AY15" s="4">
        <f t="shared" si="5"/>
        <v>136531464.345</v>
      </c>
      <c r="AZ15" s="4">
        <f t="shared" si="6"/>
        <v>378681608.65499997</v>
      </c>
      <c r="BA15" s="4">
        <f t="shared" si="7"/>
        <v>21963533.301989999</v>
      </c>
    </row>
    <row r="16" spans="1:53" x14ac:dyDescent="0.35">
      <c r="B16" s="1">
        <f t="shared" si="8"/>
        <v>8</v>
      </c>
      <c r="C16" s="4">
        <f t="shared" ref="C16:C48" si="13">C15*(1+$B$3)</f>
        <v>296014608</v>
      </c>
      <c r="D16" s="26">
        <f t="shared" si="10"/>
        <v>119036735</v>
      </c>
      <c r="E16" s="26">
        <f t="shared" si="11"/>
        <v>176977873</v>
      </c>
      <c r="F16" s="20">
        <f>SUM($E$9:E16)</f>
        <v>914271128</v>
      </c>
      <c r="G16" s="21">
        <f t="shared" si="2"/>
        <v>0</v>
      </c>
      <c r="H16" s="21">
        <f t="shared" si="2"/>
        <v>0</v>
      </c>
      <c r="I16" s="21">
        <f t="shared" si="2"/>
        <v>0</v>
      </c>
      <c r="J16" s="21">
        <f t="shared" si="2"/>
        <v>0</v>
      </c>
      <c r="K16" s="21">
        <f t="shared" si="2"/>
        <v>0</v>
      </c>
      <c r="L16" s="21">
        <f t="shared" si="2"/>
        <v>0</v>
      </c>
      <c r="M16" s="21">
        <f t="shared" si="2"/>
        <v>0</v>
      </c>
      <c r="N16" s="21">
        <f t="shared" si="2"/>
        <v>17697787.300000001</v>
      </c>
      <c r="O16" s="21">
        <f t="shared" si="2"/>
        <v>17697787.300000001</v>
      </c>
      <c r="P16" s="21">
        <f t="shared" si="2"/>
        <v>17697787.300000001</v>
      </c>
      <c r="Q16" s="21">
        <f t="shared" si="2"/>
        <v>17697787.300000001</v>
      </c>
      <c r="R16" s="21">
        <f t="shared" si="2"/>
        <v>17697787.300000001</v>
      </c>
      <c r="S16" s="21">
        <f t="shared" si="2"/>
        <v>17697787.300000001</v>
      </c>
      <c r="T16" s="21">
        <f t="shared" si="2"/>
        <v>17697787.300000001</v>
      </c>
      <c r="U16" s="21">
        <f t="shared" si="2"/>
        <v>17697787.300000001</v>
      </c>
      <c r="V16" s="21">
        <f t="shared" si="2"/>
        <v>17697787.300000001</v>
      </c>
      <c r="W16" s="21">
        <f t="shared" ref="W16:AT26" si="14">IF(AND(W$8-$B16&lt;$B$4,W$8&gt;=$B16),$E16/$B$4,0)</f>
        <v>17697787.300000001</v>
      </c>
      <c r="X16" s="21">
        <f t="shared" si="14"/>
        <v>0</v>
      </c>
      <c r="Y16" s="21">
        <f t="shared" si="14"/>
        <v>0</v>
      </c>
      <c r="Z16" s="21">
        <f t="shared" si="14"/>
        <v>0</v>
      </c>
      <c r="AA16" s="21">
        <f t="shared" si="14"/>
        <v>0</v>
      </c>
      <c r="AB16" s="21">
        <f t="shared" si="14"/>
        <v>0</v>
      </c>
      <c r="AC16" s="21">
        <f t="shared" si="14"/>
        <v>0</v>
      </c>
      <c r="AD16" s="21">
        <f t="shared" si="14"/>
        <v>0</v>
      </c>
      <c r="AE16" s="21">
        <f t="shared" si="14"/>
        <v>0</v>
      </c>
      <c r="AF16" s="21">
        <f t="shared" si="14"/>
        <v>0</v>
      </c>
      <c r="AG16" s="21">
        <f t="shared" si="14"/>
        <v>0</v>
      </c>
      <c r="AH16" s="21">
        <f t="shared" si="14"/>
        <v>0</v>
      </c>
      <c r="AI16" s="21">
        <f t="shared" si="14"/>
        <v>0</v>
      </c>
      <c r="AJ16" s="21">
        <f t="shared" si="14"/>
        <v>0</v>
      </c>
      <c r="AK16" s="21">
        <f t="shared" si="14"/>
        <v>0</v>
      </c>
      <c r="AL16" s="21">
        <f t="shared" si="14"/>
        <v>0</v>
      </c>
      <c r="AM16" s="21">
        <f t="shared" si="14"/>
        <v>0</v>
      </c>
      <c r="AN16" s="21">
        <f t="shared" si="14"/>
        <v>0</v>
      </c>
      <c r="AO16" s="21">
        <f t="shared" si="14"/>
        <v>0</v>
      </c>
      <c r="AP16" s="21">
        <f t="shared" si="14"/>
        <v>0</v>
      </c>
      <c r="AQ16" s="21">
        <f t="shared" si="14"/>
        <v>0</v>
      </c>
      <c r="AR16" s="21">
        <f t="shared" si="14"/>
        <v>0</v>
      </c>
      <c r="AS16" s="21">
        <f t="shared" si="14"/>
        <v>0</v>
      </c>
      <c r="AT16" s="21">
        <f t="shared" si="14"/>
        <v>0</v>
      </c>
      <c r="AU16" s="22">
        <f t="shared" si="3"/>
        <v>176977873.00000003</v>
      </c>
      <c r="AW16" s="4">
        <v>313507294.80000001</v>
      </c>
      <c r="AX16" s="4">
        <f t="shared" si="4"/>
        <v>600763833.20000005</v>
      </c>
      <c r="AY16" s="4">
        <f t="shared" si="5"/>
        <v>159202415.79800001</v>
      </c>
      <c r="AZ16" s="4">
        <f t="shared" si="6"/>
        <v>441561417.40200007</v>
      </c>
      <c r="BA16" s="4">
        <f t="shared" si="7"/>
        <v>25610562.209316004</v>
      </c>
    </row>
    <row r="17" spans="2:53" x14ac:dyDescent="0.35">
      <c r="B17" s="1">
        <f t="shared" si="8"/>
        <v>9</v>
      </c>
      <c r="C17" s="4">
        <f t="shared" si="13"/>
        <v>301934900.16000003</v>
      </c>
      <c r="D17" s="26">
        <f t="shared" si="10"/>
        <v>119036735</v>
      </c>
      <c r="E17" s="26">
        <f t="shared" si="11"/>
        <v>182898165.16000003</v>
      </c>
      <c r="F17" s="20">
        <f>SUM($E$9:E17)</f>
        <v>1097169293.1600001</v>
      </c>
      <c r="G17" s="21">
        <f t="shared" si="2"/>
        <v>0</v>
      </c>
      <c r="H17" s="21">
        <f t="shared" si="2"/>
        <v>0</v>
      </c>
      <c r="I17" s="21">
        <f t="shared" si="2"/>
        <v>0</v>
      </c>
      <c r="J17" s="21">
        <f t="shared" si="2"/>
        <v>0</v>
      </c>
      <c r="K17" s="21">
        <f t="shared" si="2"/>
        <v>0</v>
      </c>
      <c r="L17" s="21">
        <f t="shared" si="2"/>
        <v>0</v>
      </c>
      <c r="M17" s="21">
        <f t="shared" si="2"/>
        <v>0</v>
      </c>
      <c r="N17" s="21">
        <f t="shared" si="2"/>
        <v>0</v>
      </c>
      <c r="O17" s="21">
        <f t="shared" si="2"/>
        <v>18289816.516000003</v>
      </c>
      <c r="P17" s="21">
        <f t="shared" si="2"/>
        <v>18289816.516000003</v>
      </c>
      <c r="Q17" s="21">
        <f t="shared" si="2"/>
        <v>18289816.516000003</v>
      </c>
      <c r="R17" s="21">
        <f t="shared" si="2"/>
        <v>18289816.516000003</v>
      </c>
      <c r="S17" s="21">
        <f t="shared" si="2"/>
        <v>18289816.516000003</v>
      </c>
      <c r="T17" s="21">
        <f t="shared" si="2"/>
        <v>18289816.516000003</v>
      </c>
      <c r="U17" s="21">
        <f t="shared" si="2"/>
        <v>18289816.516000003</v>
      </c>
      <c r="V17" s="21">
        <f t="shared" si="2"/>
        <v>18289816.516000003</v>
      </c>
      <c r="W17" s="21">
        <f t="shared" si="14"/>
        <v>18289816.516000003</v>
      </c>
      <c r="X17" s="21">
        <f t="shared" si="14"/>
        <v>18289816.516000003</v>
      </c>
      <c r="Y17" s="21">
        <f t="shared" si="14"/>
        <v>0</v>
      </c>
      <c r="Z17" s="21">
        <f t="shared" si="14"/>
        <v>0</v>
      </c>
      <c r="AA17" s="21">
        <f t="shared" si="14"/>
        <v>0</v>
      </c>
      <c r="AB17" s="21">
        <f t="shared" si="14"/>
        <v>0</v>
      </c>
      <c r="AC17" s="21">
        <f t="shared" si="14"/>
        <v>0</v>
      </c>
      <c r="AD17" s="21">
        <f t="shared" si="14"/>
        <v>0</v>
      </c>
      <c r="AE17" s="21">
        <f t="shared" si="14"/>
        <v>0</v>
      </c>
      <c r="AF17" s="21">
        <f t="shared" si="14"/>
        <v>0</v>
      </c>
      <c r="AG17" s="21">
        <f t="shared" si="14"/>
        <v>0</v>
      </c>
      <c r="AH17" s="21">
        <f t="shared" si="14"/>
        <v>0</v>
      </c>
      <c r="AI17" s="21">
        <f t="shared" si="14"/>
        <v>0</v>
      </c>
      <c r="AJ17" s="21">
        <f t="shared" si="14"/>
        <v>0</v>
      </c>
      <c r="AK17" s="21">
        <f t="shared" si="14"/>
        <v>0</v>
      </c>
      <c r="AL17" s="21">
        <f t="shared" si="14"/>
        <v>0</v>
      </c>
      <c r="AM17" s="21">
        <f t="shared" si="14"/>
        <v>0</v>
      </c>
      <c r="AN17" s="21">
        <f t="shared" si="14"/>
        <v>0</v>
      </c>
      <c r="AO17" s="21">
        <f t="shared" si="14"/>
        <v>0</v>
      </c>
      <c r="AP17" s="21">
        <f t="shared" si="14"/>
        <v>0</v>
      </c>
      <c r="AQ17" s="21">
        <f t="shared" si="14"/>
        <v>0</v>
      </c>
      <c r="AR17" s="21">
        <f t="shared" si="14"/>
        <v>0</v>
      </c>
      <c r="AS17" s="21">
        <f t="shared" si="14"/>
        <v>0</v>
      </c>
      <c r="AT17" s="21">
        <f t="shared" si="14"/>
        <v>0</v>
      </c>
      <c r="AU17" s="22">
        <f t="shared" si="3"/>
        <v>182898165.16000003</v>
      </c>
      <c r="AW17" s="4">
        <v>423224224.116</v>
      </c>
      <c r="AX17" s="4">
        <f t="shared" si="4"/>
        <v>673945069.04400015</v>
      </c>
      <c r="AY17" s="4">
        <f t="shared" si="5"/>
        <v>178595443.29666004</v>
      </c>
      <c r="AZ17" s="4">
        <f t="shared" si="6"/>
        <v>495349625.74734008</v>
      </c>
      <c r="BA17" s="4">
        <f t="shared" si="7"/>
        <v>28730278.293345727</v>
      </c>
    </row>
    <row r="18" spans="2:53" x14ac:dyDescent="0.35">
      <c r="B18" s="1">
        <f t="shared" si="8"/>
        <v>10</v>
      </c>
      <c r="C18" s="4">
        <f t="shared" si="13"/>
        <v>307973598.16320002</v>
      </c>
      <c r="D18" s="26">
        <f t="shared" si="10"/>
        <v>119036735</v>
      </c>
      <c r="E18" s="26">
        <f t="shared" si="11"/>
        <v>188936863.16320002</v>
      </c>
      <c r="F18" s="20">
        <f>SUM($E$9:E18)</f>
        <v>1286106156.3232002</v>
      </c>
      <c r="G18" s="21">
        <f t="shared" si="2"/>
        <v>0</v>
      </c>
      <c r="H18" s="21">
        <f t="shared" si="2"/>
        <v>0</v>
      </c>
      <c r="I18" s="21">
        <f t="shared" si="2"/>
        <v>0</v>
      </c>
      <c r="J18" s="21">
        <f t="shared" si="2"/>
        <v>0</v>
      </c>
      <c r="K18" s="21">
        <f t="shared" si="2"/>
        <v>0</v>
      </c>
      <c r="L18" s="21">
        <f t="shared" si="2"/>
        <v>0</v>
      </c>
      <c r="M18" s="21">
        <f t="shared" si="2"/>
        <v>0</v>
      </c>
      <c r="N18" s="21">
        <f t="shared" si="2"/>
        <v>0</v>
      </c>
      <c r="O18" s="21">
        <f t="shared" si="2"/>
        <v>0</v>
      </c>
      <c r="P18" s="21">
        <f t="shared" si="2"/>
        <v>18893686.316320002</v>
      </c>
      <c r="Q18" s="21">
        <f t="shared" si="2"/>
        <v>18893686.316320002</v>
      </c>
      <c r="R18" s="21">
        <f t="shared" si="2"/>
        <v>18893686.316320002</v>
      </c>
      <c r="S18" s="21">
        <f t="shared" si="2"/>
        <v>18893686.316320002</v>
      </c>
      <c r="T18" s="21">
        <f t="shared" si="2"/>
        <v>18893686.316320002</v>
      </c>
      <c r="U18" s="21">
        <f t="shared" si="2"/>
        <v>18893686.316320002</v>
      </c>
      <c r="V18" s="21">
        <f t="shared" si="2"/>
        <v>18893686.316320002</v>
      </c>
      <c r="W18" s="21">
        <f t="shared" si="14"/>
        <v>18893686.316320002</v>
      </c>
      <c r="X18" s="21">
        <f t="shared" si="14"/>
        <v>18893686.316320002</v>
      </c>
      <c r="Y18" s="21">
        <f t="shared" si="14"/>
        <v>18893686.316320002</v>
      </c>
      <c r="Z18" s="21">
        <f t="shared" si="14"/>
        <v>0</v>
      </c>
      <c r="AA18" s="21">
        <f t="shared" si="14"/>
        <v>0</v>
      </c>
      <c r="AB18" s="21">
        <f t="shared" si="14"/>
        <v>0</v>
      </c>
      <c r="AC18" s="21">
        <f t="shared" si="14"/>
        <v>0</v>
      </c>
      <c r="AD18" s="21">
        <f t="shared" si="14"/>
        <v>0</v>
      </c>
      <c r="AE18" s="21">
        <f t="shared" si="14"/>
        <v>0</v>
      </c>
      <c r="AF18" s="21">
        <f t="shared" si="14"/>
        <v>0</v>
      </c>
      <c r="AG18" s="21">
        <f t="shared" si="14"/>
        <v>0</v>
      </c>
      <c r="AH18" s="21">
        <f t="shared" si="14"/>
        <v>0</v>
      </c>
      <c r="AI18" s="21">
        <f t="shared" si="14"/>
        <v>0</v>
      </c>
      <c r="AJ18" s="21">
        <f t="shared" si="14"/>
        <v>0</v>
      </c>
      <c r="AK18" s="21">
        <f t="shared" si="14"/>
        <v>0</v>
      </c>
      <c r="AL18" s="21">
        <f t="shared" si="14"/>
        <v>0</v>
      </c>
      <c r="AM18" s="21">
        <f t="shared" si="14"/>
        <v>0</v>
      </c>
      <c r="AN18" s="21">
        <f t="shared" si="14"/>
        <v>0</v>
      </c>
      <c r="AO18" s="21">
        <f t="shared" si="14"/>
        <v>0</v>
      </c>
      <c r="AP18" s="21">
        <f t="shared" si="14"/>
        <v>0</v>
      </c>
      <c r="AQ18" s="21">
        <f t="shared" si="14"/>
        <v>0</v>
      </c>
      <c r="AR18" s="21">
        <f t="shared" si="14"/>
        <v>0</v>
      </c>
      <c r="AS18" s="21">
        <f t="shared" si="14"/>
        <v>0</v>
      </c>
      <c r="AT18" s="21">
        <f t="shared" si="14"/>
        <v>0</v>
      </c>
      <c r="AU18" s="22">
        <f t="shared" si="3"/>
        <v>188936863.16320002</v>
      </c>
      <c r="AW18" s="4">
        <v>551834839.74831998</v>
      </c>
      <c r="AX18" s="4">
        <f t="shared" si="4"/>
        <v>734271316.57488024</v>
      </c>
      <c r="AY18" s="4">
        <f t="shared" si="5"/>
        <v>194581898.89234328</v>
      </c>
      <c r="AZ18" s="4">
        <f t="shared" si="6"/>
        <v>539689417.68253696</v>
      </c>
      <c r="BA18" s="4">
        <f t="shared" si="7"/>
        <v>31301986.225587144</v>
      </c>
    </row>
    <row r="19" spans="2:53" x14ac:dyDescent="0.35">
      <c r="B19" s="1">
        <f t="shared" si="8"/>
        <v>11</v>
      </c>
      <c r="C19" s="4">
        <f t="shared" si="13"/>
        <v>314133070.12646401</v>
      </c>
      <c r="D19" s="26">
        <f t="shared" si="10"/>
        <v>119036735</v>
      </c>
      <c r="E19" s="26">
        <f t="shared" si="11"/>
        <v>195096335.12646401</v>
      </c>
      <c r="F19" s="20">
        <f>SUM($E$9:E19)</f>
        <v>1481202491.4496641</v>
      </c>
      <c r="G19" s="21">
        <f t="shared" si="2"/>
        <v>0</v>
      </c>
      <c r="H19" s="21">
        <f t="shared" si="2"/>
        <v>0</v>
      </c>
      <c r="I19" s="21">
        <f t="shared" si="2"/>
        <v>0</v>
      </c>
      <c r="J19" s="21">
        <f t="shared" si="2"/>
        <v>0</v>
      </c>
      <c r="K19" s="21">
        <f t="shared" si="2"/>
        <v>0</v>
      </c>
      <c r="L19" s="21">
        <f t="shared" si="2"/>
        <v>0</v>
      </c>
      <c r="M19" s="21">
        <f t="shared" si="2"/>
        <v>0</v>
      </c>
      <c r="N19" s="21">
        <f t="shared" si="2"/>
        <v>0</v>
      </c>
      <c r="O19" s="21">
        <f t="shared" si="2"/>
        <v>0</v>
      </c>
      <c r="P19" s="21">
        <f t="shared" si="2"/>
        <v>0</v>
      </c>
      <c r="Q19" s="21">
        <f t="shared" si="2"/>
        <v>19509633.512646399</v>
      </c>
      <c r="R19" s="21">
        <f t="shared" si="2"/>
        <v>19509633.512646399</v>
      </c>
      <c r="S19" s="21">
        <f t="shared" si="2"/>
        <v>19509633.512646399</v>
      </c>
      <c r="T19" s="21">
        <f t="shared" si="2"/>
        <v>19509633.512646399</v>
      </c>
      <c r="U19" s="21">
        <f t="shared" si="2"/>
        <v>19509633.512646399</v>
      </c>
      <c r="V19" s="21">
        <f t="shared" si="2"/>
        <v>19509633.512646399</v>
      </c>
      <c r="W19" s="21">
        <f t="shared" si="14"/>
        <v>19509633.512646399</v>
      </c>
      <c r="X19" s="21">
        <f t="shared" si="14"/>
        <v>19509633.512646399</v>
      </c>
      <c r="Y19" s="21">
        <f t="shared" si="14"/>
        <v>19509633.512646399</v>
      </c>
      <c r="Z19" s="21">
        <f t="shared" si="14"/>
        <v>19509633.512646399</v>
      </c>
      <c r="AA19" s="21">
        <f t="shared" si="14"/>
        <v>0</v>
      </c>
      <c r="AB19" s="21">
        <f t="shared" si="14"/>
        <v>0</v>
      </c>
      <c r="AC19" s="21">
        <f t="shared" si="14"/>
        <v>0</v>
      </c>
      <c r="AD19" s="21">
        <f t="shared" si="14"/>
        <v>0</v>
      </c>
      <c r="AE19" s="21">
        <f t="shared" si="14"/>
        <v>0</v>
      </c>
      <c r="AF19" s="21">
        <f t="shared" si="14"/>
        <v>0</v>
      </c>
      <c r="AG19" s="21">
        <f t="shared" si="14"/>
        <v>0</v>
      </c>
      <c r="AH19" s="21">
        <f t="shared" si="14"/>
        <v>0</v>
      </c>
      <c r="AI19" s="21">
        <f t="shared" si="14"/>
        <v>0</v>
      </c>
      <c r="AJ19" s="21">
        <f t="shared" si="14"/>
        <v>0</v>
      </c>
      <c r="AK19" s="21">
        <f t="shared" si="14"/>
        <v>0</v>
      </c>
      <c r="AL19" s="21">
        <f t="shared" si="14"/>
        <v>0</v>
      </c>
      <c r="AM19" s="21">
        <f t="shared" si="14"/>
        <v>0</v>
      </c>
      <c r="AN19" s="21">
        <f t="shared" si="14"/>
        <v>0</v>
      </c>
      <c r="AO19" s="21">
        <f t="shared" si="14"/>
        <v>0</v>
      </c>
      <c r="AP19" s="21">
        <f t="shared" si="14"/>
        <v>0</v>
      </c>
      <c r="AQ19" s="21">
        <f t="shared" si="14"/>
        <v>0</v>
      </c>
      <c r="AR19" s="21">
        <f t="shared" si="14"/>
        <v>0</v>
      </c>
      <c r="AS19" s="21">
        <f t="shared" si="14"/>
        <v>0</v>
      </c>
      <c r="AT19" s="21">
        <f t="shared" si="14"/>
        <v>0</v>
      </c>
      <c r="AU19" s="22">
        <f t="shared" si="3"/>
        <v>195096335.12646404</v>
      </c>
      <c r="AW19" s="4">
        <v>697632762.39328635</v>
      </c>
      <c r="AX19" s="4">
        <f t="shared" si="4"/>
        <v>783569729.05637777</v>
      </c>
      <c r="AY19" s="4">
        <f t="shared" si="5"/>
        <v>207645978.19994012</v>
      </c>
      <c r="AZ19" s="4">
        <f t="shared" si="6"/>
        <v>575923750.85643768</v>
      </c>
      <c r="BA19" s="4">
        <f t="shared" si="7"/>
        <v>33403577.549673386</v>
      </c>
    </row>
    <row r="20" spans="2:53" x14ac:dyDescent="0.35">
      <c r="B20" s="1">
        <f t="shared" si="8"/>
        <v>12</v>
      </c>
      <c r="C20" s="4">
        <f t="shared" si="13"/>
        <v>320415731.52899331</v>
      </c>
      <c r="D20" s="26">
        <f t="shared" si="10"/>
        <v>119036735</v>
      </c>
      <c r="E20" s="26">
        <f t="shared" si="11"/>
        <v>201378996.52899331</v>
      </c>
      <c r="F20" s="20">
        <f>SUM($E$9:E20)</f>
        <v>1682581487.9786575</v>
      </c>
      <c r="G20" s="21">
        <f t="shared" si="2"/>
        <v>0</v>
      </c>
      <c r="H20" s="21">
        <f t="shared" si="2"/>
        <v>0</v>
      </c>
      <c r="I20" s="21">
        <f t="shared" si="2"/>
        <v>0</v>
      </c>
      <c r="J20" s="21">
        <f t="shared" si="2"/>
        <v>0</v>
      </c>
      <c r="K20" s="21">
        <f t="shared" si="2"/>
        <v>0</v>
      </c>
      <c r="L20" s="21">
        <f t="shared" si="2"/>
        <v>0</v>
      </c>
      <c r="M20" s="21">
        <f t="shared" si="2"/>
        <v>0</v>
      </c>
      <c r="N20" s="21">
        <f t="shared" si="2"/>
        <v>0</v>
      </c>
      <c r="O20" s="21">
        <f t="shared" si="2"/>
        <v>0</v>
      </c>
      <c r="P20" s="21">
        <f t="shared" si="2"/>
        <v>0</v>
      </c>
      <c r="Q20" s="21">
        <f t="shared" si="2"/>
        <v>0</v>
      </c>
      <c r="R20" s="21">
        <f t="shared" si="2"/>
        <v>20137899.652899332</v>
      </c>
      <c r="S20" s="21">
        <f t="shared" si="2"/>
        <v>20137899.652899332</v>
      </c>
      <c r="T20" s="21">
        <f t="shared" si="2"/>
        <v>20137899.652899332</v>
      </c>
      <c r="U20" s="21">
        <f t="shared" si="2"/>
        <v>20137899.652899332</v>
      </c>
      <c r="V20" s="21">
        <f t="shared" si="2"/>
        <v>20137899.652899332</v>
      </c>
      <c r="W20" s="21">
        <f t="shared" si="14"/>
        <v>20137899.652899332</v>
      </c>
      <c r="X20" s="21">
        <f t="shared" si="14"/>
        <v>20137899.652899332</v>
      </c>
      <c r="Y20" s="21">
        <f t="shared" si="14"/>
        <v>20137899.652899332</v>
      </c>
      <c r="Z20" s="21">
        <f t="shared" si="14"/>
        <v>20137899.652899332</v>
      </c>
      <c r="AA20" s="21">
        <f t="shared" si="14"/>
        <v>20137899.652899332</v>
      </c>
      <c r="AB20" s="21">
        <f t="shared" si="14"/>
        <v>0</v>
      </c>
      <c r="AC20" s="21">
        <f t="shared" si="14"/>
        <v>0</v>
      </c>
      <c r="AD20" s="21">
        <f t="shared" si="14"/>
        <v>0</v>
      </c>
      <c r="AE20" s="21">
        <f t="shared" si="14"/>
        <v>0</v>
      </c>
      <c r="AF20" s="21">
        <f t="shared" si="14"/>
        <v>0</v>
      </c>
      <c r="AG20" s="21">
        <f t="shared" si="14"/>
        <v>0</v>
      </c>
      <c r="AH20" s="21">
        <f t="shared" si="14"/>
        <v>0</v>
      </c>
      <c r="AI20" s="21">
        <f t="shared" si="14"/>
        <v>0</v>
      </c>
      <c r="AJ20" s="21">
        <f t="shared" si="14"/>
        <v>0</v>
      </c>
      <c r="AK20" s="21">
        <f t="shared" si="14"/>
        <v>0</v>
      </c>
      <c r="AL20" s="21">
        <f t="shared" si="14"/>
        <v>0</v>
      </c>
      <c r="AM20" s="21">
        <f t="shared" si="14"/>
        <v>0</v>
      </c>
      <c r="AN20" s="21">
        <f t="shared" si="14"/>
        <v>0</v>
      </c>
      <c r="AO20" s="21">
        <f t="shared" si="14"/>
        <v>0</v>
      </c>
      <c r="AP20" s="21">
        <f t="shared" si="14"/>
        <v>0</v>
      </c>
      <c r="AQ20" s="21">
        <f t="shared" si="14"/>
        <v>0</v>
      </c>
      <c r="AR20" s="21">
        <f t="shared" si="14"/>
        <v>0</v>
      </c>
      <c r="AS20" s="21">
        <f t="shared" si="14"/>
        <v>0</v>
      </c>
      <c r="AT20" s="21">
        <f t="shared" si="14"/>
        <v>0</v>
      </c>
      <c r="AU20" s="22">
        <f t="shared" si="3"/>
        <v>201378996.52899328</v>
      </c>
      <c r="AW20" s="4">
        <v>858401058.1911521</v>
      </c>
      <c r="AX20" s="4">
        <f>F20-AW20</f>
        <v>824180429.78750539</v>
      </c>
      <c r="AY20" s="4">
        <f t="shared" si="5"/>
        <v>218407813.89368895</v>
      </c>
      <c r="AZ20" s="4">
        <f t="shared" si="6"/>
        <v>605772615.89381647</v>
      </c>
      <c r="BA20" s="4">
        <f t="shared" si="7"/>
        <v>35134811.721841358</v>
      </c>
    </row>
    <row r="21" spans="2:53" x14ac:dyDescent="0.35">
      <c r="B21" s="1">
        <f t="shared" si="8"/>
        <v>13</v>
      </c>
      <c r="C21" s="4">
        <f t="shared" si="13"/>
        <v>326824046.1595732</v>
      </c>
      <c r="D21" s="26">
        <f t="shared" si="10"/>
        <v>119036735</v>
      </c>
      <c r="E21" s="26">
        <f t="shared" si="11"/>
        <v>207787311.1595732</v>
      </c>
      <c r="F21" s="20">
        <f>SUM($E$9:E21)</f>
        <v>1890368799.1382308</v>
      </c>
      <c r="G21" s="21">
        <f t="shared" si="2"/>
        <v>0</v>
      </c>
      <c r="H21" s="21">
        <f t="shared" si="2"/>
        <v>0</v>
      </c>
      <c r="I21" s="21">
        <f t="shared" si="2"/>
        <v>0</v>
      </c>
      <c r="J21" s="21">
        <f t="shared" si="2"/>
        <v>0</v>
      </c>
      <c r="K21" s="21">
        <f t="shared" si="2"/>
        <v>0</v>
      </c>
      <c r="L21" s="21">
        <f t="shared" si="2"/>
        <v>0</v>
      </c>
      <c r="M21" s="21">
        <f t="shared" si="2"/>
        <v>0</v>
      </c>
      <c r="N21" s="21">
        <f t="shared" si="2"/>
        <v>0</v>
      </c>
      <c r="O21" s="21">
        <f t="shared" si="2"/>
        <v>0</v>
      </c>
      <c r="P21" s="21">
        <f t="shared" si="2"/>
        <v>0</v>
      </c>
      <c r="Q21" s="21">
        <f t="shared" si="2"/>
        <v>0</v>
      </c>
      <c r="R21" s="21">
        <f t="shared" si="2"/>
        <v>0</v>
      </c>
      <c r="S21" s="21">
        <f t="shared" si="2"/>
        <v>20778731.11595732</v>
      </c>
      <c r="T21" s="21">
        <f t="shared" si="2"/>
        <v>20778731.11595732</v>
      </c>
      <c r="U21" s="21">
        <f t="shared" si="2"/>
        <v>20778731.11595732</v>
      </c>
      <c r="V21" s="21">
        <f t="shared" si="2"/>
        <v>20778731.11595732</v>
      </c>
      <c r="W21" s="21">
        <f t="shared" si="14"/>
        <v>20778731.11595732</v>
      </c>
      <c r="X21" s="21">
        <f t="shared" si="14"/>
        <v>20778731.11595732</v>
      </c>
      <c r="Y21" s="21">
        <f t="shared" si="14"/>
        <v>20778731.11595732</v>
      </c>
      <c r="Z21" s="21">
        <f t="shared" si="14"/>
        <v>20778731.11595732</v>
      </c>
      <c r="AA21" s="21">
        <f t="shared" si="14"/>
        <v>20778731.11595732</v>
      </c>
      <c r="AB21" s="21">
        <f t="shared" si="14"/>
        <v>20778731.11595732</v>
      </c>
      <c r="AC21" s="21">
        <f t="shared" si="14"/>
        <v>0</v>
      </c>
      <c r="AD21" s="21">
        <f t="shared" si="14"/>
        <v>0</v>
      </c>
      <c r="AE21" s="21">
        <f t="shared" si="14"/>
        <v>0</v>
      </c>
      <c r="AF21" s="21">
        <f t="shared" si="14"/>
        <v>0</v>
      </c>
      <c r="AG21" s="21">
        <f t="shared" si="14"/>
        <v>0</v>
      </c>
      <c r="AH21" s="21">
        <f t="shared" si="14"/>
        <v>0</v>
      </c>
      <c r="AI21" s="21">
        <f t="shared" si="14"/>
        <v>0</v>
      </c>
      <c r="AJ21" s="21">
        <f t="shared" si="14"/>
        <v>0</v>
      </c>
      <c r="AK21" s="21">
        <f t="shared" si="14"/>
        <v>0</v>
      </c>
      <c r="AL21" s="21">
        <f t="shared" si="14"/>
        <v>0</v>
      </c>
      <c r="AM21" s="21">
        <f t="shared" si="14"/>
        <v>0</v>
      </c>
      <c r="AN21" s="21">
        <f t="shared" si="14"/>
        <v>0</v>
      </c>
      <c r="AO21" s="21">
        <f t="shared" si="14"/>
        <v>0</v>
      </c>
      <c r="AP21" s="21">
        <f t="shared" si="14"/>
        <v>0</v>
      </c>
      <c r="AQ21" s="21">
        <f t="shared" si="14"/>
        <v>0</v>
      </c>
      <c r="AR21" s="21">
        <f t="shared" si="14"/>
        <v>0</v>
      </c>
      <c r="AS21" s="21">
        <f t="shared" si="14"/>
        <v>0</v>
      </c>
      <c r="AT21" s="21">
        <f t="shared" si="14"/>
        <v>0</v>
      </c>
      <c r="AU21" s="22">
        <f t="shared" si="3"/>
        <v>207787311.1595732</v>
      </c>
      <c r="AW21" s="4">
        <v>1031935358.6049751</v>
      </c>
      <c r="AX21" s="4">
        <f t="shared" si="4"/>
        <v>858433440.5332557</v>
      </c>
      <c r="AY21" s="4">
        <f t="shared" si="5"/>
        <v>227484861.74131277</v>
      </c>
      <c r="AZ21" s="4">
        <f t="shared" si="6"/>
        <v>630948578.79194295</v>
      </c>
      <c r="BA21" s="4">
        <f t="shared" si="7"/>
        <v>36595017.569932692</v>
      </c>
    </row>
    <row r="22" spans="2:53" x14ac:dyDescent="0.35">
      <c r="B22" s="1">
        <f t="shared" si="8"/>
        <v>14</v>
      </c>
      <c r="C22" s="4">
        <f t="shared" si="13"/>
        <v>333360527.08276469</v>
      </c>
      <c r="D22" s="26">
        <f t="shared" si="10"/>
        <v>119036735</v>
      </c>
      <c r="E22" s="26">
        <f t="shared" si="11"/>
        <v>214323792.08276469</v>
      </c>
      <c r="F22" s="20">
        <f>SUM($E$9:E22)</f>
        <v>2104692591.2209954</v>
      </c>
      <c r="G22" s="21">
        <f t="shared" si="2"/>
        <v>0</v>
      </c>
      <c r="H22" s="21">
        <f t="shared" si="2"/>
        <v>0</v>
      </c>
      <c r="I22" s="21">
        <f t="shared" si="2"/>
        <v>0</v>
      </c>
      <c r="J22" s="21">
        <f t="shared" si="2"/>
        <v>0</v>
      </c>
      <c r="K22" s="21">
        <f t="shared" si="2"/>
        <v>0</v>
      </c>
      <c r="L22" s="21">
        <f t="shared" si="2"/>
        <v>0</v>
      </c>
      <c r="M22" s="21">
        <f t="shared" si="2"/>
        <v>0</v>
      </c>
      <c r="N22" s="21">
        <f t="shared" si="2"/>
        <v>0</v>
      </c>
      <c r="O22" s="21">
        <f t="shared" si="2"/>
        <v>0</v>
      </c>
      <c r="P22" s="21">
        <f t="shared" si="2"/>
        <v>0</v>
      </c>
      <c r="Q22" s="21">
        <f t="shared" si="2"/>
        <v>0</v>
      </c>
      <c r="R22" s="21">
        <f t="shared" si="2"/>
        <v>0</v>
      </c>
      <c r="S22" s="21">
        <f t="shared" si="2"/>
        <v>0</v>
      </c>
      <c r="T22" s="21">
        <f t="shared" si="2"/>
        <v>21432379.208276469</v>
      </c>
      <c r="U22" s="21">
        <f t="shared" si="2"/>
        <v>21432379.208276469</v>
      </c>
      <c r="V22" s="21">
        <f t="shared" si="2"/>
        <v>21432379.208276469</v>
      </c>
      <c r="W22" s="21">
        <f t="shared" si="14"/>
        <v>21432379.208276469</v>
      </c>
      <c r="X22" s="21">
        <f t="shared" si="14"/>
        <v>21432379.208276469</v>
      </c>
      <c r="Y22" s="21">
        <f t="shared" si="14"/>
        <v>21432379.208276469</v>
      </c>
      <c r="Z22" s="21">
        <f t="shared" si="14"/>
        <v>21432379.208276469</v>
      </c>
      <c r="AA22" s="21">
        <f t="shared" si="14"/>
        <v>21432379.208276469</v>
      </c>
      <c r="AB22" s="21">
        <f t="shared" si="14"/>
        <v>21432379.208276469</v>
      </c>
      <c r="AC22" s="21">
        <f t="shared" si="14"/>
        <v>21432379.208276469</v>
      </c>
      <c r="AD22" s="21">
        <f t="shared" si="14"/>
        <v>0</v>
      </c>
      <c r="AE22" s="21">
        <f t="shared" si="14"/>
        <v>0</v>
      </c>
      <c r="AF22" s="21">
        <f t="shared" si="14"/>
        <v>0</v>
      </c>
      <c r="AG22" s="21">
        <f t="shared" si="14"/>
        <v>0</v>
      </c>
      <c r="AH22" s="21">
        <f t="shared" si="14"/>
        <v>0</v>
      </c>
      <c r="AI22" s="21">
        <f t="shared" si="14"/>
        <v>0</v>
      </c>
      <c r="AJ22" s="21">
        <f t="shared" si="14"/>
        <v>0</v>
      </c>
      <c r="AK22" s="21">
        <f t="shared" si="14"/>
        <v>0</v>
      </c>
      <c r="AL22" s="21">
        <f t="shared" si="14"/>
        <v>0</v>
      </c>
      <c r="AM22" s="21">
        <f t="shared" si="14"/>
        <v>0</v>
      </c>
      <c r="AN22" s="21">
        <f t="shared" si="14"/>
        <v>0</v>
      </c>
      <c r="AO22" s="21">
        <f t="shared" si="14"/>
        <v>0</v>
      </c>
      <c r="AP22" s="21">
        <f t="shared" si="14"/>
        <v>0</v>
      </c>
      <c r="AQ22" s="21">
        <f t="shared" si="14"/>
        <v>0</v>
      </c>
      <c r="AR22" s="21">
        <f t="shared" si="14"/>
        <v>0</v>
      </c>
      <c r="AS22" s="21">
        <f t="shared" si="14"/>
        <v>0</v>
      </c>
      <c r="AT22" s="21">
        <f t="shared" si="14"/>
        <v>0</v>
      </c>
      <c r="AU22" s="22">
        <f t="shared" si="3"/>
        <v>214323792.08276471</v>
      </c>
      <c r="AW22" s="4">
        <v>1216044111.7270746</v>
      </c>
      <c r="AX22" s="4">
        <f t="shared" si="4"/>
        <v>888648479.4939208</v>
      </c>
      <c r="AY22" s="4">
        <f t="shared" si="5"/>
        <v>235491847.06588903</v>
      </c>
      <c r="AZ22" s="4">
        <f t="shared" si="6"/>
        <v>653156632.4280318</v>
      </c>
      <c r="BA22" s="4">
        <f t="shared" si="7"/>
        <v>37883084.680825844</v>
      </c>
    </row>
    <row r="23" spans="2:53" x14ac:dyDescent="0.35">
      <c r="B23" s="1">
        <f t="shared" si="8"/>
        <v>15</v>
      </c>
      <c r="C23" s="4">
        <f t="shared" si="13"/>
        <v>340027737.62441999</v>
      </c>
      <c r="D23" s="26">
        <f t="shared" si="10"/>
        <v>119036735</v>
      </c>
      <c r="E23" s="26">
        <f t="shared" si="11"/>
        <v>220991002.62441999</v>
      </c>
      <c r="F23" s="20">
        <f>SUM($E$9:E23)</f>
        <v>2325683593.8454156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1">
        <f t="shared" si="2"/>
        <v>0</v>
      </c>
      <c r="L23" s="21">
        <f t="shared" si="2"/>
        <v>0</v>
      </c>
      <c r="M23" s="21">
        <f t="shared" si="2"/>
        <v>0</v>
      </c>
      <c r="N23" s="21">
        <f t="shared" si="2"/>
        <v>0</v>
      </c>
      <c r="O23" s="21">
        <f t="shared" si="2"/>
        <v>0</v>
      </c>
      <c r="P23" s="21">
        <f t="shared" si="2"/>
        <v>0</v>
      </c>
      <c r="Q23" s="21">
        <f t="shared" si="2"/>
        <v>0</v>
      </c>
      <c r="R23" s="21">
        <f t="shared" si="2"/>
        <v>0</v>
      </c>
      <c r="S23" s="21">
        <f t="shared" si="2"/>
        <v>0</v>
      </c>
      <c r="T23" s="21">
        <f t="shared" si="2"/>
        <v>0</v>
      </c>
      <c r="U23" s="21">
        <f t="shared" si="2"/>
        <v>22099100.262442</v>
      </c>
      <c r="V23" s="21">
        <f t="shared" si="2"/>
        <v>22099100.262442</v>
      </c>
      <c r="W23" s="21">
        <f t="shared" si="14"/>
        <v>22099100.262442</v>
      </c>
      <c r="X23" s="21">
        <f t="shared" si="14"/>
        <v>22099100.262442</v>
      </c>
      <c r="Y23" s="21">
        <f t="shared" si="14"/>
        <v>22099100.262442</v>
      </c>
      <c r="Z23" s="21">
        <f t="shared" si="14"/>
        <v>22099100.262442</v>
      </c>
      <c r="AA23" s="21">
        <f t="shared" si="14"/>
        <v>22099100.262442</v>
      </c>
      <c r="AB23" s="21">
        <f t="shared" si="14"/>
        <v>22099100.262442</v>
      </c>
      <c r="AC23" s="21">
        <f t="shared" si="14"/>
        <v>22099100.262442</v>
      </c>
      <c r="AD23" s="21">
        <f t="shared" si="14"/>
        <v>22099100.262442</v>
      </c>
      <c r="AE23" s="21">
        <f t="shared" si="14"/>
        <v>0</v>
      </c>
      <c r="AF23" s="21">
        <f t="shared" si="14"/>
        <v>0</v>
      </c>
      <c r="AG23" s="21">
        <f t="shared" si="14"/>
        <v>0</v>
      </c>
      <c r="AH23" s="21">
        <f t="shared" si="14"/>
        <v>0</v>
      </c>
      <c r="AI23" s="21">
        <f t="shared" si="14"/>
        <v>0</v>
      </c>
      <c r="AJ23" s="21">
        <f t="shared" si="14"/>
        <v>0</v>
      </c>
      <c r="AK23" s="21">
        <f t="shared" si="14"/>
        <v>0</v>
      </c>
      <c r="AL23" s="21">
        <f t="shared" si="14"/>
        <v>0</v>
      </c>
      <c r="AM23" s="21">
        <f t="shared" si="14"/>
        <v>0</v>
      </c>
      <c r="AN23" s="21">
        <f t="shared" si="14"/>
        <v>0</v>
      </c>
      <c r="AO23" s="21">
        <f t="shared" si="14"/>
        <v>0</v>
      </c>
      <c r="AP23" s="21">
        <f t="shared" si="14"/>
        <v>0</v>
      </c>
      <c r="AQ23" s="21">
        <f t="shared" si="14"/>
        <v>0</v>
      </c>
      <c r="AR23" s="21">
        <f t="shared" si="14"/>
        <v>0</v>
      </c>
      <c r="AS23" s="21">
        <f t="shared" si="14"/>
        <v>0</v>
      </c>
      <c r="AT23" s="21">
        <f t="shared" si="14"/>
        <v>0</v>
      </c>
      <c r="AU23" s="22">
        <f t="shared" si="3"/>
        <v>220991002.62441996</v>
      </c>
      <c r="AW23" s="4">
        <v>1408548838.6116161</v>
      </c>
      <c r="AX23" s="4">
        <f t="shared" si="4"/>
        <v>917134755.23379946</v>
      </c>
      <c r="AY23" s="4">
        <f t="shared" si="5"/>
        <v>243040710.13695687</v>
      </c>
      <c r="AZ23" s="4">
        <f t="shared" si="6"/>
        <v>674094045.09684253</v>
      </c>
      <c r="BA23" s="4">
        <f t="shared" si="7"/>
        <v>39097454.615616865</v>
      </c>
    </row>
    <row r="24" spans="2:53" x14ac:dyDescent="0.35">
      <c r="B24" s="1">
        <f t="shared" si="8"/>
        <v>16</v>
      </c>
      <c r="C24" s="4">
        <f>C23*(1+$B$3)</f>
        <v>346828292.37690842</v>
      </c>
      <c r="D24" s="26">
        <f t="shared" si="10"/>
        <v>119036735</v>
      </c>
      <c r="E24" s="26">
        <f t="shared" si="11"/>
        <v>227791557.37690842</v>
      </c>
      <c r="F24" s="20">
        <f>SUM($E$9:E24)</f>
        <v>2553475151.2223239</v>
      </c>
      <c r="G24" s="21">
        <f t="shared" si="2"/>
        <v>0</v>
      </c>
      <c r="H24" s="21">
        <f t="shared" si="2"/>
        <v>0</v>
      </c>
      <c r="I24" s="21">
        <f t="shared" si="2"/>
        <v>0</v>
      </c>
      <c r="J24" s="21">
        <f t="shared" si="2"/>
        <v>0</v>
      </c>
      <c r="K24" s="21">
        <f t="shared" si="2"/>
        <v>0</v>
      </c>
      <c r="L24" s="21">
        <f t="shared" si="2"/>
        <v>0</v>
      </c>
      <c r="M24" s="21">
        <f t="shared" si="2"/>
        <v>0</v>
      </c>
      <c r="N24" s="21">
        <f t="shared" si="2"/>
        <v>0</v>
      </c>
      <c r="O24" s="21">
        <f t="shared" si="2"/>
        <v>0</v>
      </c>
      <c r="P24" s="21">
        <f t="shared" si="2"/>
        <v>0</v>
      </c>
      <c r="Q24" s="21">
        <f t="shared" si="2"/>
        <v>0</v>
      </c>
      <c r="R24" s="21">
        <f t="shared" si="2"/>
        <v>0</v>
      </c>
      <c r="S24" s="21">
        <f t="shared" si="2"/>
        <v>0</v>
      </c>
      <c r="T24" s="21">
        <f t="shared" si="2"/>
        <v>0</v>
      </c>
      <c r="U24" s="21">
        <f t="shared" si="2"/>
        <v>0</v>
      </c>
      <c r="V24" s="21">
        <f t="shared" si="2"/>
        <v>22779155.737690844</v>
      </c>
      <c r="W24" s="21">
        <f t="shared" si="14"/>
        <v>22779155.737690844</v>
      </c>
      <c r="X24" s="21">
        <f t="shared" si="14"/>
        <v>22779155.737690844</v>
      </c>
      <c r="Y24" s="21">
        <f t="shared" si="14"/>
        <v>22779155.737690844</v>
      </c>
      <c r="Z24" s="21">
        <f t="shared" si="14"/>
        <v>22779155.737690844</v>
      </c>
      <c r="AA24" s="21">
        <f t="shared" si="14"/>
        <v>22779155.737690844</v>
      </c>
      <c r="AB24" s="21">
        <f t="shared" si="14"/>
        <v>22779155.737690844</v>
      </c>
      <c r="AC24" s="21">
        <f t="shared" si="14"/>
        <v>22779155.737690844</v>
      </c>
      <c r="AD24" s="21">
        <f t="shared" si="14"/>
        <v>22779155.737690844</v>
      </c>
      <c r="AE24" s="21">
        <f t="shared" si="14"/>
        <v>22779155.737690844</v>
      </c>
      <c r="AF24" s="21">
        <f t="shared" si="14"/>
        <v>0</v>
      </c>
      <c r="AG24" s="21">
        <f t="shared" si="14"/>
        <v>0</v>
      </c>
      <c r="AH24" s="21">
        <f t="shared" si="14"/>
        <v>0</v>
      </c>
      <c r="AI24" s="21">
        <f t="shared" si="14"/>
        <v>0</v>
      </c>
      <c r="AJ24" s="21">
        <f t="shared" si="14"/>
        <v>0</v>
      </c>
      <c r="AK24" s="21">
        <f t="shared" si="14"/>
        <v>0</v>
      </c>
      <c r="AL24" s="21">
        <f t="shared" si="14"/>
        <v>0</v>
      </c>
      <c r="AM24" s="21">
        <f t="shared" si="14"/>
        <v>0</v>
      </c>
      <c r="AN24" s="21">
        <f t="shared" si="14"/>
        <v>0</v>
      </c>
      <c r="AO24" s="21">
        <f t="shared" si="14"/>
        <v>0</v>
      </c>
      <c r="AP24" s="21">
        <f t="shared" si="14"/>
        <v>0</v>
      </c>
      <c r="AQ24" s="21">
        <f t="shared" si="14"/>
        <v>0</v>
      </c>
      <c r="AR24" s="21">
        <f t="shared" si="14"/>
        <v>0</v>
      </c>
      <c r="AS24" s="21">
        <f t="shared" si="14"/>
        <v>0</v>
      </c>
      <c r="AT24" s="21">
        <f t="shared" si="14"/>
        <v>0</v>
      </c>
      <c r="AU24" s="22">
        <f t="shared" si="3"/>
        <v>227791557.37690839</v>
      </c>
      <c r="AW24" s="4">
        <v>1607284394.7338486</v>
      </c>
      <c r="AX24" s="4">
        <f t="shared" si="4"/>
        <v>946190756.48847532</v>
      </c>
      <c r="AY24" s="4">
        <f t="shared" si="5"/>
        <v>250740550.46944597</v>
      </c>
      <c r="AZ24" s="4">
        <f t="shared" si="6"/>
        <v>695450206.01902938</v>
      </c>
      <c r="BA24" s="4">
        <f t="shared" si="7"/>
        <v>40336111.949103706</v>
      </c>
    </row>
    <row r="25" spans="2:53" x14ac:dyDescent="0.35">
      <c r="B25" s="1">
        <f t="shared" si="8"/>
        <v>17</v>
      </c>
      <c r="C25" s="4">
        <f t="shared" si="13"/>
        <v>353764858.22444659</v>
      </c>
      <c r="D25" s="26">
        <f t="shared" si="10"/>
        <v>119036735</v>
      </c>
      <c r="E25" s="26">
        <f t="shared" si="11"/>
        <v>234728123.22444659</v>
      </c>
      <c r="F25" s="20">
        <f>SUM($E$9:E25)</f>
        <v>2788203274.4467707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1">
        <f t="shared" si="2"/>
        <v>0</v>
      </c>
      <c r="L25" s="21">
        <f t="shared" si="2"/>
        <v>0</v>
      </c>
      <c r="M25" s="21">
        <f t="shared" si="2"/>
        <v>0</v>
      </c>
      <c r="N25" s="21">
        <f t="shared" si="2"/>
        <v>0</v>
      </c>
      <c r="O25" s="21">
        <f t="shared" si="2"/>
        <v>0</v>
      </c>
      <c r="P25" s="21">
        <f t="shared" si="2"/>
        <v>0</v>
      </c>
      <c r="Q25" s="21">
        <f t="shared" si="2"/>
        <v>0</v>
      </c>
      <c r="R25" s="21">
        <f t="shared" si="2"/>
        <v>0</v>
      </c>
      <c r="S25" s="21">
        <f t="shared" si="2"/>
        <v>0</v>
      </c>
      <c r="T25" s="21">
        <f t="shared" si="2"/>
        <v>0</v>
      </c>
      <c r="U25" s="21">
        <f t="shared" si="2"/>
        <v>0</v>
      </c>
      <c r="V25" s="21">
        <f t="shared" si="2"/>
        <v>0</v>
      </c>
      <c r="W25" s="21">
        <f t="shared" si="14"/>
        <v>23472812.322444659</v>
      </c>
      <c r="X25" s="21">
        <f t="shared" si="14"/>
        <v>23472812.322444659</v>
      </c>
      <c r="Y25" s="21">
        <f t="shared" si="14"/>
        <v>23472812.322444659</v>
      </c>
      <c r="Z25" s="21">
        <f t="shared" si="14"/>
        <v>23472812.322444659</v>
      </c>
      <c r="AA25" s="21">
        <f t="shared" si="14"/>
        <v>23472812.322444659</v>
      </c>
      <c r="AB25" s="21">
        <f t="shared" si="14"/>
        <v>23472812.322444659</v>
      </c>
      <c r="AC25" s="21">
        <f t="shared" si="14"/>
        <v>23472812.322444659</v>
      </c>
      <c r="AD25" s="21">
        <f t="shared" si="14"/>
        <v>23472812.322444659</v>
      </c>
      <c r="AE25" s="21">
        <f t="shared" si="14"/>
        <v>23472812.322444659</v>
      </c>
      <c r="AF25" s="21">
        <f t="shared" si="14"/>
        <v>23472812.322444659</v>
      </c>
      <c r="AG25" s="21">
        <f t="shared" si="14"/>
        <v>0</v>
      </c>
      <c r="AH25" s="21">
        <f t="shared" si="14"/>
        <v>0</v>
      </c>
      <c r="AI25" s="21">
        <f t="shared" si="14"/>
        <v>0</v>
      </c>
      <c r="AJ25" s="21">
        <f t="shared" si="14"/>
        <v>0</v>
      </c>
      <c r="AK25" s="21">
        <f t="shared" si="14"/>
        <v>0</v>
      </c>
      <c r="AL25" s="21">
        <f t="shared" si="14"/>
        <v>0</v>
      </c>
      <c r="AM25" s="21">
        <f t="shared" si="14"/>
        <v>0</v>
      </c>
      <c r="AN25" s="21">
        <f t="shared" si="14"/>
        <v>0</v>
      </c>
      <c r="AO25" s="21">
        <f t="shared" si="14"/>
        <v>0</v>
      </c>
      <c r="AP25" s="21">
        <f t="shared" si="14"/>
        <v>0</v>
      </c>
      <c r="AQ25" s="21">
        <f t="shared" si="14"/>
        <v>0</v>
      </c>
      <c r="AR25" s="21">
        <f t="shared" si="14"/>
        <v>0</v>
      </c>
      <c r="AS25" s="21">
        <f t="shared" si="14"/>
        <v>0</v>
      </c>
      <c r="AT25" s="21">
        <f t="shared" si="14"/>
        <v>0</v>
      </c>
      <c r="AU25" s="22">
        <f t="shared" si="3"/>
        <v>234728123.22444654</v>
      </c>
      <c r="AW25" s="4">
        <v>1812375396.6785254</v>
      </c>
      <c r="AX25" s="4">
        <f t="shared" si="4"/>
        <v>975827877.76824522</v>
      </c>
      <c r="AY25" s="4">
        <f t="shared" si="5"/>
        <v>258594387.608585</v>
      </c>
      <c r="AZ25" s="4">
        <f t="shared" si="6"/>
        <v>717233490.15966022</v>
      </c>
      <c r="BA25" s="4">
        <f t="shared" si="7"/>
        <v>41599542.429260291</v>
      </c>
    </row>
    <row r="26" spans="2:53" x14ac:dyDescent="0.35">
      <c r="B26" s="1">
        <f t="shared" si="8"/>
        <v>18</v>
      </c>
      <c r="C26" s="4">
        <f t="shared" si="13"/>
        <v>360840155.38893551</v>
      </c>
      <c r="D26" s="26">
        <f t="shared" si="10"/>
        <v>119036735</v>
      </c>
      <c r="E26" s="26">
        <f t="shared" si="11"/>
        <v>241803420.38893551</v>
      </c>
      <c r="F26" s="20">
        <f>SUM($E$9:E26)</f>
        <v>3030006694.8357062</v>
      </c>
      <c r="G26" s="21">
        <f t="shared" si="2"/>
        <v>0</v>
      </c>
      <c r="H26" s="21">
        <f t="shared" si="2"/>
        <v>0</v>
      </c>
      <c r="I26" s="21">
        <f t="shared" si="2"/>
        <v>0</v>
      </c>
      <c r="J26" s="21">
        <f t="shared" si="2"/>
        <v>0</v>
      </c>
      <c r="K26" s="21">
        <f t="shared" si="2"/>
        <v>0</v>
      </c>
      <c r="L26" s="21">
        <f t="shared" si="2"/>
        <v>0</v>
      </c>
      <c r="M26" s="21">
        <f t="shared" si="2"/>
        <v>0</v>
      </c>
      <c r="N26" s="21">
        <f t="shared" si="2"/>
        <v>0</v>
      </c>
      <c r="O26" s="21">
        <f t="shared" si="2"/>
        <v>0</v>
      </c>
      <c r="P26" s="21">
        <f t="shared" si="2"/>
        <v>0</v>
      </c>
      <c r="Q26" s="21">
        <f t="shared" si="2"/>
        <v>0</v>
      </c>
      <c r="R26" s="21">
        <f t="shared" si="2"/>
        <v>0</v>
      </c>
      <c r="S26" s="21">
        <f t="shared" si="2"/>
        <v>0</v>
      </c>
      <c r="T26" s="21">
        <f t="shared" si="2"/>
        <v>0</v>
      </c>
      <c r="U26" s="21">
        <f t="shared" si="2"/>
        <v>0</v>
      </c>
      <c r="V26" s="21">
        <f t="shared" si="2"/>
        <v>0</v>
      </c>
      <c r="W26" s="21">
        <f t="shared" si="14"/>
        <v>0</v>
      </c>
      <c r="X26" s="21">
        <f t="shared" si="14"/>
        <v>24180342.038893551</v>
      </c>
      <c r="Y26" s="21">
        <f t="shared" si="14"/>
        <v>24180342.038893551</v>
      </c>
      <c r="Z26" s="21">
        <f t="shared" si="14"/>
        <v>24180342.038893551</v>
      </c>
      <c r="AA26" s="21">
        <f t="shared" si="14"/>
        <v>24180342.038893551</v>
      </c>
      <c r="AB26" s="21">
        <f t="shared" si="14"/>
        <v>24180342.038893551</v>
      </c>
      <c r="AC26" s="21">
        <f t="shared" si="14"/>
        <v>24180342.038893551</v>
      </c>
      <c r="AD26" s="21">
        <f t="shared" si="14"/>
        <v>24180342.038893551</v>
      </c>
      <c r="AE26" s="21">
        <f t="shared" si="14"/>
        <v>24180342.038893551</v>
      </c>
      <c r="AF26" s="21">
        <f t="shared" si="14"/>
        <v>24180342.038893551</v>
      </c>
      <c r="AG26" s="21">
        <f t="shared" si="14"/>
        <v>24180342.038893551</v>
      </c>
      <c r="AH26" s="21">
        <f t="shared" si="14"/>
        <v>0</v>
      </c>
      <c r="AI26" s="21">
        <f t="shared" si="14"/>
        <v>0</v>
      </c>
      <c r="AJ26" s="21">
        <f t="shared" si="14"/>
        <v>0</v>
      </c>
      <c r="AK26" s="21">
        <f t="shared" si="14"/>
        <v>0</v>
      </c>
      <c r="AL26" s="21">
        <f t="shared" ref="AL26:AT26" si="15">IF(AND(AL$8-$B26&lt;$B$4,AL$8&gt;=$B26),$E26/$B$4,0)</f>
        <v>0</v>
      </c>
      <c r="AM26" s="21">
        <f t="shared" si="15"/>
        <v>0</v>
      </c>
      <c r="AN26" s="21">
        <f t="shared" si="15"/>
        <v>0</v>
      </c>
      <c r="AO26" s="21">
        <f t="shared" si="15"/>
        <v>0</v>
      </c>
      <c r="AP26" s="21">
        <f t="shared" si="15"/>
        <v>0</v>
      </c>
      <c r="AQ26" s="21">
        <f t="shared" si="15"/>
        <v>0</v>
      </c>
      <c r="AR26" s="21">
        <f t="shared" si="15"/>
        <v>0</v>
      </c>
      <c r="AS26" s="21">
        <f t="shared" si="15"/>
        <v>0</v>
      </c>
      <c r="AT26" s="21">
        <f t="shared" si="15"/>
        <v>0</v>
      </c>
      <c r="AU26" s="22">
        <f t="shared" si="3"/>
        <v>241803420.38893551</v>
      </c>
      <c r="AW26" s="4">
        <v>2023948953.3620961</v>
      </c>
      <c r="AX26" s="4">
        <f t="shared" si="4"/>
        <v>1006057741.4736102</v>
      </c>
      <c r="AY26" s="4">
        <f t="shared" si="5"/>
        <v>266605301.49050671</v>
      </c>
      <c r="AZ26" s="4">
        <f t="shared" si="6"/>
        <v>739452439.98310351</v>
      </c>
      <c r="BA26" s="4">
        <f t="shared" si="7"/>
        <v>42888241.519020006</v>
      </c>
    </row>
    <row r="27" spans="2:53" x14ac:dyDescent="0.35">
      <c r="B27" s="1">
        <f t="shared" si="8"/>
        <v>19</v>
      </c>
      <c r="C27" s="4">
        <f t="shared" si="13"/>
        <v>368056958.49671423</v>
      </c>
      <c r="D27" s="26">
        <f t="shared" si="10"/>
        <v>119036735</v>
      </c>
      <c r="E27" s="26">
        <f t="shared" si="11"/>
        <v>249020223.49671423</v>
      </c>
      <c r="F27" s="20">
        <f>SUM($E$9:E27)</f>
        <v>3279026918.3324203</v>
      </c>
      <c r="G27" s="21">
        <f t="shared" si="2"/>
        <v>0</v>
      </c>
      <c r="H27" s="21">
        <f t="shared" si="2"/>
        <v>0</v>
      </c>
      <c r="I27" s="21">
        <f t="shared" si="2"/>
        <v>0</v>
      </c>
      <c r="J27" s="21">
        <f t="shared" si="2"/>
        <v>0</v>
      </c>
      <c r="K27" s="21">
        <f t="shared" si="2"/>
        <v>0</v>
      </c>
      <c r="L27" s="21">
        <f t="shared" si="2"/>
        <v>0</v>
      </c>
      <c r="M27" s="21">
        <f t="shared" si="2"/>
        <v>0</v>
      </c>
      <c r="N27" s="21">
        <f t="shared" si="2"/>
        <v>0</v>
      </c>
      <c r="O27" s="21">
        <f t="shared" si="2"/>
        <v>0</v>
      </c>
      <c r="P27" s="21">
        <f t="shared" si="2"/>
        <v>0</v>
      </c>
      <c r="Q27" s="21">
        <f t="shared" si="2"/>
        <v>0</v>
      </c>
      <c r="R27" s="21">
        <f t="shared" si="2"/>
        <v>0</v>
      </c>
      <c r="S27" s="21">
        <f t="shared" si="2"/>
        <v>0</v>
      </c>
      <c r="T27" s="21">
        <f t="shared" si="2"/>
        <v>0</v>
      </c>
      <c r="U27" s="21">
        <f t="shared" si="2"/>
        <v>0</v>
      </c>
      <c r="V27" s="21">
        <f t="shared" si="2"/>
        <v>0</v>
      </c>
      <c r="W27" s="21">
        <f t="shared" ref="W27:AT37" si="16">IF(AND(W$8-$B27&lt;$B$4,W$8&gt;=$B27),$E27/$B$4,0)</f>
        <v>0</v>
      </c>
      <c r="X27" s="21">
        <f t="shared" si="16"/>
        <v>0</v>
      </c>
      <c r="Y27" s="21">
        <f t="shared" si="16"/>
        <v>24902022.349671423</v>
      </c>
      <c r="Z27" s="21">
        <f t="shared" si="16"/>
        <v>24902022.349671423</v>
      </c>
      <c r="AA27" s="21">
        <f t="shared" si="16"/>
        <v>24902022.349671423</v>
      </c>
      <c r="AB27" s="21">
        <f t="shared" si="16"/>
        <v>24902022.349671423</v>
      </c>
      <c r="AC27" s="21">
        <f t="shared" si="16"/>
        <v>24902022.349671423</v>
      </c>
      <c r="AD27" s="21">
        <f t="shared" si="16"/>
        <v>24902022.349671423</v>
      </c>
      <c r="AE27" s="21">
        <f t="shared" si="16"/>
        <v>24902022.349671423</v>
      </c>
      <c r="AF27" s="21">
        <f t="shared" si="16"/>
        <v>24902022.349671423</v>
      </c>
      <c r="AG27" s="21">
        <f t="shared" si="16"/>
        <v>24902022.349671423</v>
      </c>
      <c r="AH27" s="21">
        <f t="shared" si="16"/>
        <v>24902022.349671423</v>
      </c>
      <c r="AI27" s="21">
        <f t="shared" si="16"/>
        <v>0</v>
      </c>
      <c r="AJ27" s="21">
        <f t="shared" si="16"/>
        <v>0</v>
      </c>
      <c r="AK27" s="21">
        <f t="shared" si="16"/>
        <v>0</v>
      </c>
      <c r="AL27" s="21">
        <f t="shared" si="16"/>
        <v>0</v>
      </c>
      <c r="AM27" s="21">
        <f t="shared" si="16"/>
        <v>0</v>
      </c>
      <c r="AN27" s="21">
        <f t="shared" si="16"/>
        <v>0</v>
      </c>
      <c r="AO27" s="21">
        <f t="shared" si="16"/>
        <v>0</v>
      </c>
      <c r="AP27" s="21">
        <f t="shared" si="16"/>
        <v>0</v>
      </c>
      <c r="AQ27" s="21">
        <f t="shared" si="16"/>
        <v>0</v>
      </c>
      <c r="AR27" s="21">
        <f t="shared" si="16"/>
        <v>0</v>
      </c>
      <c r="AS27" s="21">
        <f t="shared" si="16"/>
        <v>0</v>
      </c>
      <c r="AT27" s="21">
        <f t="shared" si="16"/>
        <v>0</v>
      </c>
      <c r="AU27" s="22">
        <f t="shared" si="3"/>
        <v>249020223.49671423</v>
      </c>
      <c r="AW27" s="4">
        <v>2242134715.8793383</v>
      </c>
      <c r="AX27" s="4">
        <f t="shared" si="4"/>
        <v>1036892202.4530821</v>
      </c>
      <c r="AY27" s="4">
        <f t="shared" si="5"/>
        <v>274776433.65006679</v>
      </c>
      <c r="AZ27" s="4">
        <f t="shared" si="6"/>
        <v>762115768.80301523</v>
      </c>
      <c r="BA27" s="4">
        <f t="shared" si="7"/>
        <v>44202714.590574883</v>
      </c>
    </row>
    <row r="28" spans="2:53" x14ac:dyDescent="0.35">
      <c r="B28" s="1">
        <f t="shared" si="8"/>
        <v>20</v>
      </c>
      <c r="C28" s="4">
        <f t="shared" si="13"/>
        <v>375418097.66664851</v>
      </c>
      <c r="D28" s="26">
        <f t="shared" si="10"/>
        <v>119036735</v>
      </c>
      <c r="E28" s="26">
        <f t="shared" si="11"/>
        <v>256381362.66664851</v>
      </c>
      <c r="F28" s="20">
        <f>SUM($E$9:E28)</f>
        <v>3535408280.9990687</v>
      </c>
      <c r="G28" s="21">
        <f t="shared" si="2"/>
        <v>0</v>
      </c>
      <c r="H28" s="21">
        <f t="shared" si="2"/>
        <v>0</v>
      </c>
      <c r="I28" s="21">
        <f t="shared" si="2"/>
        <v>0</v>
      </c>
      <c r="J28" s="21">
        <f t="shared" si="2"/>
        <v>0</v>
      </c>
      <c r="K28" s="21">
        <f t="shared" si="2"/>
        <v>0</v>
      </c>
      <c r="L28" s="21">
        <f t="shared" si="2"/>
        <v>0</v>
      </c>
      <c r="M28" s="21">
        <f t="shared" si="2"/>
        <v>0</v>
      </c>
      <c r="N28" s="21">
        <f t="shared" si="2"/>
        <v>0</v>
      </c>
      <c r="O28" s="21">
        <f t="shared" si="2"/>
        <v>0</v>
      </c>
      <c r="P28" s="21">
        <f t="shared" si="2"/>
        <v>0</v>
      </c>
      <c r="Q28" s="21">
        <f t="shared" si="2"/>
        <v>0</v>
      </c>
      <c r="R28" s="21">
        <f t="shared" si="2"/>
        <v>0</v>
      </c>
      <c r="S28" s="21">
        <f t="shared" si="2"/>
        <v>0</v>
      </c>
      <c r="T28" s="21">
        <f t="shared" si="2"/>
        <v>0</v>
      </c>
      <c r="U28" s="21">
        <f t="shared" si="2"/>
        <v>0</v>
      </c>
      <c r="V28" s="21">
        <f t="shared" si="2"/>
        <v>0</v>
      </c>
      <c r="W28" s="21">
        <f t="shared" si="16"/>
        <v>0</v>
      </c>
      <c r="X28" s="21">
        <f t="shared" si="16"/>
        <v>0</v>
      </c>
      <c r="Y28" s="21">
        <f t="shared" si="16"/>
        <v>0</v>
      </c>
      <c r="Z28" s="21">
        <f t="shared" si="16"/>
        <v>25638136.266664851</v>
      </c>
      <c r="AA28" s="21">
        <f t="shared" si="16"/>
        <v>25638136.266664851</v>
      </c>
      <c r="AB28" s="21">
        <f t="shared" si="16"/>
        <v>25638136.266664851</v>
      </c>
      <c r="AC28" s="21">
        <f t="shared" si="16"/>
        <v>25638136.266664851</v>
      </c>
      <c r="AD28" s="21">
        <f t="shared" si="16"/>
        <v>25638136.266664851</v>
      </c>
      <c r="AE28" s="21">
        <f t="shared" si="16"/>
        <v>25638136.266664851</v>
      </c>
      <c r="AF28" s="21">
        <f t="shared" si="16"/>
        <v>25638136.266664851</v>
      </c>
      <c r="AG28" s="21">
        <f t="shared" si="16"/>
        <v>25638136.266664851</v>
      </c>
      <c r="AH28" s="21">
        <f t="shared" si="16"/>
        <v>25638136.266664851</v>
      </c>
      <c r="AI28" s="21">
        <f t="shared" si="16"/>
        <v>25638136.266664851</v>
      </c>
      <c r="AJ28" s="21">
        <f t="shared" si="16"/>
        <v>0</v>
      </c>
      <c r="AK28" s="21">
        <f t="shared" si="16"/>
        <v>0</v>
      </c>
      <c r="AL28" s="21">
        <f t="shared" si="16"/>
        <v>0</v>
      </c>
      <c r="AM28" s="21">
        <f t="shared" si="16"/>
        <v>0</v>
      </c>
      <c r="AN28" s="21">
        <f t="shared" si="16"/>
        <v>0</v>
      </c>
      <c r="AO28" s="21">
        <f t="shared" si="16"/>
        <v>0</v>
      </c>
      <c r="AP28" s="21">
        <f t="shared" si="16"/>
        <v>0</v>
      </c>
      <c r="AQ28" s="21">
        <f t="shared" si="16"/>
        <v>0</v>
      </c>
      <c r="AR28" s="21">
        <f t="shared" si="16"/>
        <v>0</v>
      </c>
      <c r="AS28" s="21">
        <f t="shared" si="16"/>
        <v>0</v>
      </c>
      <c r="AT28" s="21">
        <f t="shared" si="16"/>
        <v>0</v>
      </c>
      <c r="AU28" s="22">
        <f t="shared" si="3"/>
        <v>256381362.66664857</v>
      </c>
      <c r="AW28" s="4">
        <v>2467064928.3469253</v>
      </c>
      <c r="AX28" s="4">
        <f t="shared" si="4"/>
        <v>1068343352.6521435</v>
      </c>
      <c r="AY28" s="4">
        <f t="shared" si="5"/>
        <v>283110988.45281804</v>
      </c>
      <c r="AZ28" s="4">
        <f t="shared" si="6"/>
        <v>785232364.19932544</v>
      </c>
      <c r="BA28" s="4">
        <f t="shared" si="7"/>
        <v>45543477.123560876</v>
      </c>
    </row>
    <row r="29" spans="2:53" x14ac:dyDescent="0.35">
      <c r="B29" s="1">
        <f t="shared" si="8"/>
        <v>21</v>
      </c>
      <c r="C29" s="4">
        <f t="shared" si="13"/>
        <v>382926459.61998147</v>
      </c>
      <c r="D29" s="26">
        <f t="shared" si="10"/>
        <v>119036735</v>
      </c>
      <c r="E29" s="26">
        <f t="shared" si="11"/>
        <v>263889724.61998147</v>
      </c>
      <c r="F29" s="20">
        <f>SUM($E$9:E29)</f>
        <v>3799298005.61905</v>
      </c>
      <c r="G29" s="21">
        <f t="shared" si="2"/>
        <v>0</v>
      </c>
      <c r="H29" s="21">
        <f t="shared" si="2"/>
        <v>0</v>
      </c>
      <c r="I29" s="21">
        <f t="shared" si="2"/>
        <v>0</v>
      </c>
      <c r="J29" s="21">
        <f t="shared" si="2"/>
        <v>0</v>
      </c>
      <c r="K29" s="21">
        <f t="shared" si="2"/>
        <v>0</v>
      </c>
      <c r="L29" s="21">
        <f t="shared" si="2"/>
        <v>0</v>
      </c>
      <c r="M29" s="21">
        <f t="shared" si="2"/>
        <v>0</v>
      </c>
      <c r="N29" s="21">
        <f t="shared" si="2"/>
        <v>0</v>
      </c>
      <c r="O29" s="21">
        <f t="shared" si="2"/>
        <v>0</v>
      </c>
      <c r="P29" s="21">
        <f t="shared" si="2"/>
        <v>0</v>
      </c>
      <c r="Q29" s="21">
        <f t="shared" si="2"/>
        <v>0</v>
      </c>
      <c r="R29" s="21">
        <f t="shared" si="2"/>
        <v>0</v>
      </c>
      <c r="S29" s="21">
        <f t="shared" si="2"/>
        <v>0</v>
      </c>
      <c r="T29" s="21">
        <f t="shared" si="2"/>
        <v>0</v>
      </c>
      <c r="U29" s="21">
        <f t="shared" si="2"/>
        <v>0</v>
      </c>
      <c r="V29" s="21">
        <f t="shared" si="2"/>
        <v>0</v>
      </c>
      <c r="W29" s="21">
        <f t="shared" si="16"/>
        <v>0</v>
      </c>
      <c r="X29" s="21">
        <f t="shared" si="16"/>
        <v>0</v>
      </c>
      <c r="Y29" s="21">
        <f t="shared" si="16"/>
        <v>0</v>
      </c>
      <c r="Z29" s="21">
        <f t="shared" si="16"/>
        <v>0</v>
      </c>
      <c r="AA29" s="21">
        <f t="shared" si="16"/>
        <v>26388972.461998146</v>
      </c>
      <c r="AB29" s="21">
        <f t="shared" si="16"/>
        <v>26388972.461998146</v>
      </c>
      <c r="AC29" s="21">
        <f t="shared" si="16"/>
        <v>26388972.461998146</v>
      </c>
      <c r="AD29" s="21">
        <f t="shared" si="16"/>
        <v>26388972.461998146</v>
      </c>
      <c r="AE29" s="21">
        <f t="shared" si="16"/>
        <v>26388972.461998146</v>
      </c>
      <c r="AF29" s="21">
        <f t="shared" si="16"/>
        <v>26388972.461998146</v>
      </c>
      <c r="AG29" s="21">
        <f t="shared" si="16"/>
        <v>26388972.461998146</v>
      </c>
      <c r="AH29" s="21">
        <f t="shared" si="16"/>
        <v>26388972.461998146</v>
      </c>
      <c r="AI29" s="21">
        <f t="shared" si="16"/>
        <v>26388972.461998146</v>
      </c>
      <c r="AJ29" s="21">
        <f t="shared" si="16"/>
        <v>26388972.461998146</v>
      </c>
      <c r="AK29" s="21">
        <f t="shared" si="16"/>
        <v>0</v>
      </c>
      <c r="AL29" s="21">
        <f t="shared" si="16"/>
        <v>0</v>
      </c>
      <c r="AM29" s="21">
        <f t="shared" si="16"/>
        <v>0</v>
      </c>
      <c r="AN29" s="21">
        <f t="shared" si="16"/>
        <v>0</v>
      </c>
      <c r="AO29" s="21">
        <f t="shared" si="16"/>
        <v>0</v>
      </c>
      <c r="AP29" s="21">
        <f t="shared" si="16"/>
        <v>0</v>
      </c>
      <c r="AQ29" s="21">
        <f t="shared" si="16"/>
        <v>0</v>
      </c>
      <c r="AR29" s="21">
        <f t="shared" si="16"/>
        <v>0</v>
      </c>
      <c r="AS29" s="21">
        <f t="shared" si="16"/>
        <v>0</v>
      </c>
      <c r="AT29" s="21">
        <f t="shared" si="16"/>
        <v>0</v>
      </c>
      <c r="AU29" s="22">
        <f t="shared" si="3"/>
        <v>263889724.61998141</v>
      </c>
      <c r="AW29" s="4">
        <v>2698874479.763864</v>
      </c>
      <c r="AX29" s="4">
        <f t="shared" si="4"/>
        <v>1100423525.855186</v>
      </c>
      <c r="AY29" s="4">
        <f t="shared" si="5"/>
        <v>291612234.35162431</v>
      </c>
      <c r="AZ29" s="4">
        <f t="shared" si="6"/>
        <v>808811291.50356174</v>
      </c>
      <c r="BA29" s="4">
        <f t="shared" si="7"/>
        <v>46911054.90720658</v>
      </c>
    </row>
    <row r="30" spans="2:53" x14ac:dyDescent="0.35">
      <c r="B30" s="1">
        <f t="shared" si="8"/>
        <v>22</v>
      </c>
      <c r="C30" s="4">
        <f t="shared" si="13"/>
        <v>390584988.81238109</v>
      </c>
      <c r="D30" s="26">
        <f t="shared" si="10"/>
        <v>119036735</v>
      </c>
      <c r="E30" s="26">
        <f t="shared" si="11"/>
        <v>271548253.81238109</v>
      </c>
      <c r="F30" s="20">
        <f>SUM($E$9:E30)</f>
        <v>4070846259.4314313</v>
      </c>
      <c r="G30" s="21">
        <f t="shared" si="2"/>
        <v>0</v>
      </c>
      <c r="H30" s="21">
        <f t="shared" si="2"/>
        <v>0</v>
      </c>
      <c r="I30" s="21">
        <f t="shared" si="2"/>
        <v>0</v>
      </c>
      <c r="J30" s="21">
        <f t="shared" si="2"/>
        <v>0</v>
      </c>
      <c r="K30" s="21">
        <f t="shared" si="2"/>
        <v>0</v>
      </c>
      <c r="L30" s="21">
        <f t="shared" si="2"/>
        <v>0</v>
      </c>
      <c r="M30" s="21">
        <f t="shared" si="2"/>
        <v>0</v>
      </c>
      <c r="N30" s="21">
        <f t="shared" si="2"/>
        <v>0</v>
      </c>
      <c r="O30" s="21">
        <f t="shared" si="2"/>
        <v>0</v>
      </c>
      <c r="P30" s="21">
        <f t="shared" si="2"/>
        <v>0</v>
      </c>
      <c r="Q30" s="21">
        <f t="shared" si="2"/>
        <v>0</v>
      </c>
      <c r="R30" s="21">
        <f t="shared" si="2"/>
        <v>0</v>
      </c>
      <c r="S30" s="21">
        <f t="shared" si="2"/>
        <v>0</v>
      </c>
      <c r="T30" s="21">
        <f t="shared" si="2"/>
        <v>0</v>
      </c>
      <c r="U30" s="21">
        <f t="shared" si="2"/>
        <v>0</v>
      </c>
      <c r="V30" s="21">
        <f t="shared" si="2"/>
        <v>0</v>
      </c>
      <c r="W30" s="21">
        <f t="shared" si="16"/>
        <v>0</v>
      </c>
      <c r="X30" s="21">
        <f t="shared" si="16"/>
        <v>0</v>
      </c>
      <c r="Y30" s="21">
        <f t="shared" si="16"/>
        <v>0</v>
      </c>
      <c r="Z30" s="21">
        <f t="shared" si="16"/>
        <v>0</v>
      </c>
      <c r="AA30" s="21">
        <f t="shared" si="16"/>
        <v>0</v>
      </c>
      <c r="AB30" s="21">
        <f t="shared" si="16"/>
        <v>27154825.38123811</v>
      </c>
      <c r="AC30" s="21">
        <f t="shared" si="16"/>
        <v>27154825.38123811</v>
      </c>
      <c r="AD30" s="21">
        <f t="shared" si="16"/>
        <v>27154825.38123811</v>
      </c>
      <c r="AE30" s="21">
        <f t="shared" si="16"/>
        <v>27154825.38123811</v>
      </c>
      <c r="AF30" s="21">
        <f t="shared" si="16"/>
        <v>27154825.38123811</v>
      </c>
      <c r="AG30" s="21">
        <f t="shared" si="16"/>
        <v>27154825.38123811</v>
      </c>
      <c r="AH30" s="21">
        <f t="shared" si="16"/>
        <v>27154825.38123811</v>
      </c>
      <c r="AI30" s="21">
        <f t="shared" si="16"/>
        <v>27154825.38123811</v>
      </c>
      <c r="AJ30" s="21">
        <f t="shared" si="16"/>
        <v>27154825.38123811</v>
      </c>
      <c r="AK30" s="21">
        <f t="shared" si="16"/>
        <v>27154825.38123811</v>
      </c>
      <c r="AL30" s="21">
        <f t="shared" si="16"/>
        <v>0</v>
      </c>
      <c r="AM30" s="21">
        <f t="shared" si="16"/>
        <v>0</v>
      </c>
      <c r="AN30" s="21">
        <f t="shared" si="16"/>
        <v>0</v>
      </c>
      <c r="AO30" s="21">
        <f t="shared" si="16"/>
        <v>0</v>
      </c>
      <c r="AP30" s="21">
        <f t="shared" si="16"/>
        <v>0</v>
      </c>
      <c r="AQ30" s="21">
        <f t="shared" si="16"/>
        <v>0</v>
      </c>
      <c r="AR30" s="21">
        <f t="shared" si="16"/>
        <v>0</v>
      </c>
      <c r="AS30" s="21">
        <f t="shared" si="16"/>
        <v>0</v>
      </c>
      <c r="AT30" s="21">
        <f t="shared" si="16"/>
        <v>0</v>
      </c>
      <c r="AU30" s="22">
        <f t="shared" si="3"/>
        <v>271548253.81238109</v>
      </c>
      <c r="AW30" s="4">
        <v>2937700956.9091415</v>
      </c>
      <c r="AX30" s="4">
        <f t="shared" si="4"/>
        <v>1133145302.5222898</v>
      </c>
      <c r="AY30" s="4">
        <f t="shared" si="5"/>
        <v>300283505.16840678</v>
      </c>
      <c r="AZ30" s="4">
        <f t="shared" si="6"/>
        <v>832861797.35388303</v>
      </c>
      <c r="BA30" s="4">
        <f t="shared" si="7"/>
        <v>48305984.246525221</v>
      </c>
    </row>
    <row r="31" spans="2:53" x14ac:dyDescent="0.35">
      <c r="B31" s="1">
        <f t="shared" si="8"/>
        <v>23</v>
      </c>
      <c r="C31" s="4">
        <f t="shared" si="13"/>
        <v>398396688.58862871</v>
      </c>
      <c r="D31" s="26">
        <f t="shared" si="10"/>
        <v>119036735</v>
      </c>
      <c r="E31" s="26">
        <f t="shared" si="11"/>
        <v>279359953.58862871</v>
      </c>
      <c r="F31" s="20">
        <f>SUM($E$9:E31)</f>
        <v>4350206213.0200596</v>
      </c>
      <c r="G31" s="21">
        <f t="shared" ref="G31:V46" si="17">IF(AND(G$8-$B31&lt;$B$4,G$8&gt;=$B31),$E31/$B$4,0)</f>
        <v>0</v>
      </c>
      <c r="H31" s="21">
        <f t="shared" si="17"/>
        <v>0</v>
      </c>
      <c r="I31" s="21">
        <f t="shared" si="17"/>
        <v>0</v>
      </c>
      <c r="J31" s="21">
        <f t="shared" si="17"/>
        <v>0</v>
      </c>
      <c r="K31" s="21">
        <f t="shared" si="17"/>
        <v>0</v>
      </c>
      <c r="L31" s="21">
        <f t="shared" si="17"/>
        <v>0</v>
      </c>
      <c r="M31" s="21">
        <f t="shared" si="17"/>
        <v>0</v>
      </c>
      <c r="N31" s="21">
        <f t="shared" si="17"/>
        <v>0</v>
      </c>
      <c r="O31" s="21">
        <f t="shared" si="17"/>
        <v>0</v>
      </c>
      <c r="P31" s="21">
        <f t="shared" si="17"/>
        <v>0</v>
      </c>
      <c r="Q31" s="21">
        <f t="shared" si="17"/>
        <v>0</v>
      </c>
      <c r="R31" s="21">
        <f t="shared" si="17"/>
        <v>0</v>
      </c>
      <c r="S31" s="21">
        <f t="shared" si="17"/>
        <v>0</v>
      </c>
      <c r="T31" s="21">
        <f t="shared" si="17"/>
        <v>0</v>
      </c>
      <c r="U31" s="21">
        <f t="shared" si="17"/>
        <v>0</v>
      </c>
      <c r="V31" s="21">
        <f t="shared" si="17"/>
        <v>0</v>
      </c>
      <c r="W31" s="21">
        <f t="shared" si="16"/>
        <v>0</v>
      </c>
      <c r="X31" s="21">
        <f t="shared" si="16"/>
        <v>0</v>
      </c>
      <c r="Y31" s="21">
        <f t="shared" si="16"/>
        <v>0</v>
      </c>
      <c r="Z31" s="21">
        <f t="shared" si="16"/>
        <v>0</v>
      </c>
      <c r="AA31" s="21">
        <f t="shared" si="16"/>
        <v>0</v>
      </c>
      <c r="AB31" s="21">
        <f t="shared" si="16"/>
        <v>0</v>
      </c>
      <c r="AC31" s="21">
        <f t="shared" si="16"/>
        <v>27935995.358862869</v>
      </c>
      <c r="AD31" s="21">
        <f t="shared" si="16"/>
        <v>27935995.358862869</v>
      </c>
      <c r="AE31" s="21">
        <f t="shared" si="16"/>
        <v>27935995.358862869</v>
      </c>
      <c r="AF31" s="21">
        <f t="shared" si="16"/>
        <v>27935995.358862869</v>
      </c>
      <c r="AG31" s="21">
        <f t="shared" si="16"/>
        <v>27935995.358862869</v>
      </c>
      <c r="AH31" s="21">
        <f t="shared" si="16"/>
        <v>27935995.358862869</v>
      </c>
      <c r="AI31" s="21">
        <f t="shared" si="16"/>
        <v>27935995.358862869</v>
      </c>
      <c r="AJ31" s="21">
        <f t="shared" si="16"/>
        <v>27935995.358862869</v>
      </c>
      <c r="AK31" s="21">
        <f t="shared" si="16"/>
        <v>27935995.358862869</v>
      </c>
      <c r="AL31" s="21">
        <f t="shared" si="16"/>
        <v>27935995.358862869</v>
      </c>
      <c r="AM31" s="21">
        <f t="shared" si="16"/>
        <v>0</v>
      </c>
      <c r="AN31" s="21">
        <f t="shared" si="16"/>
        <v>0</v>
      </c>
      <c r="AO31" s="21">
        <f t="shared" si="16"/>
        <v>0</v>
      </c>
      <c r="AP31" s="21">
        <f t="shared" si="16"/>
        <v>0</v>
      </c>
      <c r="AQ31" s="21">
        <f t="shared" si="16"/>
        <v>0</v>
      </c>
      <c r="AR31" s="21">
        <f t="shared" si="16"/>
        <v>0</v>
      </c>
      <c r="AS31" s="21">
        <f t="shared" si="16"/>
        <v>0</v>
      </c>
      <c r="AT31" s="21">
        <f t="shared" si="16"/>
        <v>0</v>
      </c>
      <c r="AU31" s="22">
        <f t="shared" si="3"/>
        <v>279359953.58862871</v>
      </c>
      <c r="AW31" s="4">
        <v>3183684698.2973247</v>
      </c>
      <c r="AX31" s="4">
        <f t="shared" si="4"/>
        <v>1166521514.7227349</v>
      </c>
      <c r="AY31" s="4">
        <f t="shared" si="5"/>
        <v>309128201.40152478</v>
      </c>
      <c r="AZ31" s="4">
        <f t="shared" si="6"/>
        <v>857393313.32121015</v>
      </c>
      <c r="BA31" s="4">
        <f t="shared" si="7"/>
        <v>49728812.172630191</v>
      </c>
    </row>
    <row r="32" spans="2:53" x14ac:dyDescent="0.35">
      <c r="B32" s="1">
        <f t="shared" si="8"/>
        <v>24</v>
      </c>
      <c r="C32" s="4">
        <f t="shared" si="13"/>
        <v>406364622.36040127</v>
      </c>
      <c r="D32" s="26">
        <f t="shared" si="10"/>
        <v>119036735</v>
      </c>
      <c r="E32" s="26">
        <f t="shared" si="11"/>
        <v>287327887.36040127</v>
      </c>
      <c r="F32" s="20">
        <f>SUM($E$9:E32)</f>
        <v>4637534100.3804607</v>
      </c>
      <c r="G32" s="21">
        <f t="shared" si="17"/>
        <v>0</v>
      </c>
      <c r="H32" s="21">
        <f t="shared" si="17"/>
        <v>0</v>
      </c>
      <c r="I32" s="21">
        <f t="shared" si="17"/>
        <v>0</v>
      </c>
      <c r="J32" s="21">
        <f t="shared" si="17"/>
        <v>0</v>
      </c>
      <c r="K32" s="21">
        <f t="shared" si="17"/>
        <v>0</v>
      </c>
      <c r="L32" s="21">
        <f t="shared" si="17"/>
        <v>0</v>
      </c>
      <c r="M32" s="21">
        <f t="shared" si="17"/>
        <v>0</v>
      </c>
      <c r="N32" s="21">
        <f t="shared" si="17"/>
        <v>0</v>
      </c>
      <c r="O32" s="21">
        <f t="shared" si="17"/>
        <v>0</v>
      </c>
      <c r="P32" s="21">
        <f t="shared" si="17"/>
        <v>0</v>
      </c>
      <c r="Q32" s="21">
        <f t="shared" si="17"/>
        <v>0</v>
      </c>
      <c r="R32" s="21">
        <f t="shared" si="17"/>
        <v>0</v>
      </c>
      <c r="S32" s="21">
        <f t="shared" si="17"/>
        <v>0</v>
      </c>
      <c r="T32" s="21">
        <f t="shared" si="17"/>
        <v>0</v>
      </c>
      <c r="U32" s="21">
        <f t="shared" si="17"/>
        <v>0</v>
      </c>
      <c r="V32" s="21">
        <f t="shared" si="17"/>
        <v>0</v>
      </c>
      <c r="W32" s="21">
        <f t="shared" si="16"/>
        <v>0</v>
      </c>
      <c r="X32" s="21">
        <f t="shared" si="16"/>
        <v>0</v>
      </c>
      <c r="Y32" s="21">
        <f t="shared" si="16"/>
        <v>0</v>
      </c>
      <c r="Z32" s="21">
        <f t="shared" si="16"/>
        <v>0</v>
      </c>
      <c r="AA32" s="21">
        <f t="shared" si="16"/>
        <v>0</v>
      </c>
      <c r="AB32" s="21">
        <f t="shared" si="16"/>
        <v>0</v>
      </c>
      <c r="AC32" s="21">
        <f t="shared" si="16"/>
        <v>0</v>
      </c>
      <c r="AD32" s="21">
        <f t="shared" si="16"/>
        <v>28732788.736040127</v>
      </c>
      <c r="AE32" s="21">
        <f t="shared" si="16"/>
        <v>28732788.736040127</v>
      </c>
      <c r="AF32" s="21">
        <f t="shared" si="16"/>
        <v>28732788.736040127</v>
      </c>
      <c r="AG32" s="21">
        <f t="shared" si="16"/>
        <v>28732788.736040127</v>
      </c>
      <c r="AH32" s="21">
        <f t="shared" si="16"/>
        <v>28732788.736040127</v>
      </c>
      <c r="AI32" s="21">
        <f t="shared" si="16"/>
        <v>28732788.736040127</v>
      </c>
      <c r="AJ32" s="21">
        <f t="shared" si="16"/>
        <v>28732788.736040127</v>
      </c>
      <c r="AK32" s="21">
        <f t="shared" si="16"/>
        <v>28732788.736040127</v>
      </c>
      <c r="AL32" s="21">
        <f t="shared" si="16"/>
        <v>28732788.736040127</v>
      </c>
      <c r="AM32" s="21">
        <f t="shared" si="16"/>
        <v>28732788.736040127</v>
      </c>
      <c r="AN32" s="21">
        <f t="shared" si="16"/>
        <v>0</v>
      </c>
      <c r="AO32" s="21">
        <f t="shared" si="16"/>
        <v>0</v>
      </c>
      <c r="AP32" s="21">
        <f t="shared" si="16"/>
        <v>0</v>
      </c>
      <c r="AQ32" s="21">
        <f t="shared" si="16"/>
        <v>0</v>
      </c>
      <c r="AR32" s="21">
        <f t="shared" si="16"/>
        <v>0</v>
      </c>
      <c r="AS32" s="21">
        <f t="shared" si="16"/>
        <v>0</v>
      </c>
      <c r="AT32" s="21">
        <f t="shared" si="16"/>
        <v>0</v>
      </c>
      <c r="AU32" s="22">
        <f t="shared" si="3"/>
        <v>287327887.36040121</v>
      </c>
      <c r="AW32" s="4">
        <v>3436968849.2132711</v>
      </c>
      <c r="AX32" s="4">
        <f t="shared" si="4"/>
        <v>1200565251.1671896</v>
      </c>
      <c r="AY32" s="4">
        <f t="shared" si="5"/>
        <v>318149791.55930525</v>
      </c>
      <c r="AZ32" s="4">
        <f t="shared" si="6"/>
        <v>882415459.60788441</v>
      </c>
      <c r="BA32" s="4">
        <f t="shared" si="7"/>
        <v>51180096.657257296</v>
      </c>
    </row>
    <row r="33" spans="2:53" x14ac:dyDescent="0.35">
      <c r="B33" s="1">
        <f t="shared" si="8"/>
        <v>25</v>
      </c>
      <c r="C33" s="4">
        <f t="shared" si="13"/>
        <v>414491914.80760932</v>
      </c>
      <c r="D33" s="26">
        <f t="shared" si="10"/>
        <v>119036735</v>
      </c>
      <c r="E33" s="26">
        <f t="shared" si="11"/>
        <v>295455179.80760932</v>
      </c>
      <c r="F33" s="20">
        <f>SUM($E$9:E33)</f>
        <v>4932989280.1880703</v>
      </c>
      <c r="G33" s="21">
        <f t="shared" si="17"/>
        <v>0</v>
      </c>
      <c r="H33" s="21">
        <f t="shared" si="17"/>
        <v>0</v>
      </c>
      <c r="I33" s="21">
        <f t="shared" si="17"/>
        <v>0</v>
      </c>
      <c r="J33" s="21">
        <f t="shared" si="17"/>
        <v>0</v>
      </c>
      <c r="K33" s="21">
        <f t="shared" si="17"/>
        <v>0</v>
      </c>
      <c r="L33" s="21">
        <f t="shared" si="17"/>
        <v>0</v>
      </c>
      <c r="M33" s="21">
        <f t="shared" si="17"/>
        <v>0</v>
      </c>
      <c r="N33" s="21">
        <f t="shared" si="17"/>
        <v>0</v>
      </c>
      <c r="O33" s="21">
        <f t="shared" si="17"/>
        <v>0</v>
      </c>
      <c r="P33" s="21">
        <f t="shared" si="17"/>
        <v>0</v>
      </c>
      <c r="Q33" s="21">
        <f t="shared" si="17"/>
        <v>0</v>
      </c>
      <c r="R33" s="21">
        <f t="shared" si="17"/>
        <v>0</v>
      </c>
      <c r="S33" s="21">
        <f t="shared" si="17"/>
        <v>0</v>
      </c>
      <c r="T33" s="21">
        <f t="shared" si="17"/>
        <v>0</v>
      </c>
      <c r="U33" s="21">
        <f t="shared" si="17"/>
        <v>0</v>
      </c>
      <c r="V33" s="21">
        <f t="shared" si="17"/>
        <v>0</v>
      </c>
      <c r="W33" s="21">
        <f t="shared" si="16"/>
        <v>0</v>
      </c>
      <c r="X33" s="21">
        <f t="shared" si="16"/>
        <v>0</v>
      </c>
      <c r="Y33" s="21">
        <f t="shared" si="16"/>
        <v>0</v>
      </c>
      <c r="Z33" s="21">
        <f t="shared" si="16"/>
        <v>0</v>
      </c>
      <c r="AA33" s="21">
        <f t="shared" si="16"/>
        <v>0</v>
      </c>
      <c r="AB33" s="21">
        <f t="shared" si="16"/>
        <v>0</v>
      </c>
      <c r="AC33" s="21">
        <f t="shared" si="16"/>
        <v>0</v>
      </c>
      <c r="AD33" s="21">
        <f t="shared" si="16"/>
        <v>0</v>
      </c>
      <c r="AE33" s="21">
        <f t="shared" si="16"/>
        <v>29545517.980760932</v>
      </c>
      <c r="AF33" s="21">
        <f t="shared" si="16"/>
        <v>29545517.980760932</v>
      </c>
      <c r="AG33" s="21">
        <f t="shared" si="16"/>
        <v>29545517.980760932</v>
      </c>
      <c r="AH33" s="21">
        <f t="shared" si="16"/>
        <v>29545517.980760932</v>
      </c>
      <c r="AI33" s="21">
        <f t="shared" si="16"/>
        <v>29545517.980760932</v>
      </c>
      <c r="AJ33" s="21">
        <f t="shared" si="16"/>
        <v>29545517.980760932</v>
      </c>
      <c r="AK33" s="21">
        <f t="shared" si="16"/>
        <v>29545517.980760932</v>
      </c>
      <c r="AL33" s="21">
        <f t="shared" si="16"/>
        <v>29545517.980760932</v>
      </c>
      <c r="AM33" s="21">
        <f t="shared" si="16"/>
        <v>29545517.980760932</v>
      </c>
      <c r="AN33" s="21">
        <f t="shared" si="16"/>
        <v>29545517.980760932</v>
      </c>
      <c r="AO33" s="21">
        <f t="shared" si="16"/>
        <v>0</v>
      </c>
      <c r="AP33" s="21">
        <f t="shared" si="16"/>
        <v>0</v>
      </c>
      <c r="AQ33" s="21">
        <f t="shared" si="16"/>
        <v>0</v>
      </c>
      <c r="AR33" s="21">
        <f t="shared" si="16"/>
        <v>0</v>
      </c>
      <c r="AS33" s="21">
        <f t="shared" si="16"/>
        <v>0</v>
      </c>
      <c r="AT33" s="21">
        <f t="shared" si="16"/>
        <v>0</v>
      </c>
      <c r="AU33" s="22">
        <f t="shared" si="3"/>
        <v>295455179.80760932</v>
      </c>
      <c r="AW33" s="4">
        <v>3697699417.8475366</v>
      </c>
      <c r="AX33" s="4">
        <f t="shared" si="4"/>
        <v>1235289862.3405337</v>
      </c>
      <c r="AY33" s="4">
        <f t="shared" si="5"/>
        <v>327351813.52024144</v>
      </c>
      <c r="AZ33" s="4">
        <f t="shared" si="6"/>
        <v>907938048.82029223</v>
      </c>
      <c r="BA33" s="4">
        <f t="shared" si="7"/>
        <v>52660406.831576951</v>
      </c>
    </row>
    <row r="34" spans="2:53" x14ac:dyDescent="0.35">
      <c r="B34" s="1">
        <f t="shared" si="8"/>
        <v>26</v>
      </c>
      <c r="C34" s="4">
        <f t="shared" si="13"/>
        <v>422781753.10376149</v>
      </c>
      <c r="D34" s="26">
        <f t="shared" si="10"/>
        <v>119036735</v>
      </c>
      <c r="E34" s="26">
        <f t="shared" si="11"/>
        <v>303745018.10376149</v>
      </c>
      <c r="F34" s="20">
        <f>SUM($E$9:E34)</f>
        <v>5236734298.291832</v>
      </c>
      <c r="G34" s="21">
        <f t="shared" si="17"/>
        <v>0</v>
      </c>
      <c r="H34" s="21">
        <f t="shared" si="17"/>
        <v>0</v>
      </c>
      <c r="I34" s="21">
        <f t="shared" si="17"/>
        <v>0</v>
      </c>
      <c r="J34" s="21">
        <f t="shared" si="17"/>
        <v>0</v>
      </c>
      <c r="K34" s="21">
        <f t="shared" si="17"/>
        <v>0</v>
      </c>
      <c r="L34" s="21">
        <f t="shared" si="17"/>
        <v>0</v>
      </c>
      <c r="M34" s="21">
        <f t="shared" si="17"/>
        <v>0</v>
      </c>
      <c r="N34" s="21">
        <f t="shared" si="17"/>
        <v>0</v>
      </c>
      <c r="O34" s="21">
        <f t="shared" si="17"/>
        <v>0</v>
      </c>
      <c r="P34" s="21">
        <f t="shared" si="17"/>
        <v>0</v>
      </c>
      <c r="Q34" s="21">
        <f t="shared" si="17"/>
        <v>0</v>
      </c>
      <c r="R34" s="21">
        <f t="shared" si="17"/>
        <v>0</v>
      </c>
      <c r="S34" s="21">
        <f t="shared" si="17"/>
        <v>0</v>
      </c>
      <c r="T34" s="21">
        <f t="shared" si="17"/>
        <v>0</v>
      </c>
      <c r="U34" s="21">
        <f t="shared" si="17"/>
        <v>0</v>
      </c>
      <c r="V34" s="21">
        <f t="shared" si="17"/>
        <v>0</v>
      </c>
      <c r="W34" s="21">
        <f t="shared" si="16"/>
        <v>0</v>
      </c>
      <c r="X34" s="21">
        <f t="shared" si="16"/>
        <v>0</v>
      </c>
      <c r="Y34" s="21">
        <f t="shared" si="16"/>
        <v>0</v>
      </c>
      <c r="Z34" s="21">
        <f t="shared" si="16"/>
        <v>0</v>
      </c>
      <c r="AA34" s="21">
        <f t="shared" si="16"/>
        <v>0</v>
      </c>
      <c r="AB34" s="21">
        <f t="shared" si="16"/>
        <v>0</v>
      </c>
      <c r="AC34" s="21">
        <f t="shared" si="16"/>
        <v>0</v>
      </c>
      <c r="AD34" s="21">
        <f t="shared" si="16"/>
        <v>0</v>
      </c>
      <c r="AE34" s="21">
        <f t="shared" si="16"/>
        <v>0</v>
      </c>
      <c r="AF34" s="21">
        <f t="shared" si="16"/>
        <v>30374501.810376149</v>
      </c>
      <c r="AG34" s="21">
        <f t="shared" si="16"/>
        <v>30374501.810376149</v>
      </c>
      <c r="AH34" s="21">
        <f t="shared" si="16"/>
        <v>30374501.810376149</v>
      </c>
      <c r="AI34" s="21">
        <f t="shared" si="16"/>
        <v>30374501.810376149</v>
      </c>
      <c r="AJ34" s="21">
        <f t="shared" si="16"/>
        <v>30374501.810376149</v>
      </c>
      <c r="AK34" s="21">
        <f t="shared" si="16"/>
        <v>30374501.810376149</v>
      </c>
      <c r="AL34" s="21">
        <f t="shared" si="16"/>
        <v>30374501.810376149</v>
      </c>
      <c r="AM34" s="21">
        <f t="shared" si="16"/>
        <v>30374501.810376149</v>
      </c>
      <c r="AN34" s="21">
        <f t="shared" si="16"/>
        <v>30374501.810376149</v>
      </c>
      <c r="AO34" s="21">
        <f t="shared" si="16"/>
        <v>30374501.810376149</v>
      </c>
      <c r="AP34" s="21">
        <f t="shared" si="16"/>
        <v>0</v>
      </c>
      <c r="AQ34" s="21">
        <f t="shared" si="16"/>
        <v>0</v>
      </c>
      <c r="AR34" s="21">
        <f t="shared" si="16"/>
        <v>0</v>
      </c>
      <c r="AS34" s="21">
        <f t="shared" si="16"/>
        <v>0</v>
      </c>
      <c r="AT34" s="21">
        <f t="shared" si="16"/>
        <v>0</v>
      </c>
      <c r="AU34" s="22">
        <f t="shared" si="3"/>
        <v>303745018.10376149</v>
      </c>
      <c r="AW34" s="4">
        <v>3966025332.5544872</v>
      </c>
      <c r="AX34" s="4">
        <f t="shared" si="4"/>
        <v>1270708965.7373447</v>
      </c>
      <c r="AY34" s="4">
        <f t="shared" si="5"/>
        <v>336737875.92039639</v>
      </c>
      <c r="AZ34" s="4">
        <f t="shared" si="6"/>
        <v>933971089.81694841</v>
      </c>
      <c r="BA34" s="4">
        <f t="shared" si="7"/>
        <v>54170323.209383011</v>
      </c>
    </row>
    <row r="35" spans="2:53" x14ac:dyDescent="0.35">
      <c r="B35" s="1">
        <f t="shared" si="8"/>
        <v>27</v>
      </c>
      <c r="C35" s="4">
        <f t="shared" si="13"/>
        <v>431237388.16583675</v>
      </c>
      <c r="D35" s="26">
        <f t="shared" si="10"/>
        <v>119036735</v>
      </c>
      <c r="E35" s="26">
        <f t="shared" si="11"/>
        <v>312200653.16583675</v>
      </c>
      <c r="F35" s="20">
        <f>SUM($E$9:E35)</f>
        <v>5548934951.4576683</v>
      </c>
      <c r="G35" s="21">
        <f t="shared" si="17"/>
        <v>0</v>
      </c>
      <c r="H35" s="21">
        <f t="shared" si="17"/>
        <v>0</v>
      </c>
      <c r="I35" s="21">
        <f t="shared" si="17"/>
        <v>0</v>
      </c>
      <c r="J35" s="21">
        <f t="shared" si="17"/>
        <v>0</v>
      </c>
      <c r="K35" s="21">
        <f t="shared" si="17"/>
        <v>0</v>
      </c>
      <c r="L35" s="21">
        <f t="shared" si="17"/>
        <v>0</v>
      </c>
      <c r="M35" s="21">
        <f t="shared" si="17"/>
        <v>0</v>
      </c>
      <c r="N35" s="21">
        <f t="shared" si="17"/>
        <v>0</v>
      </c>
      <c r="O35" s="21">
        <f t="shared" si="17"/>
        <v>0</v>
      </c>
      <c r="P35" s="21">
        <f t="shared" si="17"/>
        <v>0</v>
      </c>
      <c r="Q35" s="21">
        <f t="shared" si="17"/>
        <v>0</v>
      </c>
      <c r="R35" s="21">
        <f t="shared" si="17"/>
        <v>0</v>
      </c>
      <c r="S35" s="21">
        <f t="shared" si="17"/>
        <v>0</v>
      </c>
      <c r="T35" s="21">
        <f t="shared" si="17"/>
        <v>0</v>
      </c>
      <c r="U35" s="21">
        <f t="shared" si="17"/>
        <v>0</v>
      </c>
      <c r="V35" s="21">
        <f t="shared" si="17"/>
        <v>0</v>
      </c>
      <c r="W35" s="21">
        <f t="shared" si="16"/>
        <v>0</v>
      </c>
      <c r="X35" s="21">
        <f t="shared" si="16"/>
        <v>0</v>
      </c>
      <c r="Y35" s="21">
        <f t="shared" si="16"/>
        <v>0</v>
      </c>
      <c r="Z35" s="21">
        <f t="shared" si="16"/>
        <v>0</v>
      </c>
      <c r="AA35" s="21">
        <f t="shared" si="16"/>
        <v>0</v>
      </c>
      <c r="AB35" s="21">
        <f t="shared" si="16"/>
        <v>0</v>
      </c>
      <c r="AC35" s="21">
        <f t="shared" si="16"/>
        <v>0</v>
      </c>
      <c r="AD35" s="21">
        <f t="shared" si="16"/>
        <v>0</v>
      </c>
      <c r="AE35" s="21">
        <f t="shared" si="16"/>
        <v>0</v>
      </c>
      <c r="AF35" s="21">
        <f t="shared" si="16"/>
        <v>0</v>
      </c>
      <c r="AG35" s="21">
        <f t="shared" si="16"/>
        <v>31220065.316583674</v>
      </c>
      <c r="AH35" s="21">
        <f t="shared" si="16"/>
        <v>31220065.316583674</v>
      </c>
      <c r="AI35" s="21">
        <f t="shared" si="16"/>
        <v>31220065.316583674</v>
      </c>
      <c r="AJ35" s="21">
        <f t="shared" si="16"/>
        <v>31220065.316583674</v>
      </c>
      <c r="AK35" s="21">
        <f t="shared" si="16"/>
        <v>31220065.316583674</v>
      </c>
      <c r="AL35" s="21">
        <f t="shared" si="16"/>
        <v>31220065.316583674</v>
      </c>
      <c r="AM35" s="21">
        <f t="shared" si="16"/>
        <v>31220065.316583674</v>
      </c>
      <c r="AN35" s="21">
        <f t="shared" si="16"/>
        <v>31220065.316583674</v>
      </c>
      <c r="AO35" s="21">
        <f t="shared" si="16"/>
        <v>31220065.316583674</v>
      </c>
      <c r="AP35" s="21">
        <f t="shared" si="16"/>
        <v>31220065.316583674</v>
      </c>
      <c r="AQ35" s="21">
        <f t="shared" si="16"/>
        <v>0</v>
      </c>
      <c r="AR35" s="21">
        <f t="shared" si="16"/>
        <v>0</v>
      </c>
      <c r="AS35" s="21">
        <f t="shared" si="16"/>
        <v>0</v>
      </c>
      <c r="AT35" s="21">
        <f t="shared" si="16"/>
        <v>0</v>
      </c>
      <c r="AU35" s="22">
        <f t="shared" si="3"/>
        <v>312200653.16583675</v>
      </c>
      <c r="AW35" s="4">
        <v>4242098500.2555771</v>
      </c>
      <c r="AX35" s="4">
        <f t="shared" si="4"/>
        <v>1306836451.2020912</v>
      </c>
      <c r="AY35" s="4">
        <f t="shared" si="5"/>
        <v>346311659.56855416</v>
      </c>
      <c r="AZ35" s="4">
        <f t="shared" si="6"/>
        <v>960524791.63353705</v>
      </c>
      <c r="BA35" s="4">
        <f t="shared" si="7"/>
        <v>55710437.914745152</v>
      </c>
    </row>
    <row r="36" spans="2:53" x14ac:dyDescent="0.35">
      <c r="B36" s="1">
        <f t="shared" si="8"/>
        <v>28</v>
      </c>
      <c r="C36" s="4">
        <f t="shared" si="13"/>
        <v>439862135.9291535</v>
      </c>
      <c r="D36" s="26">
        <f t="shared" si="10"/>
        <v>119036735</v>
      </c>
      <c r="E36" s="26">
        <f t="shared" si="11"/>
        <v>320825400.9291535</v>
      </c>
      <c r="F36" s="20">
        <f>SUM($E$9:E36)</f>
        <v>5869760352.3868217</v>
      </c>
      <c r="G36" s="21">
        <f t="shared" si="17"/>
        <v>0</v>
      </c>
      <c r="H36" s="21">
        <f t="shared" si="17"/>
        <v>0</v>
      </c>
      <c r="I36" s="21">
        <f t="shared" si="17"/>
        <v>0</v>
      </c>
      <c r="J36" s="21">
        <f t="shared" si="17"/>
        <v>0</v>
      </c>
      <c r="K36" s="21">
        <f t="shared" si="17"/>
        <v>0</v>
      </c>
      <c r="L36" s="21">
        <f t="shared" si="17"/>
        <v>0</v>
      </c>
      <c r="M36" s="21">
        <f t="shared" si="17"/>
        <v>0</v>
      </c>
      <c r="N36" s="21">
        <f t="shared" si="17"/>
        <v>0</v>
      </c>
      <c r="O36" s="21">
        <f t="shared" si="17"/>
        <v>0</v>
      </c>
      <c r="P36" s="21">
        <f t="shared" si="17"/>
        <v>0</v>
      </c>
      <c r="Q36" s="21">
        <f t="shared" si="17"/>
        <v>0</v>
      </c>
      <c r="R36" s="21">
        <f t="shared" si="17"/>
        <v>0</v>
      </c>
      <c r="S36" s="21">
        <f t="shared" si="17"/>
        <v>0</v>
      </c>
      <c r="T36" s="21">
        <f t="shared" si="17"/>
        <v>0</v>
      </c>
      <c r="U36" s="21">
        <f t="shared" si="17"/>
        <v>0</v>
      </c>
      <c r="V36" s="21">
        <f t="shared" si="17"/>
        <v>0</v>
      </c>
      <c r="W36" s="21">
        <f t="shared" si="16"/>
        <v>0</v>
      </c>
      <c r="X36" s="21">
        <f t="shared" si="16"/>
        <v>0</v>
      </c>
      <c r="Y36" s="21">
        <f t="shared" si="16"/>
        <v>0</v>
      </c>
      <c r="Z36" s="21">
        <f t="shared" si="16"/>
        <v>0</v>
      </c>
      <c r="AA36" s="21">
        <f t="shared" si="16"/>
        <v>0</v>
      </c>
      <c r="AB36" s="21">
        <f t="shared" si="16"/>
        <v>0</v>
      </c>
      <c r="AC36" s="21">
        <f t="shared" si="16"/>
        <v>0</v>
      </c>
      <c r="AD36" s="21">
        <f t="shared" si="16"/>
        <v>0</v>
      </c>
      <c r="AE36" s="21">
        <f t="shared" si="16"/>
        <v>0</v>
      </c>
      <c r="AF36" s="21">
        <f t="shared" si="16"/>
        <v>0</v>
      </c>
      <c r="AG36" s="21">
        <f t="shared" si="16"/>
        <v>0</v>
      </c>
      <c r="AH36" s="21">
        <f t="shared" si="16"/>
        <v>32082540.092915349</v>
      </c>
      <c r="AI36" s="21">
        <f t="shared" si="16"/>
        <v>32082540.092915349</v>
      </c>
      <c r="AJ36" s="21">
        <f t="shared" si="16"/>
        <v>32082540.092915349</v>
      </c>
      <c r="AK36" s="21">
        <f t="shared" si="16"/>
        <v>32082540.092915349</v>
      </c>
      <c r="AL36" s="21">
        <f t="shared" si="16"/>
        <v>32082540.092915349</v>
      </c>
      <c r="AM36" s="21">
        <f t="shared" si="16"/>
        <v>32082540.092915349</v>
      </c>
      <c r="AN36" s="21">
        <f t="shared" si="16"/>
        <v>32082540.092915349</v>
      </c>
      <c r="AO36" s="21">
        <f t="shared" si="16"/>
        <v>32082540.092915349</v>
      </c>
      <c r="AP36" s="21">
        <f t="shared" si="16"/>
        <v>32082540.092915349</v>
      </c>
      <c r="AQ36" s="21">
        <f t="shared" si="16"/>
        <v>32082540.092915349</v>
      </c>
      <c r="AR36" s="21">
        <f t="shared" si="16"/>
        <v>0</v>
      </c>
      <c r="AS36" s="21">
        <f t="shared" si="16"/>
        <v>0</v>
      </c>
      <c r="AT36" s="21">
        <f t="shared" si="16"/>
        <v>0</v>
      </c>
      <c r="AU36" s="22">
        <f t="shared" si="3"/>
        <v>320825400.9291535</v>
      </c>
      <c r="AW36" s="4">
        <v>4526073866.0106888</v>
      </c>
      <c r="AX36" s="4">
        <f t="shared" si="4"/>
        <v>1343686486.376133</v>
      </c>
      <c r="AY36" s="4">
        <f t="shared" si="5"/>
        <v>356076918.88967526</v>
      </c>
      <c r="AZ36" s="4">
        <f t="shared" si="6"/>
        <v>987609567.48645771</v>
      </c>
      <c r="BA36" s="4">
        <f t="shared" si="7"/>
        <v>57281354.914214551</v>
      </c>
    </row>
    <row r="37" spans="2:53" x14ac:dyDescent="0.35">
      <c r="B37" s="1">
        <f t="shared" si="8"/>
        <v>29</v>
      </c>
      <c r="C37" s="4">
        <f t="shared" si="13"/>
        <v>448659378.64773661</v>
      </c>
      <c r="D37" s="26">
        <f t="shared" si="10"/>
        <v>119036735</v>
      </c>
      <c r="E37" s="26">
        <f t="shared" si="11"/>
        <v>329622643.64773661</v>
      </c>
      <c r="F37" s="20">
        <f>SUM($E$9:E37)</f>
        <v>6199382996.0345583</v>
      </c>
      <c r="G37" s="21">
        <f t="shared" si="17"/>
        <v>0</v>
      </c>
      <c r="H37" s="21">
        <f t="shared" si="17"/>
        <v>0</v>
      </c>
      <c r="I37" s="21">
        <f t="shared" si="17"/>
        <v>0</v>
      </c>
      <c r="J37" s="21">
        <f t="shared" si="17"/>
        <v>0</v>
      </c>
      <c r="K37" s="21">
        <f t="shared" si="17"/>
        <v>0</v>
      </c>
      <c r="L37" s="21">
        <f t="shared" si="17"/>
        <v>0</v>
      </c>
      <c r="M37" s="21">
        <f t="shared" si="17"/>
        <v>0</v>
      </c>
      <c r="N37" s="21">
        <f t="shared" si="17"/>
        <v>0</v>
      </c>
      <c r="O37" s="21">
        <f t="shared" si="17"/>
        <v>0</v>
      </c>
      <c r="P37" s="21">
        <f t="shared" si="17"/>
        <v>0</v>
      </c>
      <c r="Q37" s="21">
        <f t="shared" si="17"/>
        <v>0</v>
      </c>
      <c r="R37" s="21">
        <f t="shared" si="17"/>
        <v>0</v>
      </c>
      <c r="S37" s="21">
        <f t="shared" si="17"/>
        <v>0</v>
      </c>
      <c r="T37" s="21">
        <f t="shared" si="17"/>
        <v>0</v>
      </c>
      <c r="U37" s="21">
        <f t="shared" si="17"/>
        <v>0</v>
      </c>
      <c r="V37" s="21">
        <f t="shared" si="17"/>
        <v>0</v>
      </c>
      <c r="W37" s="21">
        <f t="shared" si="16"/>
        <v>0</v>
      </c>
      <c r="X37" s="21">
        <f t="shared" si="16"/>
        <v>0</v>
      </c>
      <c r="Y37" s="21">
        <f t="shared" si="16"/>
        <v>0</v>
      </c>
      <c r="Z37" s="21">
        <f t="shared" si="16"/>
        <v>0</v>
      </c>
      <c r="AA37" s="21">
        <f t="shared" si="16"/>
        <v>0</v>
      </c>
      <c r="AB37" s="21">
        <f t="shared" si="16"/>
        <v>0</v>
      </c>
      <c r="AC37" s="21">
        <f t="shared" si="16"/>
        <v>0</v>
      </c>
      <c r="AD37" s="21">
        <f t="shared" si="16"/>
        <v>0</v>
      </c>
      <c r="AE37" s="21">
        <f t="shared" si="16"/>
        <v>0</v>
      </c>
      <c r="AF37" s="21">
        <f t="shared" si="16"/>
        <v>0</v>
      </c>
      <c r="AG37" s="21">
        <f t="shared" si="16"/>
        <v>0</v>
      </c>
      <c r="AH37" s="21">
        <f t="shared" si="16"/>
        <v>0</v>
      </c>
      <c r="AI37" s="21">
        <f t="shared" si="16"/>
        <v>32962264.364773661</v>
      </c>
      <c r="AJ37" s="21">
        <f t="shared" si="16"/>
        <v>32962264.364773661</v>
      </c>
      <c r="AK37" s="21">
        <f t="shared" si="16"/>
        <v>32962264.364773661</v>
      </c>
      <c r="AL37" s="21">
        <f t="shared" ref="AL37:AT37" si="18">IF(AND(AL$8-$B37&lt;$B$4,AL$8&gt;=$B37),$E37/$B$4,0)</f>
        <v>32962264.364773661</v>
      </c>
      <c r="AM37" s="21">
        <f t="shared" si="18"/>
        <v>32962264.364773661</v>
      </c>
      <c r="AN37" s="21">
        <f t="shared" si="18"/>
        <v>32962264.364773661</v>
      </c>
      <c r="AO37" s="21">
        <f t="shared" si="18"/>
        <v>32962264.364773661</v>
      </c>
      <c r="AP37" s="21">
        <f t="shared" si="18"/>
        <v>32962264.364773661</v>
      </c>
      <c r="AQ37" s="21">
        <f t="shared" si="18"/>
        <v>32962264.364773661</v>
      </c>
      <c r="AR37" s="21">
        <f t="shared" si="18"/>
        <v>32962264.364773661</v>
      </c>
      <c r="AS37" s="21">
        <f t="shared" si="18"/>
        <v>0</v>
      </c>
      <c r="AT37" s="21">
        <f t="shared" si="18"/>
        <v>0</v>
      </c>
      <c r="AU37" s="22">
        <f t="shared" si="3"/>
        <v>329622643.64773655</v>
      </c>
      <c r="AW37" s="4">
        <v>4818109473.7809029</v>
      </c>
      <c r="AX37" s="4">
        <f t="shared" si="4"/>
        <v>1381273522.2536554</v>
      </c>
      <c r="AY37" s="4">
        <f t="shared" si="5"/>
        <v>366037483.3972187</v>
      </c>
      <c r="AZ37" s="4">
        <f t="shared" si="6"/>
        <v>1015236038.8564367</v>
      </c>
      <c r="BA37" s="4">
        <f t="shared" si="7"/>
        <v>58883690.25367333</v>
      </c>
    </row>
    <row r="38" spans="2:53" x14ac:dyDescent="0.35">
      <c r="B38" s="1">
        <f t="shared" si="8"/>
        <v>30</v>
      </c>
      <c r="C38" s="4">
        <f t="shared" si="13"/>
        <v>457632566.22069132</v>
      </c>
      <c r="D38" s="26">
        <f t="shared" si="10"/>
        <v>119036735</v>
      </c>
      <c r="E38" s="26">
        <f t="shared" si="11"/>
        <v>338595831.22069132</v>
      </c>
      <c r="F38" s="20">
        <f>SUM($E$9:E38)</f>
        <v>6537978827.25525</v>
      </c>
      <c r="G38" s="21">
        <f t="shared" si="17"/>
        <v>0</v>
      </c>
      <c r="H38" s="21">
        <f t="shared" si="17"/>
        <v>0</v>
      </c>
      <c r="I38" s="21">
        <f t="shared" si="17"/>
        <v>0</v>
      </c>
      <c r="J38" s="21">
        <f t="shared" si="17"/>
        <v>0</v>
      </c>
      <c r="K38" s="21">
        <f t="shared" si="17"/>
        <v>0</v>
      </c>
      <c r="L38" s="21">
        <f t="shared" si="17"/>
        <v>0</v>
      </c>
      <c r="M38" s="21">
        <f t="shared" si="17"/>
        <v>0</v>
      </c>
      <c r="N38" s="21">
        <f t="shared" si="17"/>
        <v>0</v>
      </c>
      <c r="O38" s="21">
        <f t="shared" si="17"/>
        <v>0</v>
      </c>
      <c r="P38" s="21">
        <f t="shared" si="17"/>
        <v>0</v>
      </c>
      <c r="Q38" s="21">
        <f t="shared" si="17"/>
        <v>0</v>
      </c>
      <c r="R38" s="21">
        <f t="shared" si="17"/>
        <v>0</v>
      </c>
      <c r="S38" s="21">
        <f t="shared" si="17"/>
        <v>0</v>
      </c>
      <c r="T38" s="21">
        <f t="shared" si="17"/>
        <v>0</v>
      </c>
      <c r="U38" s="21">
        <f t="shared" si="17"/>
        <v>0</v>
      </c>
      <c r="V38" s="21">
        <f t="shared" si="17"/>
        <v>0</v>
      </c>
      <c r="W38" s="21">
        <f t="shared" ref="W38:AT45" si="19">IF(AND(W$8-$B38&lt;$B$4,W$8&gt;=$B38),$E38/$B$4,0)</f>
        <v>0</v>
      </c>
      <c r="X38" s="21">
        <f t="shared" si="19"/>
        <v>0</v>
      </c>
      <c r="Y38" s="21">
        <f t="shared" si="19"/>
        <v>0</v>
      </c>
      <c r="Z38" s="21">
        <f t="shared" si="19"/>
        <v>0</v>
      </c>
      <c r="AA38" s="21">
        <f t="shared" si="19"/>
        <v>0</v>
      </c>
      <c r="AB38" s="21">
        <f t="shared" si="19"/>
        <v>0</v>
      </c>
      <c r="AC38" s="21">
        <f t="shared" si="19"/>
        <v>0</v>
      </c>
      <c r="AD38" s="21">
        <f t="shared" si="19"/>
        <v>0</v>
      </c>
      <c r="AE38" s="21">
        <f t="shared" si="19"/>
        <v>0</v>
      </c>
      <c r="AF38" s="21">
        <f t="shared" si="19"/>
        <v>0</v>
      </c>
      <c r="AG38" s="21">
        <f t="shared" si="19"/>
        <v>0</v>
      </c>
      <c r="AH38" s="21">
        <f t="shared" si="19"/>
        <v>0</v>
      </c>
      <c r="AI38" s="21">
        <f t="shared" si="19"/>
        <v>0</v>
      </c>
      <c r="AJ38" s="21">
        <f t="shared" si="19"/>
        <v>33859583.122069135</v>
      </c>
      <c r="AK38" s="21">
        <f t="shared" si="19"/>
        <v>33859583.122069135</v>
      </c>
      <c r="AL38" s="21">
        <f t="shared" si="19"/>
        <v>33859583.122069135</v>
      </c>
      <c r="AM38" s="21">
        <f t="shared" si="19"/>
        <v>33859583.122069135</v>
      </c>
      <c r="AN38" s="21">
        <f t="shared" si="19"/>
        <v>33859583.122069135</v>
      </c>
      <c r="AO38" s="21">
        <f t="shared" si="19"/>
        <v>33859583.122069135</v>
      </c>
      <c r="AP38" s="21">
        <f t="shared" si="19"/>
        <v>33859583.122069135</v>
      </c>
      <c r="AQ38" s="21">
        <f t="shared" si="19"/>
        <v>33859583.122069135</v>
      </c>
      <c r="AR38" s="21">
        <f t="shared" si="19"/>
        <v>33859583.122069135</v>
      </c>
      <c r="AS38" s="21">
        <f t="shared" si="19"/>
        <v>33859583.122069135</v>
      </c>
      <c r="AT38" s="21">
        <f t="shared" si="19"/>
        <v>0</v>
      </c>
      <c r="AU38" s="22">
        <f t="shared" si="3"/>
        <v>338595831.22069126</v>
      </c>
      <c r="AW38" s="4">
        <v>5118366528.4065208</v>
      </c>
      <c r="AX38" s="4">
        <f t="shared" si="4"/>
        <v>1419612298.8487291</v>
      </c>
      <c r="AY38" s="4">
        <f t="shared" si="5"/>
        <v>376197259.19491327</v>
      </c>
      <c r="AZ38" s="4">
        <f t="shared" si="6"/>
        <v>1043415039.6538159</v>
      </c>
      <c r="BA38" s="4">
        <f t="shared" si="7"/>
        <v>60518072.299921326</v>
      </c>
    </row>
    <row r="39" spans="2:53" x14ac:dyDescent="0.35">
      <c r="B39" s="1">
        <f t="shared" si="8"/>
        <v>31</v>
      </c>
      <c r="C39" s="4">
        <f t="shared" si="13"/>
        <v>466785217.54510516</v>
      </c>
      <c r="D39" s="26">
        <f t="shared" si="10"/>
        <v>119036735</v>
      </c>
      <c r="E39" s="26">
        <f t="shared" si="11"/>
        <v>347748482.54510516</v>
      </c>
      <c r="F39" s="20">
        <f>SUM($E$9:E39)</f>
        <v>6885727309.800355</v>
      </c>
      <c r="G39" s="21">
        <f t="shared" si="17"/>
        <v>0</v>
      </c>
      <c r="H39" s="21">
        <f t="shared" si="17"/>
        <v>0</v>
      </c>
      <c r="I39" s="21">
        <f t="shared" si="17"/>
        <v>0</v>
      </c>
      <c r="J39" s="21">
        <f t="shared" si="17"/>
        <v>0</v>
      </c>
      <c r="K39" s="21">
        <f t="shared" si="17"/>
        <v>0</v>
      </c>
      <c r="L39" s="21">
        <f t="shared" si="17"/>
        <v>0</v>
      </c>
      <c r="M39" s="21">
        <f t="shared" si="17"/>
        <v>0</v>
      </c>
      <c r="N39" s="21">
        <f t="shared" si="17"/>
        <v>0</v>
      </c>
      <c r="O39" s="21">
        <f t="shared" si="17"/>
        <v>0</v>
      </c>
      <c r="P39" s="21">
        <f t="shared" si="17"/>
        <v>0</v>
      </c>
      <c r="Q39" s="21">
        <f t="shared" si="17"/>
        <v>0</v>
      </c>
      <c r="R39" s="21">
        <f t="shared" si="17"/>
        <v>0</v>
      </c>
      <c r="S39" s="21">
        <f t="shared" si="17"/>
        <v>0</v>
      </c>
      <c r="T39" s="21">
        <f t="shared" si="17"/>
        <v>0</v>
      </c>
      <c r="U39" s="21">
        <f t="shared" si="17"/>
        <v>0</v>
      </c>
      <c r="V39" s="21">
        <f t="shared" si="17"/>
        <v>0</v>
      </c>
      <c r="W39" s="21">
        <f t="shared" si="19"/>
        <v>0</v>
      </c>
      <c r="X39" s="21">
        <f t="shared" si="19"/>
        <v>0</v>
      </c>
      <c r="Y39" s="21">
        <f t="shared" si="19"/>
        <v>0</v>
      </c>
      <c r="Z39" s="21">
        <f t="shared" si="19"/>
        <v>0</v>
      </c>
      <c r="AA39" s="21">
        <f t="shared" si="19"/>
        <v>0</v>
      </c>
      <c r="AB39" s="21">
        <f t="shared" si="19"/>
        <v>0</v>
      </c>
      <c r="AC39" s="21">
        <f t="shared" si="19"/>
        <v>0</v>
      </c>
      <c r="AD39" s="21">
        <f t="shared" si="19"/>
        <v>0</v>
      </c>
      <c r="AE39" s="21">
        <f t="shared" si="19"/>
        <v>0</v>
      </c>
      <c r="AF39" s="21">
        <f t="shared" si="19"/>
        <v>0</v>
      </c>
      <c r="AG39" s="21">
        <f t="shared" si="19"/>
        <v>0</v>
      </c>
      <c r="AH39" s="21">
        <f t="shared" si="19"/>
        <v>0</v>
      </c>
      <c r="AI39" s="21">
        <f t="shared" si="19"/>
        <v>0</v>
      </c>
      <c r="AJ39" s="21">
        <f t="shared" si="19"/>
        <v>0</v>
      </c>
      <c r="AK39" s="21">
        <f t="shared" si="19"/>
        <v>34774848.254510514</v>
      </c>
      <c r="AL39" s="21">
        <f t="shared" si="19"/>
        <v>34774848.254510514</v>
      </c>
      <c r="AM39" s="21">
        <f t="shared" si="19"/>
        <v>34774848.254510514</v>
      </c>
      <c r="AN39" s="21">
        <f t="shared" si="19"/>
        <v>34774848.254510514</v>
      </c>
      <c r="AO39" s="21">
        <f t="shared" si="19"/>
        <v>34774848.254510514</v>
      </c>
      <c r="AP39" s="21">
        <f t="shared" si="19"/>
        <v>34774848.254510514</v>
      </c>
      <c r="AQ39" s="21">
        <f t="shared" si="19"/>
        <v>34774848.254510514</v>
      </c>
      <c r="AR39" s="21">
        <f t="shared" si="19"/>
        <v>34774848.254510514</v>
      </c>
      <c r="AS39" s="21">
        <f t="shared" si="19"/>
        <v>34774848.254510514</v>
      </c>
      <c r="AT39" s="21">
        <f t="shared" si="19"/>
        <v>34774848.254510514</v>
      </c>
      <c r="AU39" s="22">
        <f t="shared" si="3"/>
        <v>347748482.54510516</v>
      </c>
      <c r="AW39" s="4">
        <v>5427009458.8246517</v>
      </c>
      <c r="AX39" s="4">
        <f t="shared" si="4"/>
        <v>1458717850.9757032</v>
      </c>
      <c r="AY39" s="4">
        <f t="shared" si="5"/>
        <v>386560230.50856137</v>
      </c>
      <c r="AZ39" s="4">
        <f t="shared" si="6"/>
        <v>1072157620.4671419</v>
      </c>
      <c r="BA39" s="4">
        <f t="shared" si="7"/>
        <v>62185141.987094231</v>
      </c>
    </row>
    <row r="40" spans="2:53" x14ac:dyDescent="0.35">
      <c r="B40" s="1">
        <f t="shared" si="8"/>
        <v>32</v>
      </c>
      <c r="C40" s="4">
        <f t="shared" si="13"/>
        <v>476120921.8960073</v>
      </c>
      <c r="D40" s="26">
        <f t="shared" si="10"/>
        <v>119036735</v>
      </c>
      <c r="E40" s="26">
        <f t="shared" si="11"/>
        <v>357084186.8960073</v>
      </c>
      <c r="F40" s="20">
        <f>SUM($E$9:E40)</f>
        <v>7242811496.6963625</v>
      </c>
      <c r="G40" s="21">
        <f t="shared" si="17"/>
        <v>0</v>
      </c>
      <c r="H40" s="21">
        <f t="shared" si="17"/>
        <v>0</v>
      </c>
      <c r="I40" s="21">
        <f t="shared" si="17"/>
        <v>0</v>
      </c>
      <c r="J40" s="21">
        <f t="shared" si="17"/>
        <v>0</v>
      </c>
      <c r="K40" s="21">
        <f t="shared" si="17"/>
        <v>0</v>
      </c>
      <c r="L40" s="21">
        <f t="shared" si="17"/>
        <v>0</v>
      </c>
      <c r="M40" s="21">
        <f t="shared" si="17"/>
        <v>0</v>
      </c>
      <c r="N40" s="21">
        <f t="shared" si="17"/>
        <v>0</v>
      </c>
      <c r="O40" s="21">
        <f t="shared" si="17"/>
        <v>0</v>
      </c>
      <c r="P40" s="21">
        <f t="shared" si="17"/>
        <v>0</v>
      </c>
      <c r="Q40" s="21">
        <f t="shared" si="17"/>
        <v>0</v>
      </c>
      <c r="R40" s="21">
        <f t="shared" si="17"/>
        <v>0</v>
      </c>
      <c r="S40" s="21">
        <f t="shared" si="17"/>
        <v>0</v>
      </c>
      <c r="T40" s="21">
        <f t="shared" si="17"/>
        <v>0</v>
      </c>
      <c r="U40" s="21">
        <f t="shared" si="17"/>
        <v>0</v>
      </c>
      <c r="V40" s="21">
        <f t="shared" si="17"/>
        <v>0</v>
      </c>
      <c r="W40" s="21">
        <f t="shared" si="19"/>
        <v>0</v>
      </c>
      <c r="X40" s="21">
        <f t="shared" si="19"/>
        <v>0</v>
      </c>
      <c r="Y40" s="21">
        <f t="shared" si="19"/>
        <v>0</v>
      </c>
      <c r="Z40" s="21">
        <f t="shared" si="19"/>
        <v>0</v>
      </c>
      <c r="AA40" s="21">
        <f t="shared" si="19"/>
        <v>0</v>
      </c>
      <c r="AB40" s="21">
        <f t="shared" si="19"/>
        <v>0</v>
      </c>
      <c r="AC40" s="21">
        <f t="shared" si="19"/>
        <v>0</v>
      </c>
      <c r="AD40" s="21">
        <f t="shared" si="19"/>
        <v>0</v>
      </c>
      <c r="AE40" s="21">
        <f t="shared" si="19"/>
        <v>0</v>
      </c>
      <c r="AF40" s="21">
        <f t="shared" si="19"/>
        <v>0</v>
      </c>
      <c r="AG40" s="21">
        <f t="shared" si="19"/>
        <v>0</v>
      </c>
      <c r="AH40" s="21">
        <f t="shared" si="19"/>
        <v>0</v>
      </c>
      <c r="AI40" s="21">
        <f t="shared" si="19"/>
        <v>0</v>
      </c>
      <c r="AJ40" s="21">
        <f t="shared" si="19"/>
        <v>0</v>
      </c>
      <c r="AK40" s="21">
        <f t="shared" si="19"/>
        <v>0</v>
      </c>
      <c r="AL40" s="21">
        <f t="shared" si="19"/>
        <v>35708418.689600728</v>
      </c>
      <c r="AM40" s="21">
        <f t="shared" si="19"/>
        <v>35708418.689600728</v>
      </c>
      <c r="AN40" s="21">
        <f t="shared" si="19"/>
        <v>35708418.689600728</v>
      </c>
      <c r="AO40" s="21">
        <f t="shared" si="19"/>
        <v>35708418.689600728</v>
      </c>
      <c r="AP40" s="21">
        <f t="shared" si="19"/>
        <v>35708418.689600728</v>
      </c>
      <c r="AQ40" s="21">
        <f t="shared" si="19"/>
        <v>35708418.689600728</v>
      </c>
      <c r="AR40" s="21">
        <f t="shared" si="19"/>
        <v>35708418.689600728</v>
      </c>
      <c r="AS40" s="21">
        <f t="shared" si="19"/>
        <v>35708418.689600728</v>
      </c>
      <c r="AT40" s="21">
        <f t="shared" si="19"/>
        <v>35708418.689600728</v>
      </c>
      <c r="AU40" s="22">
        <f t="shared" si="3"/>
        <v>321375768.20640653</v>
      </c>
      <c r="AW40" s="4">
        <v>5744205982.5511446</v>
      </c>
      <c r="AX40" s="4">
        <f t="shared" si="4"/>
        <v>1498605514.1452179</v>
      </c>
      <c r="AY40" s="4">
        <f t="shared" si="5"/>
        <v>397130461.24848276</v>
      </c>
      <c r="AZ40" s="4">
        <f t="shared" si="6"/>
        <v>1101475052.8967352</v>
      </c>
      <c r="BA40" s="4">
        <f t="shared" si="7"/>
        <v>63885553.068010643</v>
      </c>
    </row>
    <row r="41" spans="2:53" x14ac:dyDescent="0.35">
      <c r="B41" s="1">
        <f t="shared" si="8"/>
        <v>33</v>
      </c>
      <c r="C41" s="4">
        <f t="shared" si="13"/>
        <v>485643340.33392745</v>
      </c>
      <c r="D41" s="26">
        <f t="shared" si="10"/>
        <v>119036735</v>
      </c>
      <c r="E41" s="26">
        <f t="shared" si="11"/>
        <v>366606605.33392745</v>
      </c>
      <c r="F41" s="20">
        <f>SUM($E$9:E41)</f>
        <v>7609418102.0302896</v>
      </c>
      <c r="G41" s="21">
        <f t="shared" si="17"/>
        <v>0</v>
      </c>
      <c r="H41" s="21">
        <f t="shared" si="17"/>
        <v>0</v>
      </c>
      <c r="I41" s="21">
        <f t="shared" si="17"/>
        <v>0</v>
      </c>
      <c r="J41" s="21">
        <f t="shared" si="17"/>
        <v>0</v>
      </c>
      <c r="K41" s="21">
        <f t="shared" si="17"/>
        <v>0</v>
      </c>
      <c r="L41" s="21">
        <f t="shared" si="17"/>
        <v>0</v>
      </c>
      <c r="M41" s="21">
        <f t="shared" si="17"/>
        <v>0</v>
      </c>
      <c r="N41" s="21">
        <f t="shared" si="17"/>
        <v>0</v>
      </c>
      <c r="O41" s="21">
        <f t="shared" si="17"/>
        <v>0</v>
      </c>
      <c r="P41" s="21">
        <f t="shared" si="17"/>
        <v>0</v>
      </c>
      <c r="Q41" s="21">
        <f t="shared" si="17"/>
        <v>0</v>
      </c>
      <c r="R41" s="21">
        <f t="shared" si="17"/>
        <v>0</v>
      </c>
      <c r="S41" s="21">
        <f t="shared" si="17"/>
        <v>0</v>
      </c>
      <c r="T41" s="21">
        <f t="shared" si="17"/>
        <v>0</v>
      </c>
      <c r="U41" s="21">
        <f t="shared" si="17"/>
        <v>0</v>
      </c>
      <c r="V41" s="21">
        <f t="shared" si="17"/>
        <v>0</v>
      </c>
      <c r="W41" s="21">
        <f t="shared" si="19"/>
        <v>0</v>
      </c>
      <c r="X41" s="21">
        <f t="shared" si="19"/>
        <v>0</v>
      </c>
      <c r="Y41" s="21">
        <f t="shared" si="19"/>
        <v>0</v>
      </c>
      <c r="Z41" s="21">
        <f t="shared" si="19"/>
        <v>0</v>
      </c>
      <c r="AA41" s="21">
        <f t="shared" si="19"/>
        <v>0</v>
      </c>
      <c r="AB41" s="21">
        <f t="shared" si="19"/>
        <v>0</v>
      </c>
      <c r="AC41" s="21">
        <f t="shared" si="19"/>
        <v>0</v>
      </c>
      <c r="AD41" s="21">
        <f t="shared" si="19"/>
        <v>0</v>
      </c>
      <c r="AE41" s="21">
        <f t="shared" si="19"/>
        <v>0</v>
      </c>
      <c r="AF41" s="21">
        <f t="shared" si="19"/>
        <v>0</v>
      </c>
      <c r="AG41" s="21">
        <f t="shared" si="19"/>
        <v>0</v>
      </c>
      <c r="AH41" s="21">
        <f t="shared" si="19"/>
        <v>0</v>
      </c>
      <c r="AI41" s="21">
        <f t="shared" si="19"/>
        <v>0</v>
      </c>
      <c r="AJ41" s="21">
        <f t="shared" si="19"/>
        <v>0</v>
      </c>
      <c r="AK41" s="21">
        <f t="shared" si="19"/>
        <v>0</v>
      </c>
      <c r="AL41" s="21">
        <f t="shared" si="19"/>
        <v>0</v>
      </c>
      <c r="AM41" s="21">
        <f t="shared" si="19"/>
        <v>36660660.533392742</v>
      </c>
      <c r="AN41" s="21">
        <f t="shared" si="19"/>
        <v>36660660.533392742</v>
      </c>
      <c r="AO41" s="21">
        <f t="shared" si="19"/>
        <v>36660660.533392742</v>
      </c>
      <c r="AP41" s="21">
        <f t="shared" si="19"/>
        <v>36660660.533392742</v>
      </c>
      <c r="AQ41" s="21">
        <f t="shared" si="19"/>
        <v>36660660.533392742</v>
      </c>
      <c r="AR41" s="21">
        <f t="shared" si="19"/>
        <v>36660660.533392742</v>
      </c>
      <c r="AS41" s="21">
        <f t="shared" si="19"/>
        <v>36660660.533392742</v>
      </c>
      <c r="AT41" s="21">
        <f t="shared" si="19"/>
        <v>36660660.533392742</v>
      </c>
      <c r="AU41" s="22">
        <f t="shared" si="3"/>
        <v>293285284.26714188</v>
      </c>
      <c r="AW41" s="4">
        <v>6070127171.4521675</v>
      </c>
      <c r="AX41" s="4">
        <f t="shared" si="4"/>
        <v>1539290930.5781221</v>
      </c>
      <c r="AY41" s="4">
        <f t="shared" si="5"/>
        <v>407912096.6032024</v>
      </c>
      <c r="AZ41" s="4">
        <f t="shared" si="6"/>
        <v>1131378833.9749198</v>
      </c>
      <c r="BA41" s="4">
        <f t="shared" si="7"/>
        <v>65619972.37054535</v>
      </c>
    </row>
    <row r="42" spans="2:53" x14ac:dyDescent="0.35">
      <c r="B42" s="1">
        <f t="shared" si="8"/>
        <v>34</v>
      </c>
      <c r="C42" s="4">
        <f t="shared" si="13"/>
        <v>495356207.14060599</v>
      </c>
      <c r="D42" s="26">
        <f t="shared" si="10"/>
        <v>119036735</v>
      </c>
      <c r="E42" s="26">
        <f t="shared" si="11"/>
        <v>376319472.14060599</v>
      </c>
      <c r="F42" s="20">
        <f>SUM($E$9:E42)</f>
        <v>7985737574.1708956</v>
      </c>
      <c r="G42" s="21">
        <f t="shared" si="17"/>
        <v>0</v>
      </c>
      <c r="H42" s="21">
        <f t="shared" si="17"/>
        <v>0</v>
      </c>
      <c r="I42" s="21">
        <f t="shared" si="17"/>
        <v>0</v>
      </c>
      <c r="J42" s="21">
        <f t="shared" si="17"/>
        <v>0</v>
      </c>
      <c r="K42" s="21">
        <f t="shared" si="17"/>
        <v>0</v>
      </c>
      <c r="L42" s="21">
        <f t="shared" si="17"/>
        <v>0</v>
      </c>
      <c r="M42" s="21">
        <f t="shared" si="17"/>
        <v>0</v>
      </c>
      <c r="N42" s="21">
        <f t="shared" si="17"/>
        <v>0</v>
      </c>
      <c r="O42" s="21">
        <f t="shared" si="17"/>
        <v>0</v>
      </c>
      <c r="P42" s="21">
        <f t="shared" si="17"/>
        <v>0</v>
      </c>
      <c r="Q42" s="21">
        <f t="shared" si="17"/>
        <v>0</v>
      </c>
      <c r="R42" s="21">
        <f t="shared" si="17"/>
        <v>0</v>
      </c>
      <c r="S42" s="21">
        <f t="shared" si="17"/>
        <v>0</v>
      </c>
      <c r="T42" s="21">
        <f t="shared" si="17"/>
        <v>0</v>
      </c>
      <c r="U42" s="21">
        <f t="shared" si="17"/>
        <v>0</v>
      </c>
      <c r="V42" s="21">
        <f t="shared" si="17"/>
        <v>0</v>
      </c>
      <c r="W42" s="21">
        <f t="shared" si="19"/>
        <v>0</v>
      </c>
      <c r="X42" s="21">
        <f t="shared" si="19"/>
        <v>0</v>
      </c>
      <c r="Y42" s="21">
        <f t="shared" si="19"/>
        <v>0</v>
      </c>
      <c r="Z42" s="21">
        <f t="shared" si="19"/>
        <v>0</v>
      </c>
      <c r="AA42" s="21">
        <f t="shared" si="19"/>
        <v>0</v>
      </c>
      <c r="AB42" s="21">
        <f t="shared" si="19"/>
        <v>0</v>
      </c>
      <c r="AC42" s="21">
        <f t="shared" si="19"/>
        <v>0</v>
      </c>
      <c r="AD42" s="21">
        <f t="shared" si="19"/>
        <v>0</v>
      </c>
      <c r="AE42" s="21">
        <f t="shared" si="19"/>
        <v>0</v>
      </c>
      <c r="AF42" s="21">
        <f t="shared" si="19"/>
        <v>0</v>
      </c>
      <c r="AG42" s="21">
        <f t="shared" si="19"/>
        <v>0</v>
      </c>
      <c r="AH42" s="21">
        <f t="shared" si="19"/>
        <v>0</v>
      </c>
      <c r="AI42" s="21">
        <f t="shared" si="19"/>
        <v>0</v>
      </c>
      <c r="AJ42" s="21">
        <f t="shared" si="19"/>
        <v>0</v>
      </c>
      <c r="AK42" s="21">
        <f t="shared" si="19"/>
        <v>0</v>
      </c>
      <c r="AL42" s="21">
        <f t="shared" si="19"/>
        <v>0</v>
      </c>
      <c r="AM42" s="21">
        <f t="shared" si="19"/>
        <v>0</v>
      </c>
      <c r="AN42" s="21">
        <f t="shared" si="19"/>
        <v>37631947.214060597</v>
      </c>
      <c r="AO42" s="21">
        <f t="shared" si="19"/>
        <v>37631947.214060597</v>
      </c>
      <c r="AP42" s="21">
        <f t="shared" si="19"/>
        <v>37631947.214060597</v>
      </c>
      <c r="AQ42" s="21">
        <f t="shared" si="19"/>
        <v>37631947.214060597</v>
      </c>
      <c r="AR42" s="21">
        <f t="shared" si="19"/>
        <v>37631947.214060597</v>
      </c>
      <c r="AS42" s="21">
        <f t="shared" si="19"/>
        <v>37631947.214060597</v>
      </c>
      <c r="AT42" s="21">
        <f t="shared" si="19"/>
        <v>37631947.214060597</v>
      </c>
      <c r="AU42" s="22">
        <f t="shared" si="3"/>
        <v>263423630.4984242</v>
      </c>
      <c r="AW42" s="4">
        <v>6404947518.8312111</v>
      </c>
      <c r="AX42" s="4">
        <f t="shared" si="4"/>
        <v>1580790055.3396845</v>
      </c>
      <c r="AY42" s="4">
        <f t="shared" si="5"/>
        <v>418909364.66501641</v>
      </c>
      <c r="AZ42" s="4">
        <f t="shared" si="6"/>
        <v>1161880690.6746681</v>
      </c>
      <c r="BA42" s="4">
        <f t="shared" si="7"/>
        <v>67389080.059130758</v>
      </c>
    </row>
    <row r="43" spans="2:53" x14ac:dyDescent="0.35">
      <c r="B43" s="1">
        <f t="shared" si="8"/>
        <v>35</v>
      </c>
      <c r="C43" s="4">
        <f t="shared" si="13"/>
        <v>505263331.28341812</v>
      </c>
      <c r="D43" s="26">
        <f t="shared" si="10"/>
        <v>119036735</v>
      </c>
      <c r="E43" s="26">
        <f t="shared" si="11"/>
        <v>386226596.28341812</v>
      </c>
      <c r="F43" s="20">
        <f>SUM($E$9:E43)</f>
        <v>8371964170.4543133</v>
      </c>
      <c r="G43" s="21">
        <f t="shared" si="17"/>
        <v>0</v>
      </c>
      <c r="H43" s="21">
        <f t="shared" si="17"/>
        <v>0</v>
      </c>
      <c r="I43" s="21">
        <f t="shared" si="17"/>
        <v>0</v>
      </c>
      <c r="J43" s="21">
        <f t="shared" si="17"/>
        <v>0</v>
      </c>
      <c r="K43" s="21">
        <f t="shared" si="17"/>
        <v>0</v>
      </c>
      <c r="L43" s="21">
        <f t="shared" si="17"/>
        <v>0</v>
      </c>
      <c r="M43" s="21">
        <f t="shared" si="17"/>
        <v>0</v>
      </c>
      <c r="N43" s="21">
        <f t="shared" si="17"/>
        <v>0</v>
      </c>
      <c r="O43" s="21">
        <f t="shared" si="17"/>
        <v>0</v>
      </c>
      <c r="P43" s="21">
        <f t="shared" si="17"/>
        <v>0</v>
      </c>
      <c r="Q43" s="21">
        <f t="shared" si="17"/>
        <v>0</v>
      </c>
      <c r="R43" s="21">
        <f t="shared" si="17"/>
        <v>0</v>
      </c>
      <c r="S43" s="21">
        <f t="shared" si="17"/>
        <v>0</v>
      </c>
      <c r="T43" s="21">
        <f t="shared" si="17"/>
        <v>0</v>
      </c>
      <c r="U43" s="21">
        <f t="shared" si="17"/>
        <v>0</v>
      </c>
      <c r="V43" s="21">
        <f t="shared" si="17"/>
        <v>0</v>
      </c>
      <c r="W43" s="21">
        <f t="shared" si="19"/>
        <v>0</v>
      </c>
      <c r="X43" s="21">
        <f t="shared" si="19"/>
        <v>0</v>
      </c>
      <c r="Y43" s="21">
        <f t="shared" si="19"/>
        <v>0</v>
      </c>
      <c r="Z43" s="21">
        <f t="shared" si="19"/>
        <v>0</v>
      </c>
      <c r="AA43" s="21">
        <f t="shared" si="19"/>
        <v>0</v>
      </c>
      <c r="AB43" s="21">
        <f t="shared" si="19"/>
        <v>0</v>
      </c>
      <c r="AC43" s="21">
        <f t="shared" si="19"/>
        <v>0</v>
      </c>
      <c r="AD43" s="21">
        <f t="shared" si="19"/>
        <v>0</v>
      </c>
      <c r="AE43" s="21">
        <f t="shared" si="19"/>
        <v>0</v>
      </c>
      <c r="AF43" s="21">
        <f t="shared" si="19"/>
        <v>0</v>
      </c>
      <c r="AG43" s="21">
        <f t="shared" si="19"/>
        <v>0</v>
      </c>
      <c r="AH43" s="21">
        <f t="shared" si="19"/>
        <v>0</v>
      </c>
      <c r="AI43" s="21">
        <f t="shared" si="19"/>
        <v>0</v>
      </c>
      <c r="AJ43" s="21">
        <f t="shared" si="19"/>
        <v>0</v>
      </c>
      <c r="AK43" s="21">
        <f t="shared" si="19"/>
        <v>0</v>
      </c>
      <c r="AL43" s="21">
        <f t="shared" si="19"/>
        <v>0</v>
      </c>
      <c r="AM43" s="21">
        <f t="shared" si="19"/>
        <v>0</v>
      </c>
      <c r="AN43" s="21">
        <f t="shared" si="19"/>
        <v>0</v>
      </c>
      <c r="AO43" s="21">
        <f t="shared" si="19"/>
        <v>38622659.628341809</v>
      </c>
      <c r="AP43" s="21">
        <f t="shared" si="19"/>
        <v>38622659.628341809</v>
      </c>
      <c r="AQ43" s="21">
        <f t="shared" si="19"/>
        <v>38622659.628341809</v>
      </c>
      <c r="AR43" s="21">
        <f t="shared" si="19"/>
        <v>38622659.628341809</v>
      </c>
      <c r="AS43" s="21">
        <f t="shared" si="19"/>
        <v>38622659.628341809</v>
      </c>
      <c r="AT43" s="21">
        <f t="shared" si="19"/>
        <v>38622659.628341809</v>
      </c>
      <c r="AU43" s="22">
        <f t="shared" si="3"/>
        <v>231735957.77005082</v>
      </c>
      <c r="AW43" s="4">
        <v>6748845007.8578358</v>
      </c>
      <c r="AX43" s="4">
        <f t="shared" si="4"/>
        <v>1623119162.5964775</v>
      </c>
      <c r="AY43" s="4">
        <f t="shared" si="5"/>
        <v>430126578.08806658</v>
      </c>
      <c r="AZ43" s="4">
        <f t="shared" si="6"/>
        <v>1192992584.5084109</v>
      </c>
      <c r="BA43" s="4">
        <f t="shared" si="7"/>
        <v>69193569.901487842</v>
      </c>
    </row>
    <row r="44" spans="2:53" x14ac:dyDescent="0.35">
      <c r="B44" s="1">
        <f t="shared" si="8"/>
        <v>36</v>
      </c>
      <c r="C44" s="4">
        <f t="shared" si="13"/>
        <v>515368597.90908647</v>
      </c>
      <c r="D44" s="26">
        <f t="shared" si="10"/>
        <v>119036735</v>
      </c>
      <c r="E44" s="26">
        <f t="shared" si="11"/>
        <v>396331862.90908647</v>
      </c>
      <c r="F44" s="20">
        <f>SUM($E$9:E44)</f>
        <v>8768296033.3633995</v>
      </c>
      <c r="G44" s="21">
        <f t="shared" si="17"/>
        <v>0</v>
      </c>
      <c r="H44" s="21">
        <f t="shared" si="17"/>
        <v>0</v>
      </c>
      <c r="I44" s="21">
        <f t="shared" si="17"/>
        <v>0</v>
      </c>
      <c r="J44" s="21">
        <f t="shared" si="17"/>
        <v>0</v>
      </c>
      <c r="K44" s="21">
        <f t="shared" si="17"/>
        <v>0</v>
      </c>
      <c r="L44" s="21">
        <f t="shared" si="17"/>
        <v>0</v>
      </c>
      <c r="M44" s="21">
        <f t="shared" si="17"/>
        <v>0</v>
      </c>
      <c r="N44" s="21">
        <f t="shared" si="17"/>
        <v>0</v>
      </c>
      <c r="O44" s="21">
        <f t="shared" si="17"/>
        <v>0</v>
      </c>
      <c r="P44" s="21">
        <f t="shared" si="17"/>
        <v>0</v>
      </c>
      <c r="Q44" s="21">
        <f t="shared" si="17"/>
        <v>0</v>
      </c>
      <c r="R44" s="21">
        <f t="shared" si="17"/>
        <v>0</v>
      </c>
      <c r="S44" s="21">
        <f t="shared" si="17"/>
        <v>0</v>
      </c>
      <c r="T44" s="21">
        <f t="shared" si="17"/>
        <v>0</v>
      </c>
      <c r="U44" s="21">
        <f t="shared" si="17"/>
        <v>0</v>
      </c>
      <c r="V44" s="21">
        <f t="shared" si="17"/>
        <v>0</v>
      </c>
      <c r="W44" s="21">
        <f t="shared" si="19"/>
        <v>0</v>
      </c>
      <c r="X44" s="21">
        <f t="shared" si="19"/>
        <v>0</v>
      </c>
      <c r="Y44" s="21">
        <f t="shared" si="19"/>
        <v>0</v>
      </c>
      <c r="Z44" s="21">
        <f t="shared" si="19"/>
        <v>0</v>
      </c>
      <c r="AA44" s="21">
        <f t="shared" si="19"/>
        <v>0</v>
      </c>
      <c r="AB44" s="21">
        <f t="shared" si="19"/>
        <v>0</v>
      </c>
      <c r="AC44" s="21">
        <f t="shared" si="19"/>
        <v>0</v>
      </c>
      <c r="AD44" s="21">
        <f t="shared" si="19"/>
        <v>0</v>
      </c>
      <c r="AE44" s="21">
        <f t="shared" si="19"/>
        <v>0</v>
      </c>
      <c r="AF44" s="21">
        <f t="shared" si="19"/>
        <v>0</v>
      </c>
      <c r="AG44" s="21">
        <f t="shared" si="19"/>
        <v>0</v>
      </c>
      <c r="AH44" s="21">
        <f t="shared" si="19"/>
        <v>0</v>
      </c>
      <c r="AI44" s="21">
        <f t="shared" si="19"/>
        <v>0</v>
      </c>
      <c r="AJ44" s="21">
        <f t="shared" si="19"/>
        <v>0</v>
      </c>
      <c r="AK44" s="21">
        <f t="shared" si="19"/>
        <v>0</v>
      </c>
      <c r="AL44" s="21">
        <f t="shared" si="19"/>
        <v>0</v>
      </c>
      <c r="AM44" s="21">
        <f t="shared" si="19"/>
        <v>0</v>
      </c>
      <c r="AN44" s="21">
        <f t="shared" si="19"/>
        <v>0</v>
      </c>
      <c r="AO44" s="21">
        <f t="shared" si="19"/>
        <v>0</v>
      </c>
      <c r="AP44" s="21">
        <f t="shared" si="19"/>
        <v>39633186.29090865</v>
      </c>
      <c r="AQ44" s="21">
        <f t="shared" si="19"/>
        <v>39633186.29090865</v>
      </c>
      <c r="AR44" s="21">
        <f t="shared" si="19"/>
        <v>39633186.29090865</v>
      </c>
      <c r="AS44" s="21">
        <f t="shared" si="19"/>
        <v>39633186.29090865</v>
      </c>
      <c r="AT44" s="21">
        <f t="shared" si="19"/>
        <v>39633186.29090865</v>
      </c>
      <c r="AU44" s="22">
        <f t="shared" si="3"/>
        <v>198165931.45454323</v>
      </c>
      <c r="AW44" s="4">
        <v>7102001181.3649921</v>
      </c>
      <c r="AX44" s="4">
        <f t="shared" si="4"/>
        <v>1666294851.9984074</v>
      </c>
      <c r="AY44" s="4">
        <f t="shared" si="5"/>
        <v>441568135.77957797</v>
      </c>
      <c r="AZ44" s="4">
        <f t="shared" si="6"/>
        <v>1224726716.2188294</v>
      </c>
      <c r="BA44" s="4">
        <f t="shared" si="7"/>
        <v>71034149.540692106</v>
      </c>
    </row>
    <row r="45" spans="2:53" x14ac:dyDescent="0.35">
      <c r="B45" s="1">
        <f t="shared" si="8"/>
        <v>37</v>
      </c>
      <c r="C45" s="4">
        <f t="shared" si="13"/>
        <v>525675969.8672682</v>
      </c>
      <c r="D45" s="26">
        <f t="shared" si="10"/>
        <v>119036735</v>
      </c>
      <c r="E45" s="26">
        <f t="shared" si="11"/>
        <v>406639234.8672682</v>
      </c>
      <c r="F45" s="20">
        <f>SUM($E$9:E45)</f>
        <v>9174935268.2306671</v>
      </c>
      <c r="G45" s="21">
        <f t="shared" si="17"/>
        <v>0</v>
      </c>
      <c r="H45" s="21">
        <f t="shared" si="17"/>
        <v>0</v>
      </c>
      <c r="I45" s="21">
        <f t="shared" si="17"/>
        <v>0</v>
      </c>
      <c r="J45" s="21">
        <f t="shared" si="17"/>
        <v>0</v>
      </c>
      <c r="K45" s="21">
        <f t="shared" si="17"/>
        <v>0</v>
      </c>
      <c r="L45" s="21">
        <f t="shared" si="17"/>
        <v>0</v>
      </c>
      <c r="M45" s="21">
        <f t="shared" si="17"/>
        <v>0</v>
      </c>
      <c r="N45" s="21">
        <f t="shared" si="17"/>
        <v>0</v>
      </c>
      <c r="O45" s="21">
        <f t="shared" si="17"/>
        <v>0</v>
      </c>
      <c r="P45" s="21">
        <f t="shared" si="17"/>
        <v>0</v>
      </c>
      <c r="Q45" s="21">
        <f t="shared" si="17"/>
        <v>0</v>
      </c>
      <c r="R45" s="21">
        <f t="shared" si="17"/>
        <v>0</v>
      </c>
      <c r="S45" s="21">
        <f t="shared" si="17"/>
        <v>0</v>
      </c>
      <c r="T45" s="21">
        <f t="shared" si="17"/>
        <v>0</v>
      </c>
      <c r="U45" s="21">
        <f t="shared" si="17"/>
        <v>0</v>
      </c>
      <c r="V45" s="21">
        <f t="shared" si="17"/>
        <v>0</v>
      </c>
      <c r="W45" s="21">
        <f t="shared" si="19"/>
        <v>0</v>
      </c>
      <c r="X45" s="21">
        <f t="shared" si="19"/>
        <v>0</v>
      </c>
      <c r="Y45" s="21">
        <f t="shared" si="19"/>
        <v>0</v>
      </c>
      <c r="Z45" s="21">
        <f t="shared" si="19"/>
        <v>0</v>
      </c>
      <c r="AA45" s="21">
        <f t="shared" si="19"/>
        <v>0</v>
      </c>
      <c r="AB45" s="21">
        <f t="shared" si="19"/>
        <v>0</v>
      </c>
      <c r="AC45" s="21">
        <f t="shared" si="19"/>
        <v>0</v>
      </c>
      <c r="AD45" s="21">
        <f t="shared" si="19"/>
        <v>0</v>
      </c>
      <c r="AE45" s="21">
        <f t="shared" si="19"/>
        <v>0</v>
      </c>
      <c r="AF45" s="21">
        <f t="shared" si="19"/>
        <v>0</v>
      </c>
      <c r="AG45" s="21">
        <f t="shared" si="19"/>
        <v>0</v>
      </c>
      <c r="AH45" s="21">
        <f t="shared" si="19"/>
        <v>0</v>
      </c>
      <c r="AI45" s="21">
        <f t="shared" si="19"/>
        <v>0</v>
      </c>
      <c r="AJ45" s="21">
        <f t="shared" si="19"/>
        <v>0</v>
      </c>
      <c r="AK45" s="21">
        <f t="shared" si="19"/>
        <v>0</v>
      </c>
      <c r="AL45" s="21">
        <f t="shared" si="19"/>
        <v>0</v>
      </c>
      <c r="AM45" s="21">
        <f t="shared" si="19"/>
        <v>0</v>
      </c>
      <c r="AN45" s="21">
        <f t="shared" si="19"/>
        <v>0</v>
      </c>
      <c r="AO45" s="21">
        <f t="shared" si="19"/>
        <v>0</v>
      </c>
      <c r="AP45" s="21">
        <f t="shared" si="19"/>
        <v>0</v>
      </c>
      <c r="AQ45" s="21">
        <f t="shared" si="19"/>
        <v>40663923.48672682</v>
      </c>
      <c r="AR45" s="21">
        <f t="shared" si="19"/>
        <v>40663923.48672682</v>
      </c>
      <c r="AS45" s="21">
        <f t="shared" si="19"/>
        <v>40663923.48672682</v>
      </c>
      <c r="AT45" s="21">
        <f t="shared" si="19"/>
        <v>40663923.48672682</v>
      </c>
      <c r="AU45" s="22">
        <f t="shared" si="3"/>
        <v>162655693.94690728</v>
      </c>
      <c r="AW45" s="4">
        <v>7464601213.0422916</v>
      </c>
      <c r="AX45" s="4">
        <f t="shared" si="4"/>
        <v>1710334055.1883755</v>
      </c>
      <c r="AY45" s="4">
        <f t="shared" si="5"/>
        <v>453238524.62491953</v>
      </c>
      <c r="AZ45" s="4">
        <f t="shared" si="6"/>
        <v>1257095530.5634561</v>
      </c>
      <c r="BA45" s="4">
        <f t="shared" si="7"/>
        <v>72911540.772680461</v>
      </c>
    </row>
    <row r="46" spans="2:53" x14ac:dyDescent="0.35">
      <c r="B46" s="1">
        <f t="shared" si="8"/>
        <v>38</v>
      </c>
      <c r="C46" s="4">
        <f t="shared" si="13"/>
        <v>536189489.26461357</v>
      </c>
      <c r="D46" s="26">
        <f t="shared" si="10"/>
        <v>119036735</v>
      </c>
      <c r="E46" s="26">
        <f t="shared" si="11"/>
        <v>417152754.26461357</v>
      </c>
      <c r="F46" s="20">
        <f>SUM($E$9:E46)</f>
        <v>9592088022.4952812</v>
      </c>
      <c r="G46" s="21">
        <f t="shared" si="17"/>
        <v>0</v>
      </c>
      <c r="H46" s="21">
        <f t="shared" si="17"/>
        <v>0</v>
      </c>
      <c r="I46" s="21">
        <f t="shared" si="17"/>
        <v>0</v>
      </c>
      <c r="J46" s="21">
        <f t="shared" si="17"/>
        <v>0</v>
      </c>
      <c r="K46" s="21">
        <f t="shared" si="17"/>
        <v>0</v>
      </c>
      <c r="L46" s="21">
        <f t="shared" si="17"/>
        <v>0</v>
      </c>
      <c r="M46" s="21">
        <f t="shared" si="17"/>
        <v>0</v>
      </c>
      <c r="N46" s="21">
        <f t="shared" si="17"/>
        <v>0</v>
      </c>
      <c r="O46" s="21">
        <f t="shared" si="17"/>
        <v>0</v>
      </c>
      <c r="P46" s="21">
        <f t="shared" si="17"/>
        <v>0</v>
      </c>
      <c r="Q46" s="21">
        <f t="shared" si="17"/>
        <v>0</v>
      </c>
      <c r="R46" s="21">
        <f t="shared" si="17"/>
        <v>0</v>
      </c>
      <c r="S46" s="21">
        <f t="shared" si="17"/>
        <v>0</v>
      </c>
      <c r="T46" s="21">
        <f t="shared" si="17"/>
        <v>0</v>
      </c>
      <c r="U46" s="21">
        <f t="shared" si="17"/>
        <v>0</v>
      </c>
      <c r="V46" s="21">
        <f t="shared" ref="V46:AT48" si="20">IF(AND(V$8-$B46&lt;$B$4,V$8&gt;=$B46),$E46/$B$4,0)</f>
        <v>0</v>
      </c>
      <c r="W46" s="21">
        <f t="shared" si="20"/>
        <v>0</v>
      </c>
      <c r="X46" s="21">
        <f t="shared" si="20"/>
        <v>0</v>
      </c>
      <c r="Y46" s="21">
        <f t="shared" si="20"/>
        <v>0</v>
      </c>
      <c r="Z46" s="21">
        <f t="shared" si="20"/>
        <v>0</v>
      </c>
      <c r="AA46" s="21">
        <f t="shared" si="20"/>
        <v>0</v>
      </c>
      <c r="AB46" s="21">
        <f t="shared" si="20"/>
        <v>0</v>
      </c>
      <c r="AC46" s="21">
        <f t="shared" si="20"/>
        <v>0</v>
      </c>
      <c r="AD46" s="21">
        <f t="shared" si="20"/>
        <v>0</v>
      </c>
      <c r="AE46" s="21">
        <f t="shared" si="20"/>
        <v>0</v>
      </c>
      <c r="AF46" s="21">
        <f t="shared" si="20"/>
        <v>0</v>
      </c>
      <c r="AG46" s="21">
        <f t="shared" si="20"/>
        <v>0</v>
      </c>
      <c r="AH46" s="21">
        <f t="shared" si="20"/>
        <v>0</v>
      </c>
      <c r="AI46" s="21">
        <f t="shared" si="20"/>
        <v>0</v>
      </c>
      <c r="AJ46" s="21">
        <f t="shared" si="20"/>
        <v>0</v>
      </c>
      <c r="AK46" s="21">
        <f t="shared" si="20"/>
        <v>0</v>
      </c>
      <c r="AL46" s="21">
        <f t="shared" si="20"/>
        <v>0</v>
      </c>
      <c r="AM46" s="21">
        <f t="shared" si="20"/>
        <v>0</v>
      </c>
      <c r="AN46" s="21">
        <f t="shared" si="20"/>
        <v>0</v>
      </c>
      <c r="AO46" s="21">
        <f t="shared" si="20"/>
        <v>0</v>
      </c>
      <c r="AP46" s="21">
        <f t="shared" si="20"/>
        <v>0</v>
      </c>
      <c r="AQ46" s="21">
        <f t="shared" si="20"/>
        <v>0</v>
      </c>
      <c r="AR46" s="21">
        <f t="shared" si="20"/>
        <v>41715275.426461354</v>
      </c>
      <c r="AS46" s="21">
        <f t="shared" si="20"/>
        <v>41715275.426461354</v>
      </c>
      <c r="AT46" s="21">
        <f t="shared" si="20"/>
        <v>41715275.426461354</v>
      </c>
      <c r="AU46" s="22">
        <f t="shared" si="3"/>
        <v>125145826.27938406</v>
      </c>
      <c r="AW46" s="4">
        <v>7836833980.0531378</v>
      </c>
      <c r="AX46" s="4">
        <f t="shared" si="4"/>
        <v>1755254042.4421434</v>
      </c>
      <c r="AY46" s="4">
        <f t="shared" si="5"/>
        <v>465142321.24716806</v>
      </c>
      <c r="AZ46" s="4">
        <f t="shared" si="6"/>
        <v>1290111721.1949754</v>
      </c>
      <c r="BA46" s="4">
        <f t="shared" si="7"/>
        <v>74826479.829308569</v>
      </c>
    </row>
    <row r="47" spans="2:53" x14ac:dyDescent="0.35">
      <c r="B47" s="1">
        <f t="shared" si="8"/>
        <v>39</v>
      </c>
      <c r="C47" s="4">
        <f t="shared" si="13"/>
        <v>546913279.0499059</v>
      </c>
      <c r="D47" s="26">
        <f t="shared" si="10"/>
        <v>119036735</v>
      </c>
      <c r="E47" s="26">
        <f t="shared" si="11"/>
        <v>427876544.0499059</v>
      </c>
      <c r="F47" s="20">
        <f>SUM($E$9:E47)</f>
        <v>10019964566.545187</v>
      </c>
      <c r="G47" s="21">
        <f t="shared" ref="G47:V48" si="21">IF(AND(G$8-$B47&lt;$B$4,G$8&gt;=$B47),$E47/$B$4,0)</f>
        <v>0</v>
      </c>
      <c r="H47" s="21">
        <f t="shared" si="21"/>
        <v>0</v>
      </c>
      <c r="I47" s="21">
        <f t="shared" si="21"/>
        <v>0</v>
      </c>
      <c r="J47" s="21">
        <f t="shared" si="21"/>
        <v>0</v>
      </c>
      <c r="K47" s="21">
        <f t="shared" si="21"/>
        <v>0</v>
      </c>
      <c r="L47" s="21">
        <f t="shared" si="21"/>
        <v>0</v>
      </c>
      <c r="M47" s="21">
        <f t="shared" si="21"/>
        <v>0</v>
      </c>
      <c r="N47" s="21">
        <f t="shared" si="21"/>
        <v>0</v>
      </c>
      <c r="O47" s="21">
        <f t="shared" si="21"/>
        <v>0</v>
      </c>
      <c r="P47" s="21">
        <f t="shared" si="21"/>
        <v>0</v>
      </c>
      <c r="Q47" s="21">
        <f t="shared" si="21"/>
        <v>0</v>
      </c>
      <c r="R47" s="21">
        <f t="shared" si="21"/>
        <v>0</v>
      </c>
      <c r="S47" s="21">
        <f t="shared" si="21"/>
        <v>0</v>
      </c>
      <c r="T47" s="21">
        <f t="shared" si="21"/>
        <v>0</v>
      </c>
      <c r="U47" s="21">
        <f t="shared" si="21"/>
        <v>0</v>
      </c>
      <c r="V47" s="21">
        <f t="shared" si="21"/>
        <v>0</v>
      </c>
      <c r="W47" s="21">
        <f t="shared" si="20"/>
        <v>0</v>
      </c>
      <c r="X47" s="21">
        <f t="shared" si="20"/>
        <v>0</v>
      </c>
      <c r="Y47" s="21">
        <f t="shared" si="20"/>
        <v>0</v>
      </c>
      <c r="Z47" s="21">
        <f t="shared" si="20"/>
        <v>0</v>
      </c>
      <c r="AA47" s="21">
        <f t="shared" si="20"/>
        <v>0</v>
      </c>
      <c r="AB47" s="21">
        <f t="shared" si="20"/>
        <v>0</v>
      </c>
      <c r="AC47" s="21">
        <f t="shared" si="20"/>
        <v>0</v>
      </c>
      <c r="AD47" s="21">
        <f t="shared" si="20"/>
        <v>0</v>
      </c>
      <c r="AE47" s="21">
        <f t="shared" si="20"/>
        <v>0</v>
      </c>
      <c r="AF47" s="21">
        <f t="shared" si="20"/>
        <v>0</v>
      </c>
      <c r="AG47" s="21">
        <f t="shared" si="20"/>
        <v>0</v>
      </c>
      <c r="AH47" s="21">
        <f t="shared" si="20"/>
        <v>0</v>
      </c>
      <c r="AI47" s="21">
        <f t="shared" si="20"/>
        <v>0</v>
      </c>
      <c r="AJ47" s="21">
        <f t="shared" si="20"/>
        <v>0</v>
      </c>
      <c r="AK47" s="21">
        <f t="shared" si="20"/>
        <v>0</v>
      </c>
      <c r="AL47" s="21">
        <f t="shared" si="20"/>
        <v>0</v>
      </c>
      <c r="AM47" s="21">
        <f t="shared" si="20"/>
        <v>0</v>
      </c>
      <c r="AN47" s="21">
        <f t="shared" si="20"/>
        <v>0</v>
      </c>
      <c r="AO47" s="21">
        <f t="shared" si="20"/>
        <v>0</v>
      </c>
      <c r="AP47" s="21">
        <f t="shared" si="20"/>
        <v>0</v>
      </c>
      <c r="AQ47" s="21">
        <f t="shared" si="20"/>
        <v>0</v>
      </c>
      <c r="AR47" s="21">
        <f t="shared" si="20"/>
        <v>0</v>
      </c>
      <c r="AS47" s="21">
        <f t="shared" si="20"/>
        <v>42787654.404990591</v>
      </c>
      <c r="AT47" s="21">
        <f t="shared" si="20"/>
        <v>42787654.404990591</v>
      </c>
      <c r="AU47" s="22">
        <f t="shared" si="3"/>
        <v>85575308.809981182</v>
      </c>
      <c r="AW47" s="4">
        <v>8218892137.1042004</v>
      </c>
      <c r="AX47" s="4">
        <f t="shared" si="4"/>
        <v>1801072429.4409866</v>
      </c>
      <c r="AY47" s="4">
        <f t="shared" si="5"/>
        <v>477284193.80186146</v>
      </c>
      <c r="AZ47" s="4">
        <f t="shared" si="6"/>
        <v>1323788235.6391251</v>
      </c>
      <c r="BA47" s="4">
        <f t="shared" si="7"/>
        <v>76779717.667069256</v>
      </c>
    </row>
    <row r="48" spans="2:53" x14ac:dyDescent="0.35">
      <c r="B48" s="1">
        <f t="shared" si="8"/>
        <v>40</v>
      </c>
      <c r="C48" s="4">
        <f t="shared" si="13"/>
        <v>557851544.63090408</v>
      </c>
      <c r="D48" s="26">
        <f t="shared" si="10"/>
        <v>119036735</v>
      </c>
      <c r="E48" s="26">
        <f t="shared" si="11"/>
        <v>438814809.63090408</v>
      </c>
      <c r="F48" s="20">
        <f>SUM($E$9:E48)</f>
        <v>10458779376.17609</v>
      </c>
      <c r="G48" s="21">
        <f t="shared" si="21"/>
        <v>0</v>
      </c>
      <c r="H48" s="21">
        <f t="shared" si="21"/>
        <v>0</v>
      </c>
      <c r="I48" s="21">
        <f t="shared" si="21"/>
        <v>0</v>
      </c>
      <c r="J48" s="21">
        <f t="shared" si="21"/>
        <v>0</v>
      </c>
      <c r="K48" s="21">
        <f t="shared" si="21"/>
        <v>0</v>
      </c>
      <c r="L48" s="21">
        <f t="shared" si="21"/>
        <v>0</v>
      </c>
      <c r="M48" s="21">
        <f t="shared" si="21"/>
        <v>0</v>
      </c>
      <c r="N48" s="21">
        <f t="shared" si="21"/>
        <v>0</v>
      </c>
      <c r="O48" s="21">
        <f t="shared" si="21"/>
        <v>0</v>
      </c>
      <c r="P48" s="21">
        <f t="shared" si="21"/>
        <v>0</v>
      </c>
      <c r="Q48" s="21">
        <f t="shared" si="21"/>
        <v>0</v>
      </c>
      <c r="R48" s="21">
        <f t="shared" si="21"/>
        <v>0</v>
      </c>
      <c r="S48" s="21">
        <f t="shared" si="21"/>
        <v>0</v>
      </c>
      <c r="T48" s="21">
        <f t="shared" si="21"/>
        <v>0</v>
      </c>
      <c r="U48" s="21">
        <f t="shared" si="21"/>
        <v>0</v>
      </c>
      <c r="V48" s="21">
        <f t="shared" si="21"/>
        <v>0</v>
      </c>
      <c r="W48" s="21">
        <f t="shared" si="20"/>
        <v>0</v>
      </c>
      <c r="X48" s="21">
        <f t="shared" si="20"/>
        <v>0</v>
      </c>
      <c r="Y48" s="21">
        <f t="shared" si="20"/>
        <v>0</v>
      </c>
      <c r="Z48" s="21">
        <f t="shared" si="20"/>
        <v>0</v>
      </c>
      <c r="AA48" s="21">
        <f t="shared" si="20"/>
        <v>0</v>
      </c>
      <c r="AB48" s="21">
        <f t="shared" si="20"/>
        <v>0</v>
      </c>
      <c r="AC48" s="21">
        <f t="shared" si="20"/>
        <v>0</v>
      </c>
      <c r="AD48" s="21">
        <f t="shared" si="20"/>
        <v>0</v>
      </c>
      <c r="AE48" s="21">
        <f t="shared" si="20"/>
        <v>0</v>
      </c>
      <c r="AF48" s="21">
        <f t="shared" si="20"/>
        <v>0</v>
      </c>
      <c r="AG48" s="21">
        <f t="shared" si="20"/>
        <v>0</v>
      </c>
      <c r="AH48" s="21">
        <f t="shared" si="20"/>
        <v>0</v>
      </c>
      <c r="AI48" s="21">
        <f t="shared" si="20"/>
        <v>0</v>
      </c>
      <c r="AJ48" s="21">
        <f t="shared" si="20"/>
        <v>0</v>
      </c>
      <c r="AK48" s="21">
        <f t="shared" si="20"/>
        <v>0</v>
      </c>
      <c r="AL48" s="21">
        <f t="shared" si="20"/>
        <v>0</v>
      </c>
      <c r="AM48" s="21">
        <f t="shared" si="20"/>
        <v>0</v>
      </c>
      <c r="AN48" s="21">
        <f t="shared" si="20"/>
        <v>0</v>
      </c>
      <c r="AO48" s="21">
        <f t="shared" si="20"/>
        <v>0</v>
      </c>
      <c r="AP48" s="21">
        <f t="shared" si="20"/>
        <v>0</v>
      </c>
      <c r="AQ48" s="21">
        <f t="shared" si="20"/>
        <v>0</v>
      </c>
      <c r="AR48" s="21">
        <f t="shared" si="20"/>
        <v>0</v>
      </c>
      <c r="AS48" s="21">
        <f t="shared" si="20"/>
        <v>0</v>
      </c>
      <c r="AT48" s="21">
        <f t="shared" si="20"/>
        <v>43881480.963090405</v>
      </c>
      <c r="AU48" s="22">
        <f t="shared" si="3"/>
        <v>43881480.963090405</v>
      </c>
      <c r="AW48" s="4">
        <v>8610972191.9962845</v>
      </c>
      <c r="AX48" s="4">
        <f t="shared" si="4"/>
        <v>1847807184.1798058</v>
      </c>
      <c r="AY48" s="4">
        <f t="shared" si="5"/>
        <v>489668903.80764854</v>
      </c>
      <c r="AZ48" s="4">
        <f t="shared" si="6"/>
        <v>1358138280.3721571</v>
      </c>
      <c r="BA48" s="4">
        <f t="shared" si="7"/>
        <v>78772020.261585116</v>
      </c>
    </row>
    <row r="49" spans="2:47" x14ac:dyDescent="0.35"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</row>
    <row r="50" spans="2:47" x14ac:dyDescent="0.35">
      <c r="B50" s="7" t="s">
        <v>7</v>
      </c>
      <c r="C50" s="7"/>
      <c r="D50" s="7"/>
      <c r="E50" s="7"/>
      <c r="F50" s="7"/>
      <c r="G50" s="7">
        <f>SUM(G9:G48)</f>
        <v>2322326.5</v>
      </c>
      <c r="H50" s="7">
        <f t="shared" ref="H50:AT50" si="22">SUM(H9:H48)</f>
        <v>7489853</v>
      </c>
      <c r="I50" s="7">
        <f t="shared" si="22"/>
        <v>15502579.5</v>
      </c>
      <c r="J50" s="7">
        <f t="shared" si="22"/>
        <v>26360506</v>
      </c>
      <c r="K50" s="7">
        <f t="shared" si="22"/>
        <v>40063632.5</v>
      </c>
      <c r="L50" s="7">
        <f t="shared" si="22"/>
        <v>56611959</v>
      </c>
      <c r="M50" s="7">
        <f t="shared" si="22"/>
        <v>73729325.5</v>
      </c>
      <c r="N50" s="7">
        <f t="shared" si="22"/>
        <v>91427112.799999997</v>
      </c>
      <c r="O50" s="7">
        <f t="shared" si="22"/>
        <v>109716929.316</v>
      </c>
      <c r="P50" s="7">
        <f t="shared" si="22"/>
        <v>128610615.63232</v>
      </c>
      <c r="Q50" s="7">
        <f t="shared" si="22"/>
        <v>145797922.64496639</v>
      </c>
      <c r="R50" s="7">
        <f t="shared" si="22"/>
        <v>160768295.79786572</v>
      </c>
      <c r="S50" s="7">
        <f t="shared" si="22"/>
        <v>173534300.41382304</v>
      </c>
      <c r="T50" s="7">
        <f t="shared" si="22"/>
        <v>184108753.12209952</v>
      </c>
      <c r="U50" s="7">
        <f t="shared" si="22"/>
        <v>192504726.88454151</v>
      </c>
      <c r="V50" s="7">
        <f t="shared" si="22"/>
        <v>198735556.12223235</v>
      </c>
      <c r="W50" s="7">
        <f t="shared" si="22"/>
        <v>205091001.944677</v>
      </c>
      <c r="X50" s="7">
        <f t="shared" si="22"/>
        <v>211573556.68357056</v>
      </c>
      <c r="Y50" s="7">
        <f t="shared" si="22"/>
        <v>218185762.51724198</v>
      </c>
      <c r="Z50" s="7">
        <f t="shared" si="22"/>
        <v>224930212.46758685</v>
      </c>
      <c r="AA50" s="7">
        <f t="shared" si="22"/>
        <v>231809551.41693857</v>
      </c>
      <c r="AB50" s="7">
        <f t="shared" si="22"/>
        <v>238826477.14527735</v>
      </c>
      <c r="AC50" s="7">
        <f t="shared" si="22"/>
        <v>245983741.38818291</v>
      </c>
      <c r="AD50" s="7">
        <f t="shared" si="22"/>
        <v>253284150.91594657</v>
      </c>
      <c r="AE50" s="7">
        <f t="shared" si="22"/>
        <v>260730568.63426548</v>
      </c>
      <c r="AF50" s="7">
        <f t="shared" si="22"/>
        <v>268325914.70695081</v>
      </c>
      <c r="AG50" s="7">
        <f t="shared" si="22"/>
        <v>276073167.7010898</v>
      </c>
      <c r="AH50" s="7">
        <f t="shared" si="22"/>
        <v>283975365.75511158</v>
      </c>
      <c r="AI50" s="7">
        <f t="shared" si="22"/>
        <v>292035607.77021384</v>
      </c>
      <c r="AJ50" s="7">
        <f t="shared" si="22"/>
        <v>300257054.62561816</v>
      </c>
      <c r="AK50" s="7">
        <f t="shared" si="22"/>
        <v>308642930.41813052</v>
      </c>
      <c r="AL50" s="7">
        <f t="shared" si="22"/>
        <v>317196523.72649312</v>
      </c>
      <c r="AM50" s="7">
        <f t="shared" si="22"/>
        <v>325921188.90102297</v>
      </c>
      <c r="AN50" s="7">
        <f t="shared" si="22"/>
        <v>334820347.37904352</v>
      </c>
      <c r="AO50" s="7">
        <f t="shared" si="22"/>
        <v>343897489.02662438</v>
      </c>
      <c r="AP50" s="7">
        <f t="shared" si="22"/>
        <v>353156173.50715685</v>
      </c>
      <c r="AQ50" s="7">
        <f t="shared" si="22"/>
        <v>362600031.67729998</v>
      </c>
      <c r="AR50" s="7">
        <f t="shared" si="22"/>
        <v>372232767.01084596</v>
      </c>
      <c r="AS50" s="7">
        <f t="shared" si="22"/>
        <v>382058157.05106294</v>
      </c>
      <c r="AT50" s="7">
        <f t="shared" si="22"/>
        <v>392080054.89208424</v>
      </c>
      <c r="AU50" s="7"/>
    </row>
    <row r="51" spans="2:47" x14ac:dyDescent="0.35">
      <c r="B51" s="1" t="s">
        <v>8</v>
      </c>
      <c r="C51" s="1"/>
      <c r="D51" s="1"/>
      <c r="E51" s="1"/>
      <c r="F51" s="1"/>
      <c r="G51" s="6">
        <f>SUM($G$50:G50)</f>
        <v>2322326.5</v>
      </c>
      <c r="H51" s="6">
        <f>SUM($G$50:H50)</f>
        <v>9812179.5</v>
      </c>
      <c r="I51" s="6">
        <f>SUM($G$50:I50)</f>
        <v>25314759</v>
      </c>
      <c r="J51" s="6">
        <f>SUM($G$50:J50)</f>
        <v>51675265</v>
      </c>
      <c r="K51" s="6">
        <f>SUM($G$50:K50)</f>
        <v>91738897.5</v>
      </c>
      <c r="L51" s="6">
        <f>SUM($G$50:L50)</f>
        <v>148350856.5</v>
      </c>
      <c r="M51" s="6">
        <f>SUM($G$50:M50)</f>
        <v>222080182</v>
      </c>
      <c r="N51" s="6">
        <f>SUM($G$50:N50)</f>
        <v>313507294.80000001</v>
      </c>
      <c r="O51" s="6">
        <f>SUM($G$50:O50)</f>
        <v>423224224.116</v>
      </c>
      <c r="P51" s="6">
        <f>SUM($G$50:P50)</f>
        <v>551834839.74831998</v>
      </c>
      <c r="Q51" s="6">
        <f>SUM($G$50:Q50)</f>
        <v>697632762.39328635</v>
      </c>
      <c r="R51" s="6">
        <f>SUM($G$50:R50)</f>
        <v>858401058.1911521</v>
      </c>
      <c r="S51" s="6">
        <f>SUM($G$50:S50)</f>
        <v>1031935358.6049751</v>
      </c>
      <c r="T51" s="6">
        <f>SUM($G$50:T50)</f>
        <v>1216044111.7270746</v>
      </c>
      <c r="U51" s="6">
        <f>SUM($G$50:U50)</f>
        <v>1408548838.6116161</v>
      </c>
      <c r="V51" s="6">
        <f>SUM($G$50:V50)</f>
        <v>1607284394.7338486</v>
      </c>
      <c r="W51" s="6">
        <f>SUM($G$50:W50)</f>
        <v>1812375396.6785254</v>
      </c>
      <c r="X51" s="6">
        <f>SUM($G$50:X50)</f>
        <v>2023948953.3620961</v>
      </c>
      <c r="Y51" s="6">
        <f>SUM($G$50:Y50)</f>
        <v>2242134715.8793383</v>
      </c>
      <c r="Z51" s="6">
        <f>SUM($G$50:Z50)</f>
        <v>2467064928.3469253</v>
      </c>
      <c r="AA51" s="6">
        <f>SUM($G$50:AA50)</f>
        <v>2698874479.763864</v>
      </c>
      <c r="AB51" s="6">
        <f>SUM($G$50:AB50)</f>
        <v>2937700956.9091415</v>
      </c>
      <c r="AC51" s="6">
        <f>SUM($G$50:AC50)</f>
        <v>3183684698.2973247</v>
      </c>
      <c r="AD51" s="6">
        <f>SUM($G$50:AD50)</f>
        <v>3436968849.2132711</v>
      </c>
      <c r="AE51" s="6">
        <f>SUM($G$50:AE50)</f>
        <v>3697699417.8475366</v>
      </c>
      <c r="AF51" s="6">
        <f>SUM($G$50:AF50)</f>
        <v>3966025332.5544872</v>
      </c>
      <c r="AG51" s="6">
        <f>SUM($G$50:AG50)</f>
        <v>4242098500.2555771</v>
      </c>
      <c r="AH51" s="6">
        <f>SUM($G$50:AH50)</f>
        <v>4526073866.0106888</v>
      </c>
      <c r="AI51" s="6">
        <f>SUM($G$50:AI50)</f>
        <v>4818109473.7809029</v>
      </c>
      <c r="AJ51" s="6">
        <f>SUM($G$50:AJ50)</f>
        <v>5118366528.4065208</v>
      </c>
      <c r="AK51" s="6">
        <f>SUM($G$50:AK50)</f>
        <v>5427009458.8246517</v>
      </c>
      <c r="AL51" s="6">
        <f>SUM($G$50:AL50)</f>
        <v>5744205982.5511446</v>
      </c>
      <c r="AM51" s="6">
        <f>SUM($G$50:AM50)</f>
        <v>6070127171.4521675</v>
      </c>
      <c r="AN51" s="6">
        <f>SUM($G$50:AN50)</f>
        <v>6404947518.8312111</v>
      </c>
      <c r="AO51" s="6">
        <f>SUM($G$50:AO50)</f>
        <v>6748845007.8578358</v>
      </c>
      <c r="AP51" s="6">
        <f>SUM($G$50:AP50)</f>
        <v>7102001181.3649921</v>
      </c>
      <c r="AQ51" s="6">
        <f>SUM($G$50:AQ50)</f>
        <v>7464601213.0422916</v>
      </c>
      <c r="AR51" s="6">
        <f>SUM($G$50:AR50)</f>
        <v>7836833980.0531378</v>
      </c>
      <c r="AS51" s="6">
        <f>SUM($G$50:AS50)</f>
        <v>8218892137.1042004</v>
      </c>
      <c r="AT51" s="6">
        <f>SUM($G$50:AT50)</f>
        <v>8610972191.9962845</v>
      </c>
      <c r="AU51" s="6"/>
    </row>
    <row r="52" spans="2:47" x14ac:dyDescent="0.35">
      <c r="B52" s="1" t="s">
        <v>13</v>
      </c>
      <c r="G52" s="7">
        <f t="array" ref="G52:AT52">TRANSPOSE(BA9:BA48)</f>
        <v>891007.00825499999</v>
      </c>
      <c r="H52" s="7">
        <v>2774631.1218150002</v>
      </c>
      <c r="I52" s="7">
        <v>5529581.4646800011</v>
      </c>
      <c r="J52" s="7">
        <v>9034567.1608499996</v>
      </c>
      <c r="K52" s="7">
        <v>13168297.334324999</v>
      </c>
      <c r="L52" s="7">
        <v>17809481.109105002</v>
      </c>
      <c r="M52" s="7">
        <v>21963533.301989999</v>
      </c>
      <c r="N52" s="7">
        <v>25610562.209316004</v>
      </c>
      <c r="O52" s="7">
        <v>28730278.293345727</v>
      </c>
      <c r="P52" s="7">
        <v>31301986.225587144</v>
      </c>
      <c r="Q52" s="7">
        <v>33403577.549673386</v>
      </c>
      <c r="R52" s="7">
        <v>35134811.721841358</v>
      </c>
      <c r="S52" s="7">
        <v>36595017.569932692</v>
      </c>
      <c r="T52" s="7">
        <v>37883084.680825844</v>
      </c>
      <c r="U52" s="7">
        <v>39097454.615616865</v>
      </c>
      <c r="V52" s="7">
        <v>40336111.949103706</v>
      </c>
      <c r="W52" s="7">
        <v>41599542.429260291</v>
      </c>
      <c r="X52" s="7">
        <v>42888241.519020006</v>
      </c>
      <c r="Y52" s="7">
        <v>44202714.590574883</v>
      </c>
      <c r="Z52" s="7">
        <v>45543477.123560876</v>
      </c>
      <c r="AA52" s="7">
        <v>46911054.90720658</v>
      </c>
      <c r="AB52" s="7">
        <v>48305984.246525221</v>
      </c>
      <c r="AC52" s="7">
        <v>49728812.172630191</v>
      </c>
      <c r="AD52" s="7">
        <v>51180096.657257296</v>
      </c>
      <c r="AE52" s="7">
        <v>52660406.831576951</v>
      </c>
      <c r="AF52" s="7">
        <v>54170323.209383011</v>
      </c>
      <c r="AG52" s="7">
        <v>55710437.914745152</v>
      </c>
      <c r="AH52" s="7">
        <v>57281354.914214551</v>
      </c>
      <c r="AI52" s="7">
        <v>58883690.25367333</v>
      </c>
      <c r="AJ52" s="7">
        <v>60518072.299921326</v>
      </c>
      <c r="AK52" s="7">
        <v>62185141.987094231</v>
      </c>
      <c r="AL52" s="7">
        <v>63885553.068010643</v>
      </c>
      <c r="AM52" s="7">
        <v>65619972.37054535</v>
      </c>
      <c r="AN52" s="7">
        <v>67389080.059130758</v>
      </c>
      <c r="AO52" s="7">
        <v>69193569.901487842</v>
      </c>
      <c r="AP52" s="7">
        <v>71034149.540692106</v>
      </c>
      <c r="AQ52" s="7">
        <v>72911540.772680461</v>
      </c>
      <c r="AR52" s="7">
        <v>74826479.829308569</v>
      </c>
      <c r="AS52" s="7">
        <v>76779717.667069256</v>
      </c>
      <c r="AT52" s="7">
        <v>78772020.261585116</v>
      </c>
      <c r="AU52" s="7"/>
    </row>
    <row r="53" spans="2:47" x14ac:dyDescent="0.35">
      <c r="B53" s="1" t="s">
        <v>37</v>
      </c>
      <c r="G53" s="7">
        <f t="array" ref="G53:AT53">TRANSPOSE(D9:D48)</f>
        <v>119036735</v>
      </c>
      <c r="H53" s="7">
        <v>119036735</v>
      </c>
      <c r="I53" s="7">
        <v>119036735</v>
      </c>
      <c r="J53" s="7">
        <v>119036735</v>
      </c>
      <c r="K53" s="7">
        <v>119036735</v>
      </c>
      <c r="L53" s="7">
        <v>119036735</v>
      </c>
      <c r="M53" s="7">
        <v>119036735</v>
      </c>
      <c r="N53" s="7">
        <v>119036735</v>
      </c>
      <c r="O53" s="7">
        <v>119036735</v>
      </c>
      <c r="P53" s="7">
        <v>119036735</v>
      </c>
      <c r="Q53" s="7">
        <v>119036735</v>
      </c>
      <c r="R53" s="7">
        <v>119036735</v>
      </c>
      <c r="S53" s="7">
        <v>119036735</v>
      </c>
      <c r="T53" s="7">
        <v>119036735</v>
      </c>
      <c r="U53" s="7">
        <v>119036735</v>
      </c>
      <c r="V53" s="7">
        <v>119036735</v>
      </c>
      <c r="W53" s="7">
        <v>119036735</v>
      </c>
      <c r="X53" s="7">
        <v>119036735</v>
      </c>
      <c r="Y53" s="7">
        <v>119036735</v>
      </c>
      <c r="Z53" s="7">
        <v>119036735</v>
      </c>
      <c r="AA53" s="7">
        <v>119036735</v>
      </c>
      <c r="AB53" s="7">
        <v>119036735</v>
      </c>
      <c r="AC53" s="7">
        <v>119036735</v>
      </c>
      <c r="AD53" s="7">
        <v>119036735</v>
      </c>
      <c r="AE53" s="7">
        <v>119036735</v>
      </c>
      <c r="AF53" s="7">
        <v>119036735</v>
      </c>
      <c r="AG53" s="7">
        <v>119036735</v>
      </c>
      <c r="AH53" s="7">
        <v>119036735</v>
      </c>
      <c r="AI53" s="7">
        <v>119036735</v>
      </c>
      <c r="AJ53" s="7">
        <v>119036735</v>
      </c>
      <c r="AK53" s="7">
        <v>119036735</v>
      </c>
      <c r="AL53" s="7">
        <v>119036735</v>
      </c>
      <c r="AM53" s="7">
        <v>119036735</v>
      </c>
      <c r="AN53" s="7">
        <v>119036735</v>
      </c>
      <c r="AO53" s="7">
        <v>119036735</v>
      </c>
      <c r="AP53" s="7">
        <v>119036735</v>
      </c>
      <c r="AQ53" s="7">
        <v>119036735</v>
      </c>
      <c r="AR53" s="7">
        <v>119036735</v>
      </c>
      <c r="AS53" s="7">
        <v>119036735</v>
      </c>
      <c r="AT53" s="7">
        <v>119036735</v>
      </c>
      <c r="AU53" s="7"/>
    </row>
    <row r="54" spans="2:47" x14ac:dyDescent="0.35">
      <c r="B54" s="1" t="s">
        <v>14</v>
      </c>
      <c r="G54" s="6">
        <f>G50+G52+G53</f>
        <v>122250068.508255</v>
      </c>
      <c r="H54" s="6">
        <f t="shared" ref="H54:AT54" si="23">H50+H52+H53</f>
        <v>129301219.121815</v>
      </c>
      <c r="I54" s="6">
        <f t="shared" si="23"/>
        <v>140068895.96468002</v>
      </c>
      <c r="J54" s="6">
        <f t="shared" si="23"/>
        <v>154431808.16084999</v>
      </c>
      <c r="K54" s="6">
        <f t="shared" si="23"/>
        <v>172268664.83432502</v>
      </c>
      <c r="L54" s="6">
        <f t="shared" si="23"/>
        <v>193458175.10910499</v>
      </c>
      <c r="M54" s="6">
        <f t="shared" si="23"/>
        <v>214729593.80199</v>
      </c>
      <c r="N54" s="6">
        <f t="shared" si="23"/>
        <v>236074410.009316</v>
      </c>
      <c r="O54" s="6">
        <f t="shared" si="23"/>
        <v>257483942.60934573</v>
      </c>
      <c r="P54" s="6">
        <f t="shared" si="23"/>
        <v>278949336.85790718</v>
      </c>
      <c r="Q54" s="6">
        <f t="shared" si="23"/>
        <v>298238235.1946398</v>
      </c>
      <c r="R54" s="6">
        <f t="shared" si="23"/>
        <v>314939842.51970708</v>
      </c>
      <c r="S54" s="6">
        <f t="shared" si="23"/>
        <v>329166052.98375571</v>
      </c>
      <c r="T54" s="6">
        <f t="shared" si="23"/>
        <v>341028572.80292535</v>
      </c>
      <c r="U54" s="6">
        <f t="shared" si="23"/>
        <v>350638916.50015837</v>
      </c>
      <c r="V54" s="6">
        <f t="shared" si="23"/>
        <v>358108403.07133603</v>
      </c>
      <c r="W54" s="6">
        <f t="shared" si="23"/>
        <v>365727279.37393725</v>
      </c>
      <c r="X54" s="6">
        <f t="shared" si="23"/>
        <v>373498533.20259058</v>
      </c>
      <c r="Y54" s="6">
        <f t="shared" si="23"/>
        <v>381425212.10781687</v>
      </c>
      <c r="Z54" s="6">
        <f t="shared" si="23"/>
        <v>389510424.59114772</v>
      </c>
      <c r="AA54" s="6">
        <f t="shared" si="23"/>
        <v>397757341.32414514</v>
      </c>
      <c r="AB54" s="6">
        <f t="shared" si="23"/>
        <v>406169196.39180255</v>
      </c>
      <c r="AC54" s="6">
        <f t="shared" si="23"/>
        <v>414749288.56081307</v>
      </c>
      <c r="AD54" s="6">
        <f t="shared" si="23"/>
        <v>423500982.57320386</v>
      </c>
      <c r="AE54" s="6">
        <f t="shared" si="23"/>
        <v>432427710.46584243</v>
      </c>
      <c r="AF54" s="6">
        <f t="shared" si="23"/>
        <v>441532972.91633379</v>
      </c>
      <c r="AG54" s="6">
        <f t="shared" si="23"/>
        <v>450820340.61583495</v>
      </c>
      <c r="AH54" s="6">
        <f t="shared" si="23"/>
        <v>460293455.66932613</v>
      </c>
      <c r="AI54" s="6">
        <f t="shared" si="23"/>
        <v>469956033.02388716</v>
      </c>
      <c r="AJ54" s="6">
        <f t="shared" si="23"/>
        <v>479811861.92553949</v>
      </c>
      <c r="AK54" s="6">
        <f t="shared" si="23"/>
        <v>489864807.40522474</v>
      </c>
      <c r="AL54" s="6">
        <f t="shared" si="23"/>
        <v>500118811.79450375</v>
      </c>
      <c r="AM54" s="6">
        <f t="shared" si="23"/>
        <v>510577896.2715683</v>
      </c>
      <c r="AN54" s="6">
        <f t="shared" si="23"/>
        <v>521246162.43817425</v>
      </c>
      <c r="AO54" s="6">
        <f t="shared" si="23"/>
        <v>532127793.92811221</v>
      </c>
      <c r="AP54" s="6">
        <f t="shared" si="23"/>
        <v>543227058.04784894</v>
      </c>
      <c r="AQ54" s="6">
        <f t="shared" si="23"/>
        <v>554548307.4499805</v>
      </c>
      <c r="AR54" s="6">
        <f t="shared" si="23"/>
        <v>566095981.84015453</v>
      </c>
      <c r="AS54" s="6">
        <f t="shared" si="23"/>
        <v>577874609.71813226</v>
      </c>
      <c r="AT54" s="6">
        <f t="shared" si="23"/>
        <v>589888810.15366936</v>
      </c>
      <c r="AU54" s="6"/>
    </row>
    <row r="55" spans="2:47" x14ac:dyDescent="0.35">
      <c r="B55" s="1" t="s">
        <v>15</v>
      </c>
      <c r="G55" s="6">
        <f>SUM($G$54:G54)</f>
        <v>122250068.508255</v>
      </c>
      <c r="H55" s="6">
        <f>SUM($G$54:H54)</f>
        <v>251551287.63007</v>
      </c>
      <c r="I55" s="6">
        <f>SUM($G$54:I54)</f>
        <v>391620183.59475005</v>
      </c>
      <c r="J55" s="6">
        <f>SUM($G$54:J54)</f>
        <v>546051991.75559998</v>
      </c>
      <c r="K55" s="6">
        <f>SUM($G$54:K54)</f>
        <v>718320656.58992505</v>
      </c>
      <c r="L55" s="6">
        <f>SUM($G$54:L54)</f>
        <v>911778831.69903004</v>
      </c>
      <c r="M55" s="6">
        <f>SUM($G$54:M54)</f>
        <v>1126508425.50102</v>
      </c>
      <c r="N55" s="6">
        <f>SUM($G$54:N54)</f>
        <v>1362582835.5103359</v>
      </c>
      <c r="O55" s="6">
        <f>SUM($G$54:O54)</f>
        <v>1620066778.1196816</v>
      </c>
      <c r="P55" s="6">
        <f>SUM($G$54:P54)</f>
        <v>1899016114.9775887</v>
      </c>
      <c r="Q55" s="6">
        <f>SUM($G$54:Q54)</f>
        <v>2197254350.1722283</v>
      </c>
      <c r="R55" s="6">
        <f>SUM($G$54:R54)</f>
        <v>2512194192.6919355</v>
      </c>
      <c r="S55" s="6">
        <f>SUM($G$54:S54)</f>
        <v>2841360245.6756911</v>
      </c>
      <c r="T55" s="6">
        <f>SUM($G$54:T54)</f>
        <v>3182388818.4786167</v>
      </c>
      <c r="U55" s="6">
        <f>SUM($G$54:U54)</f>
        <v>3533027734.978775</v>
      </c>
      <c r="V55" s="6">
        <f>SUM($G$54:V54)</f>
        <v>3891136138.0501108</v>
      </c>
      <c r="W55" s="6">
        <f>SUM($G$54:W54)</f>
        <v>4256863417.4240479</v>
      </c>
      <c r="X55" s="6">
        <f>SUM($G$54:X54)</f>
        <v>4630361950.6266384</v>
      </c>
      <c r="Y55" s="6">
        <f>SUM($G$54:Y54)</f>
        <v>5011787162.7344551</v>
      </c>
      <c r="Z55" s="6">
        <f>SUM($G$54:Z54)</f>
        <v>5401297587.3256025</v>
      </c>
      <c r="AA55" s="6">
        <f>SUM($G$54:AA54)</f>
        <v>5799054928.6497478</v>
      </c>
      <c r="AB55" s="6">
        <f>SUM($G$54:AB54)</f>
        <v>6205224125.0415506</v>
      </c>
      <c r="AC55" s="6">
        <f>SUM($G$54:AC54)</f>
        <v>6619973413.6023636</v>
      </c>
      <c r="AD55" s="6">
        <f>SUM($G$54:AD54)</f>
        <v>7043474396.1755676</v>
      </c>
      <c r="AE55" s="6">
        <f>SUM($G$54:AE54)</f>
        <v>7475902106.6414099</v>
      </c>
      <c r="AF55" s="6">
        <f>SUM($G$54:AF54)</f>
        <v>7917435079.557744</v>
      </c>
      <c r="AG55" s="6">
        <f>SUM($G$54:AG54)</f>
        <v>8368255420.1735792</v>
      </c>
      <c r="AH55" s="6">
        <f>SUM($G$54:AH54)</f>
        <v>8828548875.842905</v>
      </c>
      <c r="AI55" s="6">
        <f>SUM($G$54:AI54)</f>
        <v>9298504908.8667927</v>
      </c>
      <c r="AJ55" s="6">
        <f>SUM($G$54:AJ54)</f>
        <v>9778316770.7923317</v>
      </c>
      <c r="AK55" s="6">
        <f>SUM($G$54:AK54)</f>
        <v>10268181578.197556</v>
      </c>
      <c r="AL55" s="6">
        <f>SUM($G$54:AL54)</f>
        <v>10768300389.99206</v>
      </c>
      <c r="AM55" s="6">
        <f>SUM($G$54:AM54)</f>
        <v>11278878286.263628</v>
      </c>
      <c r="AN55" s="6">
        <f>SUM($G$54:AN54)</f>
        <v>11800124448.701801</v>
      </c>
      <c r="AO55" s="6">
        <f>SUM($G$54:AO54)</f>
        <v>12332252242.629913</v>
      </c>
      <c r="AP55" s="6">
        <f>SUM($G$54:AP54)</f>
        <v>12875479300.677763</v>
      </c>
      <c r="AQ55" s="6">
        <f>SUM($G$54:AQ54)</f>
        <v>13430027608.127743</v>
      </c>
      <c r="AR55" s="6">
        <f>SUM($G$54:AR54)</f>
        <v>13996123589.967897</v>
      </c>
      <c r="AS55" s="6">
        <f>SUM($G$54:AS54)</f>
        <v>14573998199.686029</v>
      </c>
      <c r="AT55" s="6">
        <f>SUM($G$54:AT54)</f>
        <v>15163887009.839699</v>
      </c>
      <c r="AU55" s="6"/>
    </row>
    <row r="57" spans="2:47" x14ac:dyDescent="0.35">
      <c r="B57" s="1" t="s">
        <v>25</v>
      </c>
      <c r="G57" s="7">
        <f t="array" ref="G57:AT57">TRANSPOSE(C9:C48)</f>
        <v>142260000</v>
      </c>
      <c r="H57" s="7">
        <v>170712000</v>
      </c>
      <c r="I57" s="7">
        <v>199164000</v>
      </c>
      <c r="J57" s="7">
        <v>227616000</v>
      </c>
      <c r="K57" s="7">
        <v>256068000</v>
      </c>
      <c r="L57" s="7">
        <v>284520000</v>
      </c>
      <c r="M57" s="7">
        <v>290210400</v>
      </c>
      <c r="N57" s="7">
        <v>296014608</v>
      </c>
      <c r="O57" s="7">
        <v>301934900.16000003</v>
      </c>
      <c r="P57" s="7">
        <v>307973598.16320002</v>
      </c>
      <c r="Q57" s="7">
        <v>314133070.12646401</v>
      </c>
      <c r="R57" s="7">
        <v>320415731.52899331</v>
      </c>
      <c r="S57" s="7">
        <v>326824046.1595732</v>
      </c>
      <c r="T57" s="7">
        <v>333360527.08276469</v>
      </c>
      <c r="U57" s="7">
        <v>340027737.62441999</v>
      </c>
      <c r="V57" s="7">
        <v>346828292.37690842</v>
      </c>
      <c r="W57" s="7">
        <v>353764858.22444659</v>
      </c>
      <c r="X57" s="7">
        <v>360840155.38893551</v>
      </c>
      <c r="Y57" s="7">
        <v>368056958.49671423</v>
      </c>
      <c r="Z57" s="7">
        <v>375418097.66664851</v>
      </c>
      <c r="AA57" s="7">
        <v>382926459.61998147</v>
      </c>
      <c r="AB57" s="7">
        <v>390584988.81238109</v>
      </c>
      <c r="AC57" s="7">
        <v>398396688.58862871</v>
      </c>
      <c r="AD57" s="7">
        <v>406364622.36040127</v>
      </c>
      <c r="AE57" s="7">
        <v>414491914.80760932</v>
      </c>
      <c r="AF57" s="7">
        <v>422781753.10376149</v>
      </c>
      <c r="AG57" s="7">
        <v>431237388.16583675</v>
      </c>
      <c r="AH57" s="7">
        <v>439862135.9291535</v>
      </c>
      <c r="AI57" s="7">
        <v>448659378.64773661</v>
      </c>
      <c r="AJ57" s="7">
        <v>457632566.22069132</v>
      </c>
      <c r="AK57" s="7">
        <v>466785217.54510516</v>
      </c>
      <c r="AL57" s="7">
        <v>476120921.8960073</v>
      </c>
      <c r="AM57" s="7">
        <v>485643340.33392745</v>
      </c>
      <c r="AN57" s="7">
        <v>495356207.14060599</v>
      </c>
      <c r="AO57" s="7">
        <v>505263331.28341812</v>
      </c>
      <c r="AP57" s="7">
        <v>515368597.90908647</v>
      </c>
      <c r="AQ57" s="7">
        <v>525675969.8672682</v>
      </c>
      <c r="AR57" s="7">
        <v>536189489.26461357</v>
      </c>
      <c r="AS57" s="7">
        <v>546913279.0499059</v>
      </c>
      <c r="AT57" s="7">
        <v>557851544.63090408</v>
      </c>
      <c r="AU57" s="7"/>
    </row>
    <row r="58" spans="2:47" x14ac:dyDescent="0.35">
      <c r="B58" s="1" t="s">
        <v>26</v>
      </c>
      <c r="G58" s="6">
        <f>SUM($G$57:G57)</f>
        <v>142260000</v>
      </c>
      <c r="H58" s="6">
        <f>SUM($G$57:H57)</f>
        <v>312972000</v>
      </c>
      <c r="I58" s="6">
        <f>SUM($G$57:I57)</f>
        <v>512136000</v>
      </c>
      <c r="J58" s="6">
        <f>SUM($G$57:J57)</f>
        <v>739752000</v>
      </c>
      <c r="K58" s="6">
        <f>SUM($G$57:K57)</f>
        <v>995820000</v>
      </c>
      <c r="L58" s="6">
        <f>SUM($G$57:L57)</f>
        <v>1280340000</v>
      </c>
      <c r="M58" s="6">
        <f>SUM($G$57:M57)</f>
        <v>1570550400</v>
      </c>
      <c r="N58" s="6">
        <f>SUM($G$57:N57)</f>
        <v>1866565008</v>
      </c>
      <c r="O58" s="6">
        <f>SUM($G$57:O57)</f>
        <v>2168499908.1599998</v>
      </c>
      <c r="P58" s="6">
        <f>SUM($G$57:P57)</f>
        <v>2476473506.3231997</v>
      </c>
      <c r="Q58" s="6">
        <f>SUM($G$57:Q57)</f>
        <v>2790606576.4496636</v>
      </c>
      <c r="R58" s="6">
        <f>SUM($G$57:R57)</f>
        <v>3111022307.9786568</v>
      </c>
      <c r="S58" s="6">
        <f>SUM($G$57:S57)</f>
        <v>3437846354.1382298</v>
      </c>
      <c r="T58" s="6">
        <f>SUM($G$57:T57)</f>
        <v>3771206881.2209945</v>
      </c>
      <c r="U58" s="6">
        <f>SUM($G$57:U57)</f>
        <v>4111234618.8454146</v>
      </c>
      <c r="V58" s="6">
        <f>SUM($G$57:V57)</f>
        <v>4458062911.2223234</v>
      </c>
      <c r="W58" s="6">
        <f>SUM($G$57:W57)</f>
        <v>4811827769.4467697</v>
      </c>
      <c r="X58" s="6">
        <f>SUM($G$57:X57)</f>
        <v>5172667924.8357048</v>
      </c>
      <c r="Y58" s="6">
        <f>SUM($G$57:Y57)</f>
        <v>5540724883.3324194</v>
      </c>
      <c r="Z58" s="6">
        <f>SUM($G$57:Z57)</f>
        <v>5916142980.9990683</v>
      </c>
      <c r="AA58" s="6">
        <f>SUM($G$57:AA57)</f>
        <v>6299069440.61905</v>
      </c>
      <c r="AB58" s="6">
        <f>SUM($G$57:AB57)</f>
        <v>6689654429.4314308</v>
      </c>
      <c r="AC58" s="6">
        <f>SUM($G$57:AC57)</f>
        <v>7088051118.0200596</v>
      </c>
      <c r="AD58" s="6">
        <f>SUM($G$57:AD57)</f>
        <v>7494415740.3804607</v>
      </c>
      <c r="AE58" s="6">
        <f>SUM($G$57:AE57)</f>
        <v>7908907655.1880703</v>
      </c>
      <c r="AF58" s="6">
        <f>SUM($G$57:AF57)</f>
        <v>8331689408.291832</v>
      </c>
      <c r="AG58" s="6">
        <f>SUM($G$57:AG57)</f>
        <v>8762926796.4576683</v>
      </c>
      <c r="AH58" s="6">
        <f>SUM($G$57:AH57)</f>
        <v>9202788932.3868217</v>
      </c>
      <c r="AI58" s="6">
        <f>SUM($G$57:AI57)</f>
        <v>9651448311.0345592</v>
      </c>
      <c r="AJ58" s="6">
        <f>SUM($G$57:AJ57)</f>
        <v>10109080877.255251</v>
      </c>
      <c r="AK58" s="6">
        <f>SUM($G$57:AK57)</f>
        <v>10575866094.800356</v>
      </c>
      <c r="AL58" s="6">
        <f>SUM($G$57:AL57)</f>
        <v>11051987016.696363</v>
      </c>
      <c r="AM58" s="6">
        <f>SUM($G$57:AM57)</f>
        <v>11537630357.030291</v>
      </c>
      <c r="AN58" s="6">
        <f>SUM($G$57:AN57)</f>
        <v>12032986564.170897</v>
      </c>
      <c r="AO58" s="6">
        <f>SUM($G$57:AO57)</f>
        <v>12538249895.454315</v>
      </c>
      <c r="AP58" s="6">
        <f>SUM($G$57:AP57)</f>
        <v>13053618493.363401</v>
      </c>
      <c r="AQ58" s="6">
        <f>SUM($G$57:AQ57)</f>
        <v>13579294463.230669</v>
      </c>
      <c r="AR58" s="6">
        <f>SUM($G$57:AR57)</f>
        <v>14115483952.495283</v>
      </c>
      <c r="AS58" s="6">
        <f>SUM($G$57:AS57)</f>
        <v>14662397231.545189</v>
      </c>
      <c r="AT58" s="6">
        <f>SUM($G$57:AT57)</f>
        <v>15220248776.176092</v>
      </c>
      <c r="AU58" s="6"/>
    </row>
    <row r="59" spans="2:47" x14ac:dyDescent="0.35">
      <c r="B59" s="1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</row>
    <row r="60" spans="2:47" x14ac:dyDescent="0.35">
      <c r="B60" s="1" t="s">
        <v>28</v>
      </c>
      <c r="G60" s="6">
        <f t="shared" ref="G60:AT60" si="24">G54*(1-$B$6)^(G8-$G$8)</f>
        <v>122250068.508255</v>
      </c>
      <c r="H60" s="6">
        <f t="shared" si="24"/>
        <v>129301219.121815</v>
      </c>
      <c r="I60" s="6">
        <f t="shared" si="24"/>
        <v>140068895.96468002</v>
      </c>
      <c r="J60" s="6">
        <f t="shared" si="24"/>
        <v>154431808.16084999</v>
      </c>
      <c r="K60" s="6">
        <f t="shared" si="24"/>
        <v>172268664.83432502</v>
      </c>
      <c r="L60" s="6">
        <f t="shared" si="24"/>
        <v>193458175.10910499</v>
      </c>
      <c r="M60" s="6">
        <f t="shared" si="24"/>
        <v>214729593.80199</v>
      </c>
      <c r="N60" s="6">
        <f t="shared" si="24"/>
        <v>236074410.009316</v>
      </c>
      <c r="O60" s="6">
        <f t="shared" si="24"/>
        <v>257483942.60934573</v>
      </c>
      <c r="P60" s="6">
        <f t="shared" si="24"/>
        <v>278949336.85790718</v>
      </c>
      <c r="Q60" s="6">
        <f t="shared" si="24"/>
        <v>298238235.1946398</v>
      </c>
      <c r="R60" s="6">
        <f t="shared" si="24"/>
        <v>314939842.51970708</v>
      </c>
      <c r="S60" s="6">
        <f t="shared" si="24"/>
        <v>329166052.98375571</v>
      </c>
      <c r="T60" s="6">
        <f t="shared" si="24"/>
        <v>341028572.80292535</v>
      </c>
      <c r="U60" s="6">
        <f t="shared" si="24"/>
        <v>350638916.50015837</v>
      </c>
      <c r="V60" s="6">
        <f t="shared" si="24"/>
        <v>358108403.07133603</v>
      </c>
      <c r="W60" s="6">
        <f t="shared" si="24"/>
        <v>365727279.37393725</v>
      </c>
      <c r="X60" s="6">
        <f t="shared" si="24"/>
        <v>373498533.20259058</v>
      </c>
      <c r="Y60" s="6">
        <f t="shared" si="24"/>
        <v>381425212.10781687</v>
      </c>
      <c r="Z60" s="6">
        <f t="shared" si="24"/>
        <v>389510424.59114772</v>
      </c>
      <c r="AA60" s="6">
        <f t="shared" si="24"/>
        <v>397757341.32414514</v>
      </c>
      <c r="AB60" s="6">
        <f t="shared" si="24"/>
        <v>406169196.39180255</v>
      </c>
      <c r="AC60" s="6">
        <f t="shared" si="24"/>
        <v>414749288.56081307</v>
      </c>
      <c r="AD60" s="6">
        <f t="shared" si="24"/>
        <v>423500982.57320386</v>
      </c>
      <c r="AE60" s="6">
        <f t="shared" si="24"/>
        <v>432427710.46584243</v>
      </c>
      <c r="AF60" s="6">
        <f t="shared" si="24"/>
        <v>441532972.91633379</v>
      </c>
      <c r="AG60" s="6">
        <f t="shared" si="24"/>
        <v>450820340.61583495</v>
      </c>
      <c r="AH60" s="6">
        <f t="shared" si="24"/>
        <v>460293455.66932613</v>
      </c>
      <c r="AI60" s="6">
        <f t="shared" si="24"/>
        <v>469956033.02388716</v>
      </c>
      <c r="AJ60" s="6">
        <f t="shared" si="24"/>
        <v>479811861.92553949</v>
      </c>
      <c r="AK60" s="6">
        <f t="shared" si="24"/>
        <v>489864807.40522474</v>
      </c>
      <c r="AL60" s="6">
        <f t="shared" si="24"/>
        <v>500118811.79450375</v>
      </c>
      <c r="AM60" s="6">
        <f t="shared" si="24"/>
        <v>510577896.2715683</v>
      </c>
      <c r="AN60" s="6">
        <f t="shared" si="24"/>
        <v>521246162.43817425</v>
      </c>
      <c r="AO60" s="6">
        <f t="shared" si="24"/>
        <v>532127793.92811221</v>
      </c>
      <c r="AP60" s="6">
        <f t="shared" si="24"/>
        <v>543227058.04784894</v>
      </c>
      <c r="AQ60" s="6">
        <f t="shared" si="24"/>
        <v>554548307.4499805</v>
      </c>
      <c r="AR60" s="6">
        <f t="shared" si="24"/>
        <v>566095981.84015453</v>
      </c>
      <c r="AS60" s="6">
        <f t="shared" si="24"/>
        <v>577874609.71813226</v>
      </c>
      <c r="AT60" s="6">
        <f t="shared" si="24"/>
        <v>589888810.15366936</v>
      </c>
      <c r="AU60" s="6"/>
    </row>
    <row r="61" spans="2:47" x14ac:dyDescent="0.35">
      <c r="B61" s="1" t="s">
        <v>27</v>
      </c>
      <c r="G61" s="6">
        <f>SUM($G$60:G60)</f>
        <v>122250068.508255</v>
      </c>
      <c r="H61" s="6">
        <f>SUM($G$60:H60)</f>
        <v>251551287.63007</v>
      </c>
      <c r="I61" s="6">
        <f>SUM($G$60:I60)</f>
        <v>391620183.59475005</v>
      </c>
      <c r="J61" s="6">
        <f>SUM($G$60:J60)</f>
        <v>546051991.75559998</v>
      </c>
      <c r="K61" s="6">
        <f>SUM($G$60:K60)</f>
        <v>718320656.58992505</v>
      </c>
      <c r="L61" s="6">
        <f>SUM($G$60:L60)</f>
        <v>911778831.69903004</v>
      </c>
      <c r="M61" s="6">
        <f>SUM($G$60:M60)</f>
        <v>1126508425.50102</v>
      </c>
      <c r="N61" s="6">
        <f>SUM($G$60:N60)</f>
        <v>1362582835.5103359</v>
      </c>
      <c r="O61" s="6">
        <f>SUM($G$60:O60)</f>
        <v>1620066778.1196816</v>
      </c>
      <c r="P61" s="6">
        <f>SUM($G$60:P60)</f>
        <v>1899016114.9775887</v>
      </c>
      <c r="Q61" s="6">
        <f>SUM($G$60:Q60)</f>
        <v>2197254350.1722283</v>
      </c>
      <c r="R61" s="6">
        <f>SUM($G$60:R60)</f>
        <v>2512194192.6919355</v>
      </c>
      <c r="S61" s="6">
        <f>SUM($G$60:S60)</f>
        <v>2841360245.6756911</v>
      </c>
      <c r="T61" s="6">
        <f>SUM($G$60:T60)</f>
        <v>3182388818.4786167</v>
      </c>
      <c r="U61" s="6">
        <f>SUM($G$60:U60)</f>
        <v>3533027734.978775</v>
      </c>
      <c r="V61" s="6">
        <f>SUM($G$60:V60)</f>
        <v>3891136138.0501108</v>
      </c>
      <c r="W61" s="6">
        <f>SUM($G$60:W60)</f>
        <v>4256863417.4240479</v>
      </c>
      <c r="X61" s="6">
        <f>SUM($G$60:X60)</f>
        <v>4630361950.6266384</v>
      </c>
      <c r="Y61" s="6">
        <f>SUM($G$60:Y60)</f>
        <v>5011787162.7344551</v>
      </c>
      <c r="Z61" s="6">
        <f>SUM($G$60:Z60)</f>
        <v>5401297587.3256025</v>
      </c>
      <c r="AA61" s="6">
        <f>SUM($G$60:AA60)</f>
        <v>5799054928.6497478</v>
      </c>
      <c r="AB61" s="6">
        <f>SUM($G$60:AB60)</f>
        <v>6205224125.0415506</v>
      </c>
      <c r="AC61" s="6">
        <f>SUM($G$60:AC60)</f>
        <v>6619973413.6023636</v>
      </c>
      <c r="AD61" s="6">
        <f>SUM($G$60:AD60)</f>
        <v>7043474396.1755676</v>
      </c>
      <c r="AE61" s="6">
        <f>SUM($G$60:AE60)</f>
        <v>7475902106.6414099</v>
      </c>
      <c r="AF61" s="6">
        <f>SUM($G$60:AF60)</f>
        <v>7917435079.557744</v>
      </c>
      <c r="AG61" s="6">
        <f>SUM($G$60:AG60)</f>
        <v>8368255420.1735792</v>
      </c>
      <c r="AH61" s="6">
        <f>SUM($G$60:AH60)</f>
        <v>8828548875.842905</v>
      </c>
      <c r="AI61" s="6">
        <f>SUM($G$60:AI60)</f>
        <v>9298504908.8667927</v>
      </c>
      <c r="AJ61" s="6">
        <f>SUM($G$60:AJ60)</f>
        <v>9778316770.7923317</v>
      </c>
      <c r="AK61" s="6">
        <f>SUM($G$60:AK60)</f>
        <v>10268181578.197556</v>
      </c>
      <c r="AL61" s="6">
        <f>SUM($G$60:AL60)</f>
        <v>10768300389.99206</v>
      </c>
      <c r="AM61" s="6">
        <f>SUM($G$60:AM60)</f>
        <v>11278878286.263628</v>
      </c>
      <c r="AN61" s="6">
        <f>SUM($G$60:AN60)</f>
        <v>11800124448.701801</v>
      </c>
      <c r="AO61" s="6">
        <f>SUM($G$60:AO60)</f>
        <v>12332252242.629913</v>
      </c>
      <c r="AP61" s="6">
        <f>SUM($G$60:AP60)</f>
        <v>12875479300.677763</v>
      </c>
      <c r="AQ61" s="6">
        <f>SUM($G$60:AQ60)</f>
        <v>13430027608.127743</v>
      </c>
      <c r="AR61" s="6">
        <f>SUM($G$60:AR60)</f>
        <v>13996123589.967897</v>
      </c>
      <c r="AS61" s="6">
        <f>SUM($G$60:AS60)</f>
        <v>14573998199.686029</v>
      </c>
      <c r="AT61" s="6">
        <f>SUM($G$60:AT60)</f>
        <v>15163887009.839699</v>
      </c>
      <c r="AU61" s="6"/>
    </row>
    <row r="62" spans="2:47" x14ac:dyDescent="0.35">
      <c r="B62" s="1" t="s">
        <v>23</v>
      </c>
      <c r="G62" s="6">
        <f t="shared" ref="G62:AT62" si="25">G57*(1-$B$6)^(G8-$G$8)</f>
        <v>142260000</v>
      </c>
      <c r="H62" s="6">
        <f t="shared" si="25"/>
        <v>170712000</v>
      </c>
      <c r="I62" s="6">
        <f t="shared" si="25"/>
        <v>199164000</v>
      </c>
      <c r="J62" s="6">
        <f t="shared" si="25"/>
        <v>227616000</v>
      </c>
      <c r="K62" s="6">
        <f t="shared" si="25"/>
        <v>256068000</v>
      </c>
      <c r="L62" s="6">
        <f t="shared" si="25"/>
        <v>284520000</v>
      </c>
      <c r="M62" s="6">
        <f t="shared" si="25"/>
        <v>290210400</v>
      </c>
      <c r="N62" s="6">
        <f t="shared" si="25"/>
        <v>296014608</v>
      </c>
      <c r="O62" s="6">
        <f t="shared" si="25"/>
        <v>301934900.16000003</v>
      </c>
      <c r="P62" s="6">
        <f t="shared" si="25"/>
        <v>307973598.16320002</v>
      </c>
      <c r="Q62" s="6">
        <f t="shared" si="25"/>
        <v>314133070.12646401</v>
      </c>
      <c r="R62" s="6">
        <f t="shared" si="25"/>
        <v>320415731.52899331</v>
      </c>
      <c r="S62" s="6">
        <f t="shared" si="25"/>
        <v>326824046.1595732</v>
      </c>
      <c r="T62" s="6">
        <f t="shared" si="25"/>
        <v>333360527.08276469</v>
      </c>
      <c r="U62" s="6">
        <f t="shared" si="25"/>
        <v>340027737.62441999</v>
      </c>
      <c r="V62" s="6">
        <f t="shared" si="25"/>
        <v>346828292.37690842</v>
      </c>
      <c r="W62" s="6">
        <f t="shared" si="25"/>
        <v>353764858.22444659</v>
      </c>
      <c r="X62" s="6">
        <f t="shared" si="25"/>
        <v>360840155.38893551</v>
      </c>
      <c r="Y62" s="6">
        <f t="shared" si="25"/>
        <v>368056958.49671423</v>
      </c>
      <c r="Z62" s="6">
        <f t="shared" si="25"/>
        <v>375418097.66664851</v>
      </c>
      <c r="AA62" s="6">
        <f t="shared" si="25"/>
        <v>382926459.61998147</v>
      </c>
      <c r="AB62" s="6">
        <f t="shared" si="25"/>
        <v>390584988.81238109</v>
      </c>
      <c r="AC62" s="6">
        <f t="shared" si="25"/>
        <v>398396688.58862871</v>
      </c>
      <c r="AD62" s="6">
        <f t="shared" si="25"/>
        <v>406364622.36040127</v>
      </c>
      <c r="AE62" s="6">
        <f t="shared" si="25"/>
        <v>414491914.80760932</v>
      </c>
      <c r="AF62" s="6">
        <f t="shared" si="25"/>
        <v>422781753.10376149</v>
      </c>
      <c r="AG62" s="6">
        <f t="shared" si="25"/>
        <v>431237388.16583675</v>
      </c>
      <c r="AH62" s="6">
        <f t="shared" si="25"/>
        <v>439862135.9291535</v>
      </c>
      <c r="AI62" s="6">
        <f t="shared" si="25"/>
        <v>448659378.64773661</v>
      </c>
      <c r="AJ62" s="6">
        <f t="shared" si="25"/>
        <v>457632566.22069132</v>
      </c>
      <c r="AK62" s="6">
        <f t="shared" si="25"/>
        <v>466785217.54510516</v>
      </c>
      <c r="AL62" s="6">
        <f t="shared" si="25"/>
        <v>476120921.8960073</v>
      </c>
      <c r="AM62" s="6">
        <f t="shared" si="25"/>
        <v>485643340.33392745</v>
      </c>
      <c r="AN62" s="6">
        <f t="shared" si="25"/>
        <v>495356207.14060599</v>
      </c>
      <c r="AO62" s="6">
        <f t="shared" si="25"/>
        <v>505263331.28341812</v>
      </c>
      <c r="AP62" s="6">
        <f t="shared" si="25"/>
        <v>515368597.90908647</v>
      </c>
      <c r="AQ62" s="6">
        <f t="shared" si="25"/>
        <v>525675969.8672682</v>
      </c>
      <c r="AR62" s="6">
        <f t="shared" si="25"/>
        <v>536189489.26461357</v>
      </c>
      <c r="AS62" s="6">
        <f t="shared" si="25"/>
        <v>546913279.0499059</v>
      </c>
      <c r="AT62" s="6">
        <f t="shared" si="25"/>
        <v>557851544.63090408</v>
      </c>
      <c r="AU62" s="6"/>
    </row>
    <row r="63" spans="2:47" ht="13" customHeight="1" x14ac:dyDescent="0.35">
      <c r="B63" s="1" t="s">
        <v>24</v>
      </c>
      <c r="G63" s="6">
        <f>SUM($G$62:G62)</f>
        <v>142260000</v>
      </c>
      <c r="H63" s="6">
        <f>SUM($G$62:H62)</f>
        <v>312972000</v>
      </c>
      <c r="I63" s="6">
        <f>SUM($G$62:I62)</f>
        <v>512136000</v>
      </c>
      <c r="J63" s="6">
        <f>SUM($G$62:J62)</f>
        <v>739752000</v>
      </c>
      <c r="K63" s="6">
        <f>SUM($G$62:K62)</f>
        <v>995820000</v>
      </c>
      <c r="L63" s="6">
        <f>SUM($G$62:L62)</f>
        <v>1280340000</v>
      </c>
      <c r="M63" s="6">
        <f>SUM($G$62:M62)</f>
        <v>1570550400</v>
      </c>
      <c r="N63" s="6">
        <f>SUM($G$62:N62)</f>
        <v>1866565008</v>
      </c>
      <c r="O63" s="6">
        <f>SUM($G$62:O62)</f>
        <v>2168499908.1599998</v>
      </c>
      <c r="P63" s="6">
        <f>SUM($G$62:P62)</f>
        <v>2476473506.3231997</v>
      </c>
      <c r="Q63" s="6">
        <f>SUM($G$62:Q62)</f>
        <v>2790606576.4496636</v>
      </c>
      <c r="R63" s="6">
        <f>SUM($G$62:R62)</f>
        <v>3111022307.9786568</v>
      </c>
      <c r="S63" s="6">
        <f>SUM($G$62:S62)</f>
        <v>3437846354.1382298</v>
      </c>
      <c r="T63" s="6">
        <f>SUM($G$62:T62)</f>
        <v>3771206881.2209945</v>
      </c>
      <c r="U63" s="6">
        <f>SUM($G$62:U62)</f>
        <v>4111234618.8454146</v>
      </c>
      <c r="V63" s="6">
        <f>SUM($G$62:V62)</f>
        <v>4458062911.2223234</v>
      </c>
      <c r="W63" s="6">
        <f>SUM($G$62:W62)</f>
        <v>4811827769.4467697</v>
      </c>
      <c r="X63" s="6">
        <f>SUM($G$62:X62)</f>
        <v>5172667924.8357048</v>
      </c>
      <c r="Y63" s="6">
        <f>SUM($G$62:Y62)</f>
        <v>5540724883.3324194</v>
      </c>
      <c r="Z63" s="6">
        <f>SUM($G$62:Z62)</f>
        <v>5916142980.9990683</v>
      </c>
      <c r="AA63" s="6">
        <f>SUM($G$62:AA62)</f>
        <v>6299069440.61905</v>
      </c>
      <c r="AB63" s="6">
        <f>SUM($G$62:AB62)</f>
        <v>6689654429.4314308</v>
      </c>
      <c r="AC63" s="6">
        <f>SUM($G$62:AC62)</f>
        <v>7088051118.0200596</v>
      </c>
      <c r="AD63" s="6">
        <f>SUM($G$62:AD62)</f>
        <v>7494415740.3804607</v>
      </c>
      <c r="AE63" s="6">
        <f>SUM($G$62:AE62)</f>
        <v>7908907655.1880703</v>
      </c>
      <c r="AF63" s="6">
        <f>SUM($G$62:AF62)</f>
        <v>8331689408.291832</v>
      </c>
      <c r="AG63" s="6">
        <f>SUM($G$62:AG62)</f>
        <v>8762926796.4576683</v>
      </c>
      <c r="AH63" s="6">
        <f>SUM($G$62:AH62)</f>
        <v>9202788932.3868217</v>
      </c>
      <c r="AI63" s="6">
        <f>SUM($G$62:AI62)</f>
        <v>9651448311.0345592</v>
      </c>
      <c r="AJ63" s="6">
        <f>SUM($G$62:AJ62)</f>
        <v>10109080877.255251</v>
      </c>
      <c r="AK63" s="6">
        <f>SUM($G$62:AK62)</f>
        <v>10575866094.800356</v>
      </c>
      <c r="AL63" s="6">
        <f>SUM($G$62:AL62)</f>
        <v>11051987016.696363</v>
      </c>
      <c r="AM63" s="6">
        <f>SUM($G$62:AM62)</f>
        <v>11537630357.030291</v>
      </c>
      <c r="AN63" s="6">
        <f>SUM($G$62:AN62)</f>
        <v>12032986564.170897</v>
      </c>
      <c r="AO63" s="6">
        <f>SUM($G$62:AO62)</f>
        <v>12538249895.454315</v>
      </c>
      <c r="AP63" s="6">
        <f>SUM($G$62:AP62)</f>
        <v>13053618493.363401</v>
      </c>
      <c r="AQ63" s="6">
        <f>SUM($G$62:AQ62)</f>
        <v>13579294463.230669</v>
      </c>
      <c r="AR63" s="6">
        <f>SUM($G$62:AR62)</f>
        <v>14115483952.495283</v>
      </c>
      <c r="AS63" s="6">
        <f>SUM($G$62:AS62)</f>
        <v>14662397231.545189</v>
      </c>
      <c r="AT63" s="6">
        <f>SUM($G$62:AT62)</f>
        <v>15220248776.176092</v>
      </c>
      <c r="AU63" s="6"/>
    </row>
    <row r="65" spans="2:47" x14ac:dyDescent="0.35">
      <c r="B65" s="1" t="s">
        <v>29</v>
      </c>
      <c r="G65" s="6">
        <f>G63-G61</f>
        <v>20009931.491744995</v>
      </c>
      <c r="H65" s="6">
        <f t="shared" ref="H65:AT65" si="26">H63-H61</f>
        <v>61420712.369929999</v>
      </c>
      <c r="I65" s="6">
        <f t="shared" si="26"/>
        <v>120515816.40524995</v>
      </c>
      <c r="J65" s="6">
        <f t="shared" si="26"/>
        <v>193700008.24440002</v>
      </c>
      <c r="K65" s="6">
        <f t="shared" si="26"/>
        <v>277499343.41007495</v>
      </c>
      <c r="L65" s="6">
        <f t="shared" si="26"/>
        <v>368561168.30096996</v>
      </c>
      <c r="M65" s="6">
        <f t="shared" si="26"/>
        <v>444041974.49898005</v>
      </c>
      <c r="N65" s="6">
        <f t="shared" si="26"/>
        <v>503982172.48966408</v>
      </c>
      <c r="O65" s="6">
        <f t="shared" si="26"/>
        <v>548433130.04031825</v>
      </c>
      <c r="P65" s="6">
        <f t="shared" si="26"/>
        <v>577457391.3456111</v>
      </c>
      <c r="Q65" s="6">
        <f t="shared" si="26"/>
        <v>593352226.2774353</v>
      </c>
      <c r="R65" s="6">
        <f t="shared" si="26"/>
        <v>598828115.28672123</v>
      </c>
      <c r="S65" s="6">
        <f t="shared" si="26"/>
        <v>596486108.46253872</v>
      </c>
      <c r="T65" s="6">
        <f t="shared" si="26"/>
        <v>588818062.74237776</v>
      </c>
      <c r="U65" s="6">
        <f t="shared" si="26"/>
        <v>578206883.86663961</v>
      </c>
      <c r="V65" s="6">
        <f t="shared" si="26"/>
        <v>566926773.1722126</v>
      </c>
      <c r="W65" s="6">
        <f t="shared" si="26"/>
        <v>554964352.02272177</v>
      </c>
      <c r="X65" s="6">
        <f t="shared" si="26"/>
        <v>542305974.20906639</v>
      </c>
      <c r="Y65" s="6">
        <f t="shared" si="26"/>
        <v>528937720.59796429</v>
      </c>
      <c r="Z65" s="6">
        <f t="shared" si="26"/>
        <v>514845393.67346573</v>
      </c>
      <c r="AA65" s="6">
        <f t="shared" si="26"/>
        <v>500014511.96930218</v>
      </c>
      <c r="AB65" s="6">
        <f t="shared" si="26"/>
        <v>484430304.38988018</v>
      </c>
      <c r="AC65" s="6">
        <f t="shared" si="26"/>
        <v>468077704.417696</v>
      </c>
      <c r="AD65" s="6">
        <f t="shared" si="26"/>
        <v>450941344.20489311</v>
      </c>
      <c r="AE65" s="6">
        <f t="shared" si="26"/>
        <v>433005548.54666042</v>
      </c>
      <c r="AF65" s="6">
        <f t="shared" si="26"/>
        <v>414254328.73408794</v>
      </c>
      <c r="AG65" s="6">
        <f t="shared" si="26"/>
        <v>394671376.28408909</v>
      </c>
      <c r="AH65" s="6">
        <f t="shared" si="26"/>
        <v>374240056.5439167</v>
      </c>
      <c r="AI65" s="6">
        <f t="shared" si="26"/>
        <v>352943402.16776657</v>
      </c>
      <c r="AJ65" s="6">
        <f t="shared" si="26"/>
        <v>330764106.46291924</v>
      </c>
      <c r="AK65" s="6">
        <f t="shared" si="26"/>
        <v>307684516.60280037</v>
      </c>
      <c r="AL65" s="6">
        <f t="shared" si="26"/>
        <v>283686626.70430374</v>
      </c>
      <c r="AM65" s="6">
        <f t="shared" si="26"/>
        <v>258752070.7666626</v>
      </c>
      <c r="AN65" s="6">
        <f t="shared" si="26"/>
        <v>232862115.46909523</v>
      </c>
      <c r="AO65" s="6">
        <f t="shared" si="26"/>
        <v>205997652.82440186</v>
      </c>
      <c r="AP65" s="6">
        <f t="shared" si="26"/>
        <v>178139192.68563843</v>
      </c>
      <c r="AQ65" s="6">
        <f t="shared" si="26"/>
        <v>149266855.10292625</v>
      </c>
      <c r="AR65" s="6">
        <f t="shared" si="26"/>
        <v>119360362.52738571</v>
      </c>
      <c r="AS65" s="6">
        <f t="shared" si="26"/>
        <v>88399031.85915947</v>
      </c>
      <c r="AT65" s="6">
        <f t="shared" si="26"/>
        <v>56361766.336393356</v>
      </c>
      <c r="AU65" s="6"/>
    </row>
    <row r="66" spans="2:47" x14ac:dyDescent="0.35">
      <c r="B66" s="1"/>
    </row>
    <row r="67" spans="2:47" x14ac:dyDescent="0.35">
      <c r="B67" s="1" t="s">
        <v>31</v>
      </c>
      <c r="G67" s="5">
        <f>G54-G57</f>
        <v>-20009931.491744995</v>
      </c>
      <c r="H67" s="5">
        <f t="shared" ref="H67:AD67" si="27">H54-H57</f>
        <v>-41410780.878185004</v>
      </c>
      <c r="I67" s="5">
        <f t="shared" si="27"/>
        <v>-59095104.035319984</v>
      </c>
      <c r="J67" s="5">
        <f t="shared" si="27"/>
        <v>-73184191.839150012</v>
      </c>
      <c r="K67" s="5">
        <f t="shared" si="27"/>
        <v>-83799335.165674984</v>
      </c>
      <c r="L67" s="5">
        <f t="shared" si="27"/>
        <v>-91061824.890895009</v>
      </c>
      <c r="M67" s="5">
        <f t="shared" si="27"/>
        <v>-75480806.198009998</v>
      </c>
      <c r="N67" s="5">
        <f t="shared" si="27"/>
        <v>-59940197.990684003</v>
      </c>
      <c r="O67" s="5">
        <f t="shared" si="27"/>
        <v>-44450957.550654292</v>
      </c>
      <c r="P67" s="5">
        <f t="shared" si="27"/>
        <v>-29024261.305292845</v>
      </c>
      <c r="Q67" s="5">
        <f t="shared" si="27"/>
        <v>-15894834.931824207</v>
      </c>
      <c r="R67" s="5">
        <f t="shared" si="27"/>
        <v>-5475889.0092862248</v>
      </c>
      <c r="S67" s="5">
        <f t="shared" si="27"/>
        <v>2342006.8241825104</v>
      </c>
      <c r="T67" s="5">
        <f t="shared" si="27"/>
        <v>7668045.7201606631</v>
      </c>
      <c r="U67" s="5">
        <f t="shared" si="27"/>
        <v>10611178.875738382</v>
      </c>
      <c r="V67" s="5">
        <f t="shared" si="27"/>
        <v>11280110.694427609</v>
      </c>
      <c r="W67" s="5">
        <f t="shared" si="27"/>
        <v>11962421.149490654</v>
      </c>
      <c r="X67" s="5">
        <f t="shared" si="27"/>
        <v>12658377.813655078</v>
      </c>
      <c r="Y67" s="5">
        <f t="shared" si="27"/>
        <v>13368253.611102641</v>
      </c>
      <c r="Z67" s="5">
        <f t="shared" si="27"/>
        <v>14092326.924499214</v>
      </c>
      <c r="AA67" s="5">
        <f t="shared" si="27"/>
        <v>14830881.704163671</v>
      </c>
      <c r="AB67" s="5">
        <f t="shared" si="27"/>
        <v>15584207.579421461</v>
      </c>
      <c r="AC67" s="5">
        <f t="shared" si="27"/>
        <v>16352599.97218436</v>
      </c>
      <c r="AD67" s="5">
        <f t="shared" si="27"/>
        <v>17136360.212802589</v>
      </c>
    </row>
    <row r="68" spans="2:47" x14ac:dyDescent="0.35">
      <c r="C68" s="8"/>
      <c r="D68" s="8"/>
      <c r="E68" s="8"/>
      <c r="F68" s="10"/>
    </row>
    <row r="69" spans="2:47" x14ac:dyDescent="0.35">
      <c r="C69" s="12"/>
      <c r="D69" s="12"/>
      <c r="E69" s="12"/>
      <c r="F69" s="10"/>
    </row>
    <row r="70" spans="2:47" x14ac:dyDescent="0.35">
      <c r="C70" s="11"/>
      <c r="D70" s="11"/>
      <c r="E70" s="11"/>
      <c r="F70" s="10"/>
    </row>
    <row r="72" spans="2:47" x14ac:dyDescent="0.35"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</row>
    <row r="73" spans="2:47" x14ac:dyDescent="0.35"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</row>
    <row r="74" spans="2:47" x14ac:dyDescent="0.35"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</row>
    <row r="76" spans="2:47" x14ac:dyDescent="0.35">
      <c r="B76" s="1"/>
    </row>
    <row r="77" spans="2:47" x14ac:dyDescent="0.35"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</row>
    <row r="78" spans="2:47" x14ac:dyDescent="0.35"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</row>
    <row r="79" spans="2:47" x14ac:dyDescent="0.35"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</row>
    <row r="80" spans="2:47" x14ac:dyDescent="0.35"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</row>
    <row r="81" spans="7:46" x14ac:dyDescent="0.35"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</row>
    <row r="88" spans="7:46" x14ac:dyDescent="0.35">
      <c r="O88" t="s">
        <v>33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2E471-EA96-4551-A0E4-D912FFFD7F84}">
  <dimension ref="D6:D7"/>
  <sheetViews>
    <sheetView zoomScale="115" zoomScaleNormal="115" workbookViewId="0">
      <selection activeCell="N25" sqref="N25"/>
    </sheetView>
  </sheetViews>
  <sheetFormatPr defaultRowHeight="14.5" x14ac:dyDescent="0.35"/>
  <sheetData>
    <row r="6" spans="4:4" x14ac:dyDescent="0.35">
      <c r="D6" t="s">
        <v>30</v>
      </c>
    </row>
    <row r="7" spans="4:4" x14ac:dyDescent="0.35">
      <c r="D7" t="s">
        <v>32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92"/>
  <sheetViews>
    <sheetView workbookViewId="0">
      <selection activeCell="AO7" sqref="W7:AO11"/>
    </sheetView>
  </sheetViews>
  <sheetFormatPr defaultRowHeight="14.5" x14ac:dyDescent="0.35"/>
  <cols>
    <col min="1" max="1" width="20.81640625" bestFit="1" customWidth="1"/>
    <col min="2" max="6" width="21" customWidth="1"/>
    <col min="7" max="9" width="15.26953125" customWidth="1"/>
    <col min="10" max="46" width="16.26953125" customWidth="1"/>
    <col min="47" max="48" width="13.7265625" customWidth="1"/>
    <col min="49" max="49" width="18.36328125" bestFit="1" customWidth="1"/>
    <col min="50" max="50" width="22" bestFit="1" customWidth="1"/>
    <col min="51" max="51" width="21.6328125" customWidth="1"/>
    <col min="52" max="52" width="16.54296875" customWidth="1"/>
    <col min="53" max="53" width="14.81640625" bestFit="1" customWidth="1"/>
    <col min="54" max="54" width="13.08984375" customWidth="1"/>
    <col min="55" max="55" width="15.6328125" bestFit="1" customWidth="1"/>
    <col min="56" max="56" width="12.6328125" bestFit="1" customWidth="1"/>
    <col min="57" max="57" width="14.26953125" bestFit="1" customWidth="1"/>
    <col min="58" max="58" width="21.26953125" bestFit="1" customWidth="1"/>
  </cols>
  <sheetData>
    <row r="1" spans="1:58" x14ac:dyDescent="0.35">
      <c r="A1" s="1" t="s">
        <v>0</v>
      </c>
    </row>
    <row r="2" spans="1:58" x14ac:dyDescent="0.35">
      <c r="A2" t="s">
        <v>39</v>
      </c>
      <c r="B2" s="14">
        <v>0.04</v>
      </c>
      <c r="C2" s="23"/>
      <c r="D2" s="23"/>
      <c r="E2" s="23"/>
      <c r="F2" s="23"/>
      <c r="G2" s="24"/>
    </row>
    <row r="3" spans="1:58" x14ac:dyDescent="0.35">
      <c r="A3" t="s">
        <v>40</v>
      </c>
      <c r="B3" s="14">
        <v>0.64</v>
      </c>
      <c r="C3" s="23"/>
      <c r="D3" s="23"/>
      <c r="E3" s="23"/>
      <c r="F3" s="23"/>
      <c r="G3" s="24"/>
    </row>
    <row r="4" spans="1:58" x14ac:dyDescent="0.35">
      <c r="A4" t="s">
        <v>41</v>
      </c>
      <c r="B4" s="14">
        <v>0.09</v>
      </c>
      <c r="C4" s="23"/>
      <c r="D4" s="23"/>
      <c r="E4" s="23"/>
      <c r="F4" s="23"/>
      <c r="G4" s="24"/>
    </row>
    <row r="5" spans="1:58" x14ac:dyDescent="0.35">
      <c r="A5" t="s">
        <v>42</v>
      </c>
      <c r="B5" s="14">
        <v>0.36</v>
      </c>
      <c r="C5" s="23"/>
      <c r="D5" s="23"/>
      <c r="E5" s="23"/>
      <c r="F5" s="23"/>
      <c r="G5" s="24"/>
    </row>
    <row r="6" spans="1:58" x14ac:dyDescent="0.35">
      <c r="A6" t="s">
        <v>2</v>
      </c>
      <c r="B6" s="14">
        <v>0.02</v>
      </c>
      <c r="C6" s="23"/>
      <c r="D6" s="23"/>
      <c r="E6" s="23"/>
      <c r="F6" s="23"/>
      <c r="G6" s="24"/>
    </row>
    <row r="7" spans="1:58" x14ac:dyDescent="0.35">
      <c r="A7" s="24" t="s">
        <v>3</v>
      </c>
      <c r="B7" s="2">
        <v>10</v>
      </c>
      <c r="C7" s="24"/>
      <c r="D7" s="24"/>
      <c r="E7" s="24"/>
      <c r="F7" s="24"/>
      <c r="G7" s="24"/>
    </row>
    <row r="8" spans="1:58" x14ac:dyDescent="0.35">
      <c r="A8" s="24" t="s">
        <v>5</v>
      </c>
      <c r="B8" s="14">
        <v>0.26500000000000001</v>
      </c>
      <c r="C8" s="23"/>
      <c r="D8" s="23"/>
      <c r="E8" s="23"/>
      <c r="F8" s="23"/>
      <c r="G8" s="24"/>
    </row>
    <row r="9" spans="1:58" x14ac:dyDescent="0.35">
      <c r="A9" s="24" t="s">
        <v>22</v>
      </c>
      <c r="B9" s="14">
        <v>0.1</v>
      </c>
      <c r="C9" s="23"/>
      <c r="D9" s="23"/>
      <c r="E9" s="23"/>
      <c r="F9" s="23"/>
      <c r="G9" s="24"/>
    </row>
    <row r="10" spans="1:58" x14ac:dyDescent="0.35">
      <c r="A10" s="3"/>
      <c r="B10" s="15"/>
      <c r="C10" s="15"/>
      <c r="D10" s="15"/>
      <c r="F10" s="15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 t="s">
        <v>16</v>
      </c>
      <c r="AV10" s="16"/>
      <c r="AW10" s="16"/>
      <c r="AX10" s="16" t="s">
        <v>16</v>
      </c>
      <c r="AY10" s="17" t="s">
        <v>16</v>
      </c>
    </row>
    <row r="11" spans="1:58" x14ac:dyDescent="0.35">
      <c r="B11" s="16" t="s">
        <v>4</v>
      </c>
      <c r="C11" s="16" t="s">
        <v>9</v>
      </c>
      <c r="D11" s="16" t="s">
        <v>34</v>
      </c>
      <c r="E11" s="15" t="s">
        <v>35</v>
      </c>
      <c r="F11" s="16" t="s">
        <v>36</v>
      </c>
      <c r="G11" s="16">
        <v>1</v>
      </c>
      <c r="H11" s="16">
        <f>G11+1</f>
        <v>2</v>
      </c>
      <c r="I11" s="16">
        <f t="shared" ref="I11:Z11" si="0">H11+1</f>
        <v>3</v>
      </c>
      <c r="J11" s="16">
        <f t="shared" si="0"/>
        <v>4</v>
      </c>
      <c r="K11" s="16">
        <f t="shared" si="0"/>
        <v>5</v>
      </c>
      <c r="L11" s="16">
        <f t="shared" si="0"/>
        <v>6</v>
      </c>
      <c r="M11" s="16">
        <f t="shared" si="0"/>
        <v>7</v>
      </c>
      <c r="N11" s="16">
        <f t="shared" si="0"/>
        <v>8</v>
      </c>
      <c r="O11" s="16">
        <f t="shared" si="0"/>
        <v>9</v>
      </c>
      <c r="P11" s="16">
        <f t="shared" si="0"/>
        <v>10</v>
      </c>
      <c r="Q11" s="16">
        <f t="shared" si="0"/>
        <v>11</v>
      </c>
      <c r="R11" s="16">
        <f t="shared" si="0"/>
        <v>12</v>
      </c>
      <c r="S11" s="16">
        <f t="shared" si="0"/>
        <v>13</v>
      </c>
      <c r="T11" s="16">
        <f t="shared" si="0"/>
        <v>14</v>
      </c>
      <c r="U11" s="16">
        <f t="shared" si="0"/>
        <v>15</v>
      </c>
      <c r="V11" s="16">
        <f t="shared" si="0"/>
        <v>16</v>
      </c>
      <c r="W11" s="16">
        <f t="shared" si="0"/>
        <v>17</v>
      </c>
      <c r="X11" s="16">
        <f t="shared" si="0"/>
        <v>18</v>
      </c>
      <c r="Y11" s="16">
        <f t="shared" si="0"/>
        <v>19</v>
      </c>
      <c r="Z11" s="16">
        <f t="shared" si="0"/>
        <v>20</v>
      </c>
      <c r="AA11" s="16">
        <f t="shared" ref="AA11" si="1">Z11+1</f>
        <v>21</v>
      </c>
      <c r="AB11" s="16">
        <f t="shared" ref="AB11" si="2">AA11+1</f>
        <v>22</v>
      </c>
      <c r="AC11" s="16">
        <f t="shared" ref="AC11" si="3">AB11+1</f>
        <v>23</v>
      </c>
      <c r="AD11" s="16">
        <f t="shared" ref="AD11" si="4">AC11+1</f>
        <v>24</v>
      </c>
      <c r="AE11" s="16">
        <f t="shared" ref="AE11" si="5">AD11+1</f>
        <v>25</v>
      </c>
      <c r="AF11" s="16">
        <f t="shared" ref="AF11" si="6">AE11+1</f>
        <v>26</v>
      </c>
      <c r="AG11" s="16">
        <f t="shared" ref="AG11" si="7">AF11+1</f>
        <v>27</v>
      </c>
      <c r="AH11" s="16">
        <f t="shared" ref="AH11" si="8">AG11+1</f>
        <v>28</v>
      </c>
      <c r="AI11" s="16">
        <f t="shared" ref="AI11" si="9">AH11+1</f>
        <v>29</v>
      </c>
      <c r="AJ11" s="16">
        <f t="shared" ref="AJ11" si="10">AI11+1</f>
        <v>30</v>
      </c>
      <c r="AK11" s="16">
        <f t="shared" ref="AK11" si="11">AJ11+1</f>
        <v>31</v>
      </c>
      <c r="AL11" s="16">
        <f t="shared" ref="AL11" si="12">AK11+1</f>
        <v>32</v>
      </c>
      <c r="AM11" s="16">
        <f t="shared" ref="AM11" si="13">AL11+1</f>
        <v>33</v>
      </c>
      <c r="AN11" s="16">
        <f t="shared" ref="AN11" si="14">AM11+1</f>
        <v>34</v>
      </c>
      <c r="AO11" s="16">
        <f t="shared" ref="AO11" si="15">AN11+1</f>
        <v>35</v>
      </c>
      <c r="AP11" s="16">
        <f t="shared" ref="AP11" si="16">AO11+1</f>
        <v>36</v>
      </c>
      <c r="AQ11" s="16">
        <f t="shared" ref="AQ11" si="17">AP11+1</f>
        <v>37</v>
      </c>
      <c r="AR11" s="16">
        <f t="shared" ref="AR11" si="18">AQ11+1</f>
        <v>38</v>
      </c>
      <c r="AS11" s="16">
        <f t="shared" ref="AS11" si="19">AR11+1</f>
        <v>39</v>
      </c>
      <c r="AT11" s="16">
        <f t="shared" ref="AT11" si="20">AS11+1</f>
        <v>40</v>
      </c>
      <c r="AU11" s="16" t="s">
        <v>6</v>
      </c>
      <c r="AV11" s="16"/>
      <c r="AW11" s="18" t="s">
        <v>46</v>
      </c>
      <c r="AX11" s="18" t="s">
        <v>45</v>
      </c>
      <c r="AY11" s="18" t="s">
        <v>20</v>
      </c>
      <c r="AZ11" s="27" t="s">
        <v>39</v>
      </c>
      <c r="BA11" s="27" t="s">
        <v>43</v>
      </c>
      <c r="BB11" s="27" t="s">
        <v>44</v>
      </c>
      <c r="BC11" s="27" t="s">
        <v>47</v>
      </c>
      <c r="BD11" s="27" t="s">
        <v>38</v>
      </c>
      <c r="BE11" s="27" t="s">
        <v>48</v>
      </c>
      <c r="BF11" s="27" t="s">
        <v>50</v>
      </c>
    </row>
    <row r="12" spans="1:58" x14ac:dyDescent="0.35">
      <c r="B12" s="16">
        <v>1</v>
      </c>
      <c r="C12" s="19">
        <v>142260000</v>
      </c>
      <c r="D12" s="26">
        <f>64548153+54488582</f>
        <v>119036735</v>
      </c>
      <c r="E12" s="26">
        <f>C12-D12</f>
        <v>23223265</v>
      </c>
      <c r="F12" s="20">
        <f>SUM($E$12:E12)</f>
        <v>23223265</v>
      </c>
      <c r="G12" s="21">
        <f>IF(AND(G$11-$B12&lt;$B$7,G$11&gt;=$B12),$E12/$B$7,0)</f>
        <v>2322326.5</v>
      </c>
      <c r="H12" s="21">
        <f t="shared" ref="H12:AT18" si="21">IF(AND(H$11-$B12&lt;$B$7,H$11&gt;=$B12),$E12/$B$7,0)</f>
        <v>2322326.5</v>
      </c>
      <c r="I12" s="21">
        <f t="shared" si="21"/>
        <v>2322326.5</v>
      </c>
      <c r="J12" s="21">
        <f t="shared" si="21"/>
        <v>2322326.5</v>
      </c>
      <c r="K12" s="21">
        <f t="shared" si="21"/>
        <v>2322326.5</v>
      </c>
      <c r="L12" s="21">
        <f t="shared" si="21"/>
        <v>2322326.5</v>
      </c>
      <c r="M12" s="21">
        <f t="shared" si="21"/>
        <v>2322326.5</v>
      </c>
      <c r="N12" s="21">
        <f t="shared" si="21"/>
        <v>2322326.5</v>
      </c>
      <c r="O12" s="21">
        <f t="shared" si="21"/>
        <v>2322326.5</v>
      </c>
      <c r="P12" s="21">
        <f t="shared" si="21"/>
        <v>2322326.5</v>
      </c>
      <c r="Q12" s="21">
        <f t="shared" si="21"/>
        <v>0</v>
      </c>
      <c r="R12" s="21">
        <f t="shared" si="21"/>
        <v>0</v>
      </c>
      <c r="S12" s="21">
        <f t="shared" si="21"/>
        <v>0</v>
      </c>
      <c r="T12" s="21">
        <f t="shared" si="21"/>
        <v>0</v>
      </c>
      <c r="U12" s="21">
        <f t="shared" si="21"/>
        <v>0</v>
      </c>
      <c r="V12" s="21">
        <f t="shared" si="21"/>
        <v>0</v>
      </c>
      <c r="W12" s="21">
        <f t="shared" si="21"/>
        <v>0</v>
      </c>
      <c r="X12" s="21">
        <f t="shared" si="21"/>
        <v>0</v>
      </c>
      <c r="Y12" s="21">
        <f t="shared" si="21"/>
        <v>0</v>
      </c>
      <c r="Z12" s="21">
        <f t="shared" si="21"/>
        <v>0</v>
      </c>
      <c r="AA12" s="21">
        <f t="shared" si="21"/>
        <v>0</v>
      </c>
      <c r="AB12" s="21">
        <f t="shared" si="21"/>
        <v>0</v>
      </c>
      <c r="AC12" s="21">
        <f t="shared" si="21"/>
        <v>0</v>
      </c>
      <c r="AD12" s="21">
        <f t="shared" si="21"/>
        <v>0</v>
      </c>
      <c r="AE12" s="21">
        <f t="shared" si="21"/>
        <v>0</v>
      </c>
      <c r="AF12" s="21">
        <f t="shared" si="21"/>
        <v>0</v>
      </c>
      <c r="AG12" s="21">
        <f t="shared" si="21"/>
        <v>0</v>
      </c>
      <c r="AH12" s="21">
        <f t="shared" si="21"/>
        <v>0</v>
      </c>
      <c r="AI12" s="21">
        <f t="shared" si="21"/>
        <v>0</v>
      </c>
      <c r="AJ12" s="21">
        <f t="shared" si="21"/>
        <v>0</v>
      </c>
      <c r="AK12" s="21">
        <f t="shared" si="21"/>
        <v>0</v>
      </c>
      <c r="AL12" s="21">
        <f t="shared" si="21"/>
        <v>0</v>
      </c>
      <c r="AM12" s="21">
        <f t="shared" si="21"/>
        <v>0</v>
      </c>
      <c r="AN12" s="21">
        <f t="shared" si="21"/>
        <v>0</v>
      </c>
      <c r="AO12" s="21">
        <f t="shared" si="21"/>
        <v>0</v>
      </c>
      <c r="AP12" s="21">
        <f t="shared" si="21"/>
        <v>0</v>
      </c>
      <c r="AQ12" s="21">
        <f t="shared" si="21"/>
        <v>0</v>
      </c>
      <c r="AR12" s="21">
        <f t="shared" si="21"/>
        <v>0</v>
      </c>
      <c r="AS12" s="21">
        <f t="shared" si="21"/>
        <v>0</v>
      </c>
      <c r="AT12" s="21">
        <f t="shared" si="21"/>
        <v>0</v>
      </c>
      <c r="AU12" s="22">
        <f>SUM(G12:AT12)</f>
        <v>23223265</v>
      </c>
      <c r="AV12" s="22"/>
      <c r="AW12" s="21">
        <f t="array" ref="AW12:AW51">TRANSPOSE(G53:AT53)</f>
        <v>2322326.5</v>
      </c>
      <c r="AX12" s="21">
        <f t="array" ref="AX12:AX51">TRANSPOSE(G54:AT54)</f>
        <v>2322326.5</v>
      </c>
      <c r="AY12" s="21">
        <f>F12-AX12</f>
        <v>20900938.5</v>
      </c>
      <c r="AZ12" s="5">
        <f>AY12*$B$2*$B$3</f>
        <v>535064.02560000005</v>
      </c>
      <c r="BA12" s="5">
        <f>AY12*$B$4*$B$5</f>
        <v>677190.40739999991</v>
      </c>
      <c r="BB12" s="5">
        <f>SUM(AZ12:BA12)</f>
        <v>1212254.433</v>
      </c>
      <c r="BC12" s="5">
        <f>AW12+BB12</f>
        <v>3534580.9330000002</v>
      </c>
      <c r="BD12" s="5">
        <f>-E12-AZ12+BC12</f>
        <v>-20223748.092600003</v>
      </c>
      <c r="BE12" s="5">
        <f>BD12*$B$8</f>
        <v>-5359293.244539001</v>
      </c>
      <c r="BF12" s="28">
        <f>BE12/(1-$B$8)</f>
        <v>-7291555.4347469406</v>
      </c>
    </row>
    <row r="13" spans="1:58" x14ac:dyDescent="0.35">
      <c r="B13" s="16">
        <f>B12+1</f>
        <v>2</v>
      </c>
      <c r="C13" s="19">
        <f>C12+$C$12*0.2</f>
        <v>170712000</v>
      </c>
      <c r="D13" s="26">
        <f>D12</f>
        <v>119036735</v>
      </c>
      <c r="E13" s="26">
        <f>C13-D13</f>
        <v>51675265</v>
      </c>
      <c r="F13" s="20">
        <f>SUM($E$12:E13)</f>
        <v>74898530</v>
      </c>
      <c r="G13" s="21">
        <f t="shared" ref="G13:G33" si="22">IF(AND(G$11-$B13&lt;$B$7,G$11&gt;=$B13),$E13/$B$7,0)</f>
        <v>0</v>
      </c>
      <c r="H13" s="21">
        <f t="shared" si="21"/>
        <v>5167526.5</v>
      </c>
      <c r="I13" s="21">
        <f t="shared" si="21"/>
        <v>5167526.5</v>
      </c>
      <c r="J13" s="21">
        <f t="shared" si="21"/>
        <v>5167526.5</v>
      </c>
      <c r="K13" s="21">
        <f t="shared" si="21"/>
        <v>5167526.5</v>
      </c>
      <c r="L13" s="21">
        <f t="shared" si="21"/>
        <v>5167526.5</v>
      </c>
      <c r="M13" s="21">
        <f t="shared" si="21"/>
        <v>5167526.5</v>
      </c>
      <c r="N13" s="21">
        <f t="shared" si="21"/>
        <v>5167526.5</v>
      </c>
      <c r="O13" s="21">
        <f t="shared" si="21"/>
        <v>5167526.5</v>
      </c>
      <c r="P13" s="21">
        <f t="shared" si="21"/>
        <v>5167526.5</v>
      </c>
      <c r="Q13" s="21">
        <f t="shared" si="21"/>
        <v>5167526.5</v>
      </c>
      <c r="R13" s="21">
        <f t="shared" si="21"/>
        <v>0</v>
      </c>
      <c r="S13" s="21">
        <f t="shared" si="21"/>
        <v>0</v>
      </c>
      <c r="T13" s="21">
        <f t="shared" si="21"/>
        <v>0</v>
      </c>
      <c r="U13" s="21">
        <f t="shared" si="21"/>
        <v>0</v>
      </c>
      <c r="V13" s="21">
        <f t="shared" si="21"/>
        <v>0</v>
      </c>
      <c r="W13" s="21">
        <f t="shared" si="21"/>
        <v>0</v>
      </c>
      <c r="X13" s="21">
        <f t="shared" si="21"/>
        <v>0</v>
      </c>
      <c r="Y13" s="21">
        <f t="shared" si="21"/>
        <v>0</v>
      </c>
      <c r="Z13" s="21">
        <f t="shared" si="21"/>
        <v>0</v>
      </c>
      <c r="AA13" s="21">
        <f t="shared" si="21"/>
        <v>0</v>
      </c>
      <c r="AB13" s="21">
        <f t="shared" si="21"/>
        <v>0</v>
      </c>
      <c r="AC13" s="21">
        <f t="shared" si="21"/>
        <v>0</v>
      </c>
      <c r="AD13" s="21">
        <f t="shared" si="21"/>
        <v>0</v>
      </c>
      <c r="AE13" s="21">
        <f t="shared" si="21"/>
        <v>0</v>
      </c>
      <c r="AF13" s="21">
        <f t="shared" si="21"/>
        <v>0</v>
      </c>
      <c r="AG13" s="21">
        <f t="shared" si="21"/>
        <v>0</v>
      </c>
      <c r="AH13" s="21">
        <f t="shared" si="21"/>
        <v>0</v>
      </c>
      <c r="AI13" s="21">
        <f t="shared" si="21"/>
        <v>0</v>
      </c>
      <c r="AJ13" s="21">
        <f t="shared" si="21"/>
        <v>0</v>
      </c>
      <c r="AK13" s="21">
        <f t="shared" si="21"/>
        <v>0</v>
      </c>
      <c r="AL13" s="21">
        <f t="shared" si="21"/>
        <v>0</v>
      </c>
      <c r="AM13" s="21">
        <f t="shared" si="21"/>
        <v>0</v>
      </c>
      <c r="AN13" s="21">
        <f t="shared" si="21"/>
        <v>0</v>
      </c>
      <c r="AO13" s="21">
        <f t="shared" si="21"/>
        <v>0</v>
      </c>
      <c r="AP13" s="21">
        <f t="shared" si="21"/>
        <v>0</v>
      </c>
      <c r="AQ13" s="21">
        <f t="shared" si="21"/>
        <v>0</v>
      </c>
      <c r="AR13" s="21">
        <f t="shared" si="21"/>
        <v>0</v>
      </c>
      <c r="AS13" s="21">
        <f t="shared" si="21"/>
        <v>0</v>
      </c>
      <c r="AT13" s="21">
        <f t="shared" si="21"/>
        <v>0</v>
      </c>
      <c r="AU13" s="22">
        <f t="shared" ref="AU13:AU51" si="23">SUM(G13:AT13)</f>
        <v>51675265</v>
      </c>
      <c r="AV13" s="22"/>
      <c r="AW13" s="21">
        <v>7489853</v>
      </c>
      <c r="AX13" s="21">
        <v>9812179.5</v>
      </c>
      <c r="AY13" s="21">
        <f t="shared" ref="AY13:AY36" si="24">F13-AX13</f>
        <v>65086350.5</v>
      </c>
      <c r="AZ13" s="5">
        <f t="shared" ref="AZ13:AZ51" si="25">AY13*$B$2*$B$3</f>
        <v>1666210.5728</v>
      </c>
      <c r="BA13" s="5">
        <f t="shared" ref="BA13:BA51" si="26">AY13*$B$4*$B$5</f>
        <v>2108797.7561999997</v>
      </c>
      <c r="BB13" s="5">
        <f t="shared" ref="BB13:BB51" si="27">SUM(AZ13:BA13)</f>
        <v>3775008.3289999999</v>
      </c>
      <c r="BC13" s="5">
        <f t="shared" ref="BC13:BC51" si="28">AW13+BB13</f>
        <v>11264861.329</v>
      </c>
      <c r="BD13" s="5">
        <f t="shared" ref="BD13:BD51" si="29">-E13-AZ13+BC13</f>
        <v>-42076614.243799999</v>
      </c>
      <c r="BE13" s="5">
        <f t="shared" ref="BE13:BE51" si="30">BD13*$B$8</f>
        <v>-11150302.774607001</v>
      </c>
      <c r="BF13" s="28">
        <f t="shared" ref="BF13:BF51" si="31">BE13/(1-$B$8)</f>
        <v>-15170479.965451702</v>
      </c>
    </row>
    <row r="14" spans="1:58" x14ac:dyDescent="0.35">
      <c r="B14" s="16">
        <f t="shared" ref="B14:B51" si="32">B13+1</f>
        <v>3</v>
      </c>
      <c r="C14" s="19">
        <f t="shared" ref="C14:C17" si="33">C13+$C$12*0.2</f>
        <v>199164000</v>
      </c>
      <c r="D14" s="26">
        <f t="shared" ref="D14:D51" si="34">D13</f>
        <v>119036735</v>
      </c>
      <c r="E14" s="26">
        <f t="shared" ref="E14:E51" si="35">C14-D14</f>
        <v>80127265</v>
      </c>
      <c r="F14" s="20">
        <f>SUM($E$12:E14)</f>
        <v>155025795</v>
      </c>
      <c r="G14" s="21">
        <f t="shared" si="22"/>
        <v>0</v>
      </c>
      <c r="H14" s="21">
        <f t="shared" si="21"/>
        <v>0</v>
      </c>
      <c r="I14" s="21">
        <f t="shared" si="21"/>
        <v>8012726.5</v>
      </c>
      <c r="J14" s="21">
        <f t="shared" si="21"/>
        <v>8012726.5</v>
      </c>
      <c r="K14" s="21">
        <f t="shared" si="21"/>
        <v>8012726.5</v>
      </c>
      <c r="L14" s="21">
        <f t="shared" si="21"/>
        <v>8012726.5</v>
      </c>
      <c r="M14" s="21">
        <f t="shared" si="21"/>
        <v>8012726.5</v>
      </c>
      <c r="N14" s="21">
        <f t="shared" si="21"/>
        <v>8012726.5</v>
      </c>
      <c r="O14" s="21">
        <f t="shared" si="21"/>
        <v>8012726.5</v>
      </c>
      <c r="P14" s="21">
        <f t="shared" si="21"/>
        <v>8012726.5</v>
      </c>
      <c r="Q14" s="21">
        <f t="shared" si="21"/>
        <v>8012726.5</v>
      </c>
      <c r="R14" s="21">
        <f t="shared" si="21"/>
        <v>8012726.5</v>
      </c>
      <c r="S14" s="21">
        <f t="shared" si="21"/>
        <v>0</v>
      </c>
      <c r="T14" s="21">
        <f t="shared" si="21"/>
        <v>0</v>
      </c>
      <c r="U14" s="21">
        <f t="shared" si="21"/>
        <v>0</v>
      </c>
      <c r="V14" s="21">
        <f t="shared" si="21"/>
        <v>0</v>
      </c>
      <c r="W14" s="21">
        <f t="shared" si="21"/>
        <v>0</v>
      </c>
      <c r="X14" s="21">
        <f t="shared" si="21"/>
        <v>0</v>
      </c>
      <c r="Y14" s="21">
        <f t="shared" si="21"/>
        <v>0</v>
      </c>
      <c r="Z14" s="21">
        <f t="shared" si="21"/>
        <v>0</v>
      </c>
      <c r="AA14" s="21">
        <f t="shared" si="21"/>
        <v>0</v>
      </c>
      <c r="AB14" s="21">
        <f t="shared" si="21"/>
        <v>0</v>
      </c>
      <c r="AC14" s="21">
        <f t="shared" si="21"/>
        <v>0</v>
      </c>
      <c r="AD14" s="21">
        <f t="shared" si="21"/>
        <v>0</v>
      </c>
      <c r="AE14" s="21">
        <f t="shared" si="21"/>
        <v>0</v>
      </c>
      <c r="AF14" s="21">
        <f t="shared" si="21"/>
        <v>0</v>
      </c>
      <c r="AG14" s="21">
        <f t="shared" si="21"/>
        <v>0</v>
      </c>
      <c r="AH14" s="21">
        <f t="shared" si="21"/>
        <v>0</v>
      </c>
      <c r="AI14" s="21">
        <f t="shared" si="21"/>
        <v>0</v>
      </c>
      <c r="AJ14" s="21">
        <f t="shared" si="21"/>
        <v>0</v>
      </c>
      <c r="AK14" s="21">
        <f t="shared" si="21"/>
        <v>0</v>
      </c>
      <c r="AL14" s="21">
        <f t="shared" si="21"/>
        <v>0</v>
      </c>
      <c r="AM14" s="21">
        <f t="shared" si="21"/>
        <v>0</v>
      </c>
      <c r="AN14" s="21">
        <f t="shared" si="21"/>
        <v>0</v>
      </c>
      <c r="AO14" s="21">
        <f t="shared" si="21"/>
        <v>0</v>
      </c>
      <c r="AP14" s="21">
        <f t="shared" si="21"/>
        <v>0</v>
      </c>
      <c r="AQ14" s="21">
        <f t="shared" si="21"/>
        <v>0</v>
      </c>
      <c r="AR14" s="21">
        <f t="shared" si="21"/>
        <v>0</v>
      </c>
      <c r="AS14" s="21">
        <f t="shared" si="21"/>
        <v>0</v>
      </c>
      <c r="AT14" s="21">
        <f t="shared" si="21"/>
        <v>0</v>
      </c>
      <c r="AU14" s="22">
        <f t="shared" si="23"/>
        <v>80127265</v>
      </c>
      <c r="AV14" s="22"/>
      <c r="AW14" s="21">
        <v>15502579.5</v>
      </c>
      <c r="AX14" s="21">
        <v>25314759</v>
      </c>
      <c r="AY14" s="21">
        <f t="shared" si="24"/>
        <v>129711036</v>
      </c>
      <c r="AZ14" s="5">
        <f t="shared" si="25"/>
        <v>3320602.5216000006</v>
      </c>
      <c r="BA14" s="5">
        <f t="shared" si="26"/>
        <v>4202637.5663999999</v>
      </c>
      <c r="BB14" s="5">
        <f t="shared" si="27"/>
        <v>7523240.0880000005</v>
      </c>
      <c r="BC14" s="5">
        <f t="shared" si="28"/>
        <v>23025819.588</v>
      </c>
      <c r="BD14" s="5">
        <f t="shared" si="29"/>
        <v>-60422047.933600008</v>
      </c>
      <c r="BE14" s="5">
        <f t="shared" si="30"/>
        <v>-16011842.702404004</v>
      </c>
      <c r="BF14" s="28">
        <f t="shared" si="31"/>
        <v>-21784820.003270753</v>
      </c>
    </row>
    <row r="15" spans="1:58" x14ac:dyDescent="0.35">
      <c r="B15" s="16">
        <f t="shared" si="32"/>
        <v>4</v>
      </c>
      <c r="C15" s="19">
        <f t="shared" si="33"/>
        <v>227616000</v>
      </c>
      <c r="D15" s="26">
        <f t="shared" si="34"/>
        <v>119036735</v>
      </c>
      <c r="E15" s="26">
        <f t="shared" si="35"/>
        <v>108579265</v>
      </c>
      <c r="F15" s="20">
        <f>SUM($E$12:E15)</f>
        <v>263605060</v>
      </c>
      <c r="G15" s="21">
        <f t="shared" si="22"/>
        <v>0</v>
      </c>
      <c r="H15" s="21">
        <f t="shared" si="21"/>
        <v>0</v>
      </c>
      <c r="I15" s="21">
        <f t="shared" si="21"/>
        <v>0</v>
      </c>
      <c r="J15" s="21">
        <f t="shared" si="21"/>
        <v>10857926.5</v>
      </c>
      <c r="K15" s="21">
        <f t="shared" si="21"/>
        <v>10857926.5</v>
      </c>
      <c r="L15" s="21">
        <f t="shared" si="21"/>
        <v>10857926.5</v>
      </c>
      <c r="M15" s="21">
        <f t="shared" si="21"/>
        <v>10857926.5</v>
      </c>
      <c r="N15" s="21">
        <f t="shared" si="21"/>
        <v>10857926.5</v>
      </c>
      <c r="O15" s="21">
        <f t="shared" si="21"/>
        <v>10857926.5</v>
      </c>
      <c r="P15" s="21">
        <f t="shared" si="21"/>
        <v>10857926.5</v>
      </c>
      <c r="Q15" s="21">
        <f t="shared" si="21"/>
        <v>10857926.5</v>
      </c>
      <c r="R15" s="21">
        <f t="shared" si="21"/>
        <v>10857926.5</v>
      </c>
      <c r="S15" s="21">
        <f t="shared" si="21"/>
        <v>10857926.5</v>
      </c>
      <c r="T15" s="21">
        <f t="shared" si="21"/>
        <v>0</v>
      </c>
      <c r="U15" s="21">
        <f t="shared" si="21"/>
        <v>0</v>
      </c>
      <c r="V15" s="21">
        <f t="shared" si="21"/>
        <v>0</v>
      </c>
      <c r="W15" s="21">
        <f t="shared" si="21"/>
        <v>0</v>
      </c>
      <c r="X15" s="21">
        <f t="shared" si="21"/>
        <v>0</v>
      </c>
      <c r="Y15" s="21">
        <f t="shared" si="21"/>
        <v>0</v>
      </c>
      <c r="Z15" s="21">
        <f t="shared" si="21"/>
        <v>0</v>
      </c>
      <c r="AA15" s="21">
        <f t="shared" si="21"/>
        <v>0</v>
      </c>
      <c r="AB15" s="21">
        <f t="shared" si="21"/>
        <v>0</v>
      </c>
      <c r="AC15" s="21">
        <f t="shared" si="21"/>
        <v>0</v>
      </c>
      <c r="AD15" s="21">
        <f t="shared" si="21"/>
        <v>0</v>
      </c>
      <c r="AE15" s="21">
        <f t="shared" si="21"/>
        <v>0</v>
      </c>
      <c r="AF15" s="21">
        <f t="shared" si="21"/>
        <v>0</v>
      </c>
      <c r="AG15" s="21">
        <f t="shared" si="21"/>
        <v>0</v>
      </c>
      <c r="AH15" s="21">
        <f t="shared" si="21"/>
        <v>0</v>
      </c>
      <c r="AI15" s="21">
        <f t="shared" si="21"/>
        <v>0</v>
      </c>
      <c r="AJ15" s="21">
        <f t="shared" si="21"/>
        <v>0</v>
      </c>
      <c r="AK15" s="21">
        <f t="shared" si="21"/>
        <v>0</v>
      </c>
      <c r="AL15" s="21">
        <f t="shared" si="21"/>
        <v>0</v>
      </c>
      <c r="AM15" s="21">
        <f t="shared" si="21"/>
        <v>0</v>
      </c>
      <c r="AN15" s="21">
        <f t="shared" si="21"/>
        <v>0</v>
      </c>
      <c r="AO15" s="21">
        <f t="shared" si="21"/>
        <v>0</v>
      </c>
      <c r="AP15" s="21">
        <f t="shared" si="21"/>
        <v>0</v>
      </c>
      <c r="AQ15" s="21">
        <f t="shared" si="21"/>
        <v>0</v>
      </c>
      <c r="AR15" s="21">
        <f t="shared" si="21"/>
        <v>0</v>
      </c>
      <c r="AS15" s="21">
        <f t="shared" si="21"/>
        <v>0</v>
      </c>
      <c r="AT15" s="21">
        <f t="shared" si="21"/>
        <v>0</v>
      </c>
      <c r="AU15" s="22">
        <f t="shared" si="23"/>
        <v>108579265</v>
      </c>
      <c r="AV15" s="22"/>
      <c r="AW15" s="21">
        <v>26360506</v>
      </c>
      <c r="AX15" s="21">
        <v>51675265</v>
      </c>
      <c r="AY15" s="21">
        <f t="shared" si="24"/>
        <v>211929795</v>
      </c>
      <c r="AZ15" s="5">
        <f t="shared" si="25"/>
        <v>5425402.7520000003</v>
      </c>
      <c r="BA15" s="5">
        <f t="shared" si="26"/>
        <v>6866525.358</v>
      </c>
      <c r="BB15" s="5">
        <f t="shared" si="27"/>
        <v>12291928.109999999</v>
      </c>
      <c r="BC15" s="5">
        <f t="shared" si="28"/>
        <v>38652434.109999999</v>
      </c>
      <c r="BD15" s="5">
        <f t="shared" si="29"/>
        <v>-75352233.642000005</v>
      </c>
      <c r="BE15" s="5">
        <f t="shared" si="30"/>
        <v>-19968341.915130001</v>
      </c>
      <c r="BF15" s="28">
        <f t="shared" si="31"/>
        <v>-27167812.129428573</v>
      </c>
    </row>
    <row r="16" spans="1:58" x14ac:dyDescent="0.35">
      <c r="B16" s="16">
        <f t="shared" si="32"/>
        <v>5</v>
      </c>
      <c r="C16" s="19">
        <f t="shared" si="33"/>
        <v>256068000</v>
      </c>
      <c r="D16" s="26">
        <f t="shared" si="34"/>
        <v>119036735</v>
      </c>
      <c r="E16" s="26">
        <f t="shared" si="35"/>
        <v>137031265</v>
      </c>
      <c r="F16" s="20">
        <f>SUM($E$12:E16)</f>
        <v>400636325</v>
      </c>
      <c r="G16" s="21">
        <f t="shared" si="22"/>
        <v>0</v>
      </c>
      <c r="H16" s="21">
        <f t="shared" si="21"/>
        <v>0</v>
      </c>
      <c r="I16" s="21">
        <f t="shared" si="21"/>
        <v>0</v>
      </c>
      <c r="J16" s="21">
        <f t="shared" si="21"/>
        <v>0</v>
      </c>
      <c r="K16" s="21">
        <f t="shared" si="21"/>
        <v>13703126.5</v>
      </c>
      <c r="L16" s="21">
        <f t="shared" si="21"/>
        <v>13703126.5</v>
      </c>
      <c r="M16" s="21">
        <f t="shared" si="21"/>
        <v>13703126.5</v>
      </c>
      <c r="N16" s="21">
        <f t="shared" si="21"/>
        <v>13703126.5</v>
      </c>
      <c r="O16" s="21">
        <f t="shared" si="21"/>
        <v>13703126.5</v>
      </c>
      <c r="P16" s="21">
        <f t="shared" si="21"/>
        <v>13703126.5</v>
      </c>
      <c r="Q16" s="21">
        <f t="shared" si="21"/>
        <v>13703126.5</v>
      </c>
      <c r="R16" s="21">
        <f t="shared" si="21"/>
        <v>13703126.5</v>
      </c>
      <c r="S16" s="21">
        <f t="shared" si="21"/>
        <v>13703126.5</v>
      </c>
      <c r="T16" s="21">
        <f t="shared" si="21"/>
        <v>13703126.5</v>
      </c>
      <c r="U16" s="21">
        <f t="shared" si="21"/>
        <v>0</v>
      </c>
      <c r="V16" s="21">
        <f t="shared" si="21"/>
        <v>0</v>
      </c>
      <c r="W16" s="21">
        <f t="shared" si="21"/>
        <v>0</v>
      </c>
      <c r="X16" s="21">
        <f t="shared" si="21"/>
        <v>0</v>
      </c>
      <c r="Y16" s="21">
        <f t="shared" si="21"/>
        <v>0</v>
      </c>
      <c r="Z16" s="21">
        <f t="shared" si="21"/>
        <v>0</v>
      </c>
      <c r="AA16" s="21">
        <f t="shared" si="21"/>
        <v>0</v>
      </c>
      <c r="AB16" s="21">
        <f t="shared" si="21"/>
        <v>0</v>
      </c>
      <c r="AC16" s="21">
        <f t="shared" si="21"/>
        <v>0</v>
      </c>
      <c r="AD16" s="21">
        <f t="shared" si="21"/>
        <v>0</v>
      </c>
      <c r="AE16" s="21">
        <f t="shared" si="21"/>
        <v>0</v>
      </c>
      <c r="AF16" s="21">
        <f t="shared" si="21"/>
        <v>0</v>
      </c>
      <c r="AG16" s="21">
        <f t="shared" si="21"/>
        <v>0</v>
      </c>
      <c r="AH16" s="21">
        <f t="shared" si="21"/>
        <v>0</v>
      </c>
      <c r="AI16" s="21">
        <f t="shared" si="21"/>
        <v>0</v>
      </c>
      <c r="AJ16" s="21">
        <f t="shared" si="21"/>
        <v>0</v>
      </c>
      <c r="AK16" s="21">
        <f t="shared" si="21"/>
        <v>0</v>
      </c>
      <c r="AL16" s="21">
        <f t="shared" si="21"/>
        <v>0</v>
      </c>
      <c r="AM16" s="21">
        <f t="shared" si="21"/>
        <v>0</v>
      </c>
      <c r="AN16" s="21">
        <f t="shared" si="21"/>
        <v>0</v>
      </c>
      <c r="AO16" s="21">
        <f t="shared" si="21"/>
        <v>0</v>
      </c>
      <c r="AP16" s="21">
        <f t="shared" si="21"/>
        <v>0</v>
      </c>
      <c r="AQ16" s="21">
        <f t="shared" si="21"/>
        <v>0</v>
      </c>
      <c r="AR16" s="21">
        <f t="shared" si="21"/>
        <v>0</v>
      </c>
      <c r="AS16" s="21">
        <f t="shared" si="21"/>
        <v>0</v>
      </c>
      <c r="AT16" s="21">
        <f t="shared" si="21"/>
        <v>0</v>
      </c>
      <c r="AU16" s="22">
        <f t="shared" si="23"/>
        <v>137031265</v>
      </c>
      <c r="AV16" s="22"/>
      <c r="AW16" s="21">
        <v>40063632.5</v>
      </c>
      <c r="AX16" s="21">
        <v>91738897.5</v>
      </c>
      <c r="AY16" s="21">
        <f t="shared" si="24"/>
        <v>308897427.5</v>
      </c>
      <c r="AZ16" s="5">
        <f t="shared" si="25"/>
        <v>7907774.1440000003</v>
      </c>
      <c r="BA16" s="5">
        <f t="shared" si="26"/>
        <v>10008276.650999999</v>
      </c>
      <c r="BB16" s="5">
        <f t="shared" si="27"/>
        <v>17916050.794999998</v>
      </c>
      <c r="BC16" s="5">
        <f t="shared" si="28"/>
        <v>57979683.295000002</v>
      </c>
      <c r="BD16" s="5">
        <f t="shared" si="29"/>
        <v>-86959355.848999992</v>
      </c>
      <c r="BE16" s="5">
        <f t="shared" si="30"/>
        <v>-23044229.299984999</v>
      </c>
      <c r="BF16" s="28">
        <f t="shared" si="31"/>
        <v>-31352692.925149661</v>
      </c>
    </row>
    <row r="17" spans="2:58" x14ac:dyDescent="0.35">
      <c r="B17" s="1">
        <f t="shared" si="32"/>
        <v>6</v>
      </c>
      <c r="C17" s="19">
        <f t="shared" si="33"/>
        <v>284520000</v>
      </c>
      <c r="D17" s="26">
        <f t="shared" si="34"/>
        <v>119036735</v>
      </c>
      <c r="E17" s="26">
        <f t="shared" si="35"/>
        <v>165483265</v>
      </c>
      <c r="F17" s="20">
        <f>SUM($E$12:E17)</f>
        <v>566119590</v>
      </c>
      <c r="G17" s="21">
        <f t="shared" si="22"/>
        <v>0</v>
      </c>
      <c r="H17" s="21">
        <f t="shared" si="21"/>
        <v>0</v>
      </c>
      <c r="I17" s="21">
        <f t="shared" si="21"/>
        <v>0</v>
      </c>
      <c r="J17" s="21">
        <f t="shared" si="21"/>
        <v>0</v>
      </c>
      <c r="K17" s="21">
        <f t="shared" si="21"/>
        <v>0</v>
      </c>
      <c r="L17" s="21">
        <f t="shared" si="21"/>
        <v>16548326.5</v>
      </c>
      <c r="M17" s="21">
        <f t="shared" si="21"/>
        <v>16548326.5</v>
      </c>
      <c r="N17" s="21">
        <f t="shared" si="21"/>
        <v>16548326.5</v>
      </c>
      <c r="O17" s="21">
        <f t="shared" si="21"/>
        <v>16548326.5</v>
      </c>
      <c r="P17" s="21">
        <f t="shared" si="21"/>
        <v>16548326.5</v>
      </c>
      <c r="Q17" s="21">
        <f t="shared" si="21"/>
        <v>16548326.5</v>
      </c>
      <c r="R17" s="21">
        <f t="shared" si="21"/>
        <v>16548326.5</v>
      </c>
      <c r="S17" s="21">
        <f t="shared" si="21"/>
        <v>16548326.5</v>
      </c>
      <c r="T17" s="21">
        <f t="shared" si="21"/>
        <v>16548326.5</v>
      </c>
      <c r="U17" s="21">
        <f t="shared" si="21"/>
        <v>16548326.5</v>
      </c>
      <c r="V17" s="21">
        <f t="shared" si="21"/>
        <v>0</v>
      </c>
      <c r="W17" s="21">
        <f t="shared" si="21"/>
        <v>0</v>
      </c>
      <c r="X17" s="21">
        <f t="shared" si="21"/>
        <v>0</v>
      </c>
      <c r="Y17" s="21">
        <f t="shared" si="21"/>
        <v>0</v>
      </c>
      <c r="Z17" s="21">
        <f t="shared" si="21"/>
        <v>0</v>
      </c>
      <c r="AA17" s="21">
        <f t="shared" si="21"/>
        <v>0</v>
      </c>
      <c r="AB17" s="21">
        <f t="shared" si="21"/>
        <v>0</v>
      </c>
      <c r="AC17" s="21">
        <f t="shared" si="21"/>
        <v>0</v>
      </c>
      <c r="AD17" s="21">
        <f t="shared" si="21"/>
        <v>0</v>
      </c>
      <c r="AE17" s="21">
        <f t="shared" si="21"/>
        <v>0</v>
      </c>
      <c r="AF17" s="21">
        <f t="shared" si="21"/>
        <v>0</v>
      </c>
      <c r="AG17" s="21">
        <f t="shared" si="21"/>
        <v>0</v>
      </c>
      <c r="AH17" s="21">
        <f t="shared" si="21"/>
        <v>0</v>
      </c>
      <c r="AI17" s="21">
        <f t="shared" si="21"/>
        <v>0</v>
      </c>
      <c r="AJ17" s="21">
        <f t="shared" si="21"/>
        <v>0</v>
      </c>
      <c r="AK17" s="21">
        <f t="shared" si="21"/>
        <v>0</v>
      </c>
      <c r="AL17" s="21">
        <f t="shared" si="21"/>
        <v>0</v>
      </c>
      <c r="AM17" s="21">
        <f t="shared" si="21"/>
        <v>0</v>
      </c>
      <c r="AN17" s="21">
        <f t="shared" si="21"/>
        <v>0</v>
      </c>
      <c r="AO17" s="21">
        <f t="shared" si="21"/>
        <v>0</v>
      </c>
      <c r="AP17" s="21">
        <f t="shared" si="21"/>
        <v>0</v>
      </c>
      <c r="AQ17" s="21">
        <f t="shared" si="21"/>
        <v>0</v>
      </c>
      <c r="AR17" s="21">
        <f t="shared" si="21"/>
        <v>0</v>
      </c>
      <c r="AS17" s="21">
        <f t="shared" si="21"/>
        <v>0</v>
      </c>
      <c r="AT17" s="21">
        <f t="shared" si="21"/>
        <v>0</v>
      </c>
      <c r="AU17" s="22">
        <f t="shared" si="23"/>
        <v>165483265</v>
      </c>
      <c r="AV17" s="22"/>
      <c r="AW17" s="4">
        <v>56611959</v>
      </c>
      <c r="AX17" s="4">
        <v>148350856.5</v>
      </c>
      <c r="AY17" s="4">
        <f t="shared" si="24"/>
        <v>417768733.5</v>
      </c>
      <c r="AZ17" s="5">
        <f t="shared" si="25"/>
        <v>10694879.5776</v>
      </c>
      <c r="BA17" s="5">
        <f t="shared" si="26"/>
        <v>13535706.965399999</v>
      </c>
      <c r="BB17" s="5">
        <f t="shared" si="27"/>
        <v>24230586.542999998</v>
      </c>
      <c r="BC17" s="5">
        <f t="shared" si="28"/>
        <v>80842545.542999998</v>
      </c>
      <c r="BD17" s="5">
        <f t="shared" si="29"/>
        <v>-95335599.034600005</v>
      </c>
      <c r="BE17" s="5">
        <f t="shared" si="30"/>
        <v>-25263933.744169004</v>
      </c>
      <c r="BF17" s="28">
        <f t="shared" si="31"/>
        <v>-34372698.971658513</v>
      </c>
    </row>
    <row r="18" spans="2:58" x14ac:dyDescent="0.35">
      <c r="B18" s="1">
        <f t="shared" si="32"/>
        <v>7</v>
      </c>
      <c r="C18" s="4">
        <f>C17*(1+$B$6)</f>
        <v>290210400</v>
      </c>
      <c r="D18" s="26">
        <f t="shared" si="34"/>
        <v>119036735</v>
      </c>
      <c r="E18" s="26">
        <f t="shared" si="35"/>
        <v>171173665</v>
      </c>
      <c r="F18" s="20">
        <f>SUM($E$12:E18)</f>
        <v>737293255</v>
      </c>
      <c r="G18" s="21">
        <f t="shared" si="22"/>
        <v>0</v>
      </c>
      <c r="H18" s="21">
        <f t="shared" si="21"/>
        <v>0</v>
      </c>
      <c r="I18" s="21">
        <f t="shared" si="21"/>
        <v>0</v>
      </c>
      <c r="J18" s="21">
        <f t="shared" si="21"/>
        <v>0</v>
      </c>
      <c r="K18" s="21">
        <f t="shared" si="21"/>
        <v>0</v>
      </c>
      <c r="L18" s="21">
        <f t="shared" si="21"/>
        <v>0</v>
      </c>
      <c r="M18" s="21">
        <f t="shared" si="21"/>
        <v>17117366.5</v>
      </c>
      <c r="N18" s="21">
        <f t="shared" si="21"/>
        <v>17117366.5</v>
      </c>
      <c r="O18" s="21">
        <f t="shared" si="21"/>
        <v>17117366.5</v>
      </c>
      <c r="P18" s="21">
        <f t="shared" si="21"/>
        <v>17117366.5</v>
      </c>
      <c r="Q18" s="21">
        <f t="shared" si="21"/>
        <v>17117366.5</v>
      </c>
      <c r="R18" s="21">
        <f t="shared" si="21"/>
        <v>17117366.5</v>
      </c>
      <c r="S18" s="21">
        <f t="shared" si="21"/>
        <v>17117366.5</v>
      </c>
      <c r="T18" s="21">
        <f t="shared" si="21"/>
        <v>17117366.5</v>
      </c>
      <c r="U18" s="21">
        <f t="shared" si="21"/>
        <v>17117366.5</v>
      </c>
      <c r="V18" s="21">
        <f t="shared" si="21"/>
        <v>17117366.5</v>
      </c>
      <c r="W18" s="21">
        <f t="shared" si="21"/>
        <v>0</v>
      </c>
      <c r="X18" s="21">
        <f t="shared" si="21"/>
        <v>0</v>
      </c>
      <c r="Y18" s="21">
        <f t="shared" si="21"/>
        <v>0</v>
      </c>
      <c r="Z18" s="21">
        <f t="shared" si="21"/>
        <v>0</v>
      </c>
      <c r="AA18" s="21">
        <f t="shared" si="21"/>
        <v>0</v>
      </c>
      <c r="AB18" s="21">
        <f t="shared" si="21"/>
        <v>0</v>
      </c>
      <c r="AC18" s="21">
        <f t="shared" ref="H18:AT25" si="36">IF(AND(AC$11-$B18&lt;$B$7,AC$11&gt;=$B18),$E18/$B$7,0)</f>
        <v>0</v>
      </c>
      <c r="AD18" s="21">
        <f t="shared" si="36"/>
        <v>0</v>
      </c>
      <c r="AE18" s="21">
        <f t="shared" si="36"/>
        <v>0</v>
      </c>
      <c r="AF18" s="21">
        <f t="shared" si="36"/>
        <v>0</v>
      </c>
      <c r="AG18" s="21">
        <f t="shared" si="36"/>
        <v>0</v>
      </c>
      <c r="AH18" s="21">
        <f t="shared" si="36"/>
        <v>0</v>
      </c>
      <c r="AI18" s="21">
        <f t="shared" si="36"/>
        <v>0</v>
      </c>
      <c r="AJ18" s="21">
        <f t="shared" si="36"/>
        <v>0</v>
      </c>
      <c r="AK18" s="21">
        <f t="shared" si="36"/>
        <v>0</v>
      </c>
      <c r="AL18" s="21">
        <f t="shared" si="36"/>
        <v>0</v>
      </c>
      <c r="AM18" s="21">
        <f t="shared" si="36"/>
        <v>0</v>
      </c>
      <c r="AN18" s="21">
        <f t="shared" si="36"/>
        <v>0</v>
      </c>
      <c r="AO18" s="21">
        <f t="shared" si="36"/>
        <v>0</v>
      </c>
      <c r="AP18" s="21">
        <f t="shared" si="36"/>
        <v>0</v>
      </c>
      <c r="AQ18" s="21">
        <f t="shared" si="36"/>
        <v>0</v>
      </c>
      <c r="AR18" s="21">
        <f t="shared" si="36"/>
        <v>0</v>
      </c>
      <c r="AS18" s="21">
        <f t="shared" si="36"/>
        <v>0</v>
      </c>
      <c r="AT18" s="21">
        <f t="shared" si="36"/>
        <v>0</v>
      </c>
      <c r="AU18" s="22">
        <f t="shared" si="23"/>
        <v>171173665</v>
      </c>
      <c r="AV18" s="22"/>
      <c r="AW18" s="4">
        <v>73729325.5</v>
      </c>
      <c r="AX18" s="4">
        <v>222080182</v>
      </c>
      <c r="AY18" s="4">
        <f t="shared" si="24"/>
        <v>515213073</v>
      </c>
      <c r="AZ18" s="5">
        <f t="shared" si="25"/>
        <v>13189454.668800002</v>
      </c>
      <c r="BA18" s="5">
        <f t="shared" si="26"/>
        <v>16692903.565199999</v>
      </c>
      <c r="BB18" s="5">
        <f t="shared" si="27"/>
        <v>29882358.234000001</v>
      </c>
      <c r="BC18" s="5">
        <f t="shared" si="28"/>
        <v>103611683.734</v>
      </c>
      <c r="BD18" s="5">
        <f t="shared" si="29"/>
        <v>-80751435.934799999</v>
      </c>
      <c r="BE18" s="5">
        <f t="shared" si="30"/>
        <v>-21399130.522722002</v>
      </c>
      <c r="BF18" s="28">
        <f t="shared" si="31"/>
        <v>-29114463.296220411</v>
      </c>
    </row>
    <row r="19" spans="2:58" x14ac:dyDescent="0.35">
      <c r="B19" s="1">
        <f t="shared" si="32"/>
        <v>8</v>
      </c>
      <c r="C19" s="4">
        <f t="shared" ref="C19:C51" si="37">C18*(1+$B$6)</f>
        <v>296014608</v>
      </c>
      <c r="D19" s="26">
        <f t="shared" si="34"/>
        <v>119036735</v>
      </c>
      <c r="E19" s="26">
        <f t="shared" si="35"/>
        <v>176977873</v>
      </c>
      <c r="F19" s="20">
        <f>SUM($E$12:E19)</f>
        <v>914271128</v>
      </c>
      <c r="G19" s="21">
        <f t="shared" si="22"/>
        <v>0</v>
      </c>
      <c r="H19" s="21">
        <f t="shared" si="36"/>
        <v>0</v>
      </c>
      <c r="I19" s="21">
        <f t="shared" si="36"/>
        <v>0</v>
      </c>
      <c r="J19" s="21">
        <f t="shared" si="36"/>
        <v>0</v>
      </c>
      <c r="K19" s="21">
        <f t="shared" si="36"/>
        <v>0</v>
      </c>
      <c r="L19" s="21">
        <f t="shared" si="36"/>
        <v>0</v>
      </c>
      <c r="M19" s="21">
        <f t="shared" si="36"/>
        <v>0</v>
      </c>
      <c r="N19" s="21">
        <f t="shared" si="36"/>
        <v>17697787.300000001</v>
      </c>
      <c r="O19" s="21">
        <f t="shared" si="36"/>
        <v>17697787.300000001</v>
      </c>
      <c r="P19" s="21">
        <f t="shared" si="36"/>
        <v>17697787.300000001</v>
      </c>
      <c r="Q19" s="21">
        <f t="shared" si="36"/>
        <v>17697787.300000001</v>
      </c>
      <c r="R19" s="21">
        <f t="shared" si="36"/>
        <v>17697787.300000001</v>
      </c>
      <c r="S19" s="21">
        <f t="shared" si="36"/>
        <v>17697787.300000001</v>
      </c>
      <c r="T19" s="21">
        <f t="shared" si="36"/>
        <v>17697787.300000001</v>
      </c>
      <c r="U19" s="21">
        <f t="shared" si="36"/>
        <v>17697787.300000001</v>
      </c>
      <c r="V19" s="21">
        <f t="shared" si="36"/>
        <v>17697787.300000001</v>
      </c>
      <c r="W19" s="21">
        <f t="shared" si="36"/>
        <v>17697787.300000001</v>
      </c>
      <c r="X19" s="21">
        <f t="shared" si="36"/>
        <v>0</v>
      </c>
      <c r="Y19" s="21">
        <f t="shared" si="36"/>
        <v>0</v>
      </c>
      <c r="Z19" s="21">
        <f t="shared" si="36"/>
        <v>0</v>
      </c>
      <c r="AA19" s="21">
        <f t="shared" si="36"/>
        <v>0</v>
      </c>
      <c r="AB19" s="21">
        <f t="shared" si="36"/>
        <v>0</v>
      </c>
      <c r="AC19" s="21">
        <f t="shared" si="36"/>
        <v>0</v>
      </c>
      <c r="AD19" s="21">
        <f t="shared" si="36"/>
        <v>0</v>
      </c>
      <c r="AE19" s="21">
        <f t="shared" si="36"/>
        <v>0</v>
      </c>
      <c r="AF19" s="21">
        <f t="shared" si="36"/>
        <v>0</v>
      </c>
      <c r="AG19" s="21">
        <f t="shared" si="36"/>
        <v>0</v>
      </c>
      <c r="AH19" s="21">
        <f t="shared" si="36"/>
        <v>0</v>
      </c>
      <c r="AI19" s="21">
        <f t="shared" si="36"/>
        <v>0</v>
      </c>
      <c r="AJ19" s="21">
        <f t="shared" si="36"/>
        <v>0</v>
      </c>
      <c r="AK19" s="21">
        <f t="shared" si="36"/>
        <v>0</v>
      </c>
      <c r="AL19" s="21">
        <f t="shared" si="36"/>
        <v>0</v>
      </c>
      <c r="AM19" s="21">
        <f t="shared" si="36"/>
        <v>0</v>
      </c>
      <c r="AN19" s="21">
        <f t="shared" si="36"/>
        <v>0</v>
      </c>
      <c r="AO19" s="21">
        <f t="shared" si="36"/>
        <v>0</v>
      </c>
      <c r="AP19" s="21">
        <f t="shared" si="36"/>
        <v>0</v>
      </c>
      <c r="AQ19" s="21">
        <f t="shared" si="36"/>
        <v>0</v>
      </c>
      <c r="AR19" s="21">
        <f t="shared" si="36"/>
        <v>0</v>
      </c>
      <c r="AS19" s="21">
        <f t="shared" si="36"/>
        <v>0</v>
      </c>
      <c r="AT19" s="21">
        <f t="shared" si="36"/>
        <v>0</v>
      </c>
      <c r="AU19" s="22">
        <f t="shared" si="23"/>
        <v>176977873.00000003</v>
      </c>
      <c r="AV19" s="22"/>
      <c r="AW19" s="4">
        <v>91427112.799999997</v>
      </c>
      <c r="AX19" s="4">
        <v>313507294.80000001</v>
      </c>
      <c r="AY19" s="4">
        <f t="shared" si="24"/>
        <v>600763833.20000005</v>
      </c>
      <c r="AZ19" s="5">
        <f t="shared" si="25"/>
        <v>15379554.129920002</v>
      </c>
      <c r="BA19" s="5">
        <f t="shared" si="26"/>
        <v>19464748.19568</v>
      </c>
      <c r="BB19" s="5">
        <f t="shared" si="27"/>
        <v>34844302.325599998</v>
      </c>
      <c r="BC19" s="5">
        <f t="shared" si="28"/>
        <v>126271415.1256</v>
      </c>
      <c r="BD19" s="5">
        <f t="shared" si="29"/>
        <v>-66086012.004320011</v>
      </c>
      <c r="BE19" s="5">
        <f t="shared" si="30"/>
        <v>-17512793.181144804</v>
      </c>
      <c r="BF19" s="28">
        <f t="shared" si="31"/>
        <v>-23826929.498156197</v>
      </c>
    </row>
    <row r="20" spans="2:58" x14ac:dyDescent="0.35">
      <c r="B20" s="1">
        <f t="shared" si="32"/>
        <v>9</v>
      </c>
      <c r="C20" s="4">
        <f t="shared" si="37"/>
        <v>301934900.16000003</v>
      </c>
      <c r="D20" s="26">
        <f t="shared" si="34"/>
        <v>119036735</v>
      </c>
      <c r="E20" s="26">
        <f t="shared" si="35"/>
        <v>182898165.16000003</v>
      </c>
      <c r="F20" s="20">
        <f>SUM($E$12:E20)</f>
        <v>1097169293.1600001</v>
      </c>
      <c r="G20" s="21">
        <f t="shared" si="22"/>
        <v>0</v>
      </c>
      <c r="H20" s="21">
        <f t="shared" si="36"/>
        <v>0</v>
      </c>
      <c r="I20" s="21">
        <f t="shared" si="36"/>
        <v>0</v>
      </c>
      <c r="J20" s="21">
        <f t="shared" si="36"/>
        <v>0</v>
      </c>
      <c r="K20" s="21">
        <f t="shared" si="36"/>
        <v>0</v>
      </c>
      <c r="L20" s="21">
        <f t="shared" si="36"/>
        <v>0</v>
      </c>
      <c r="M20" s="21">
        <f t="shared" si="36"/>
        <v>0</v>
      </c>
      <c r="N20" s="21">
        <f t="shared" si="36"/>
        <v>0</v>
      </c>
      <c r="O20" s="21">
        <f t="shared" si="36"/>
        <v>18289816.516000003</v>
      </c>
      <c r="P20" s="21">
        <f t="shared" si="36"/>
        <v>18289816.516000003</v>
      </c>
      <c r="Q20" s="21">
        <f t="shared" si="36"/>
        <v>18289816.516000003</v>
      </c>
      <c r="R20" s="21">
        <f t="shared" si="36"/>
        <v>18289816.516000003</v>
      </c>
      <c r="S20" s="21">
        <f t="shared" si="36"/>
        <v>18289816.516000003</v>
      </c>
      <c r="T20" s="21">
        <f t="shared" si="36"/>
        <v>18289816.516000003</v>
      </c>
      <c r="U20" s="21">
        <f t="shared" si="36"/>
        <v>18289816.516000003</v>
      </c>
      <c r="V20" s="21">
        <f t="shared" si="36"/>
        <v>18289816.516000003</v>
      </c>
      <c r="W20" s="21">
        <f t="shared" si="36"/>
        <v>18289816.516000003</v>
      </c>
      <c r="X20" s="21">
        <f t="shared" si="36"/>
        <v>18289816.516000003</v>
      </c>
      <c r="Y20" s="21">
        <f t="shared" si="36"/>
        <v>0</v>
      </c>
      <c r="Z20" s="21">
        <f t="shared" si="36"/>
        <v>0</v>
      </c>
      <c r="AA20" s="21">
        <f t="shared" si="36"/>
        <v>0</v>
      </c>
      <c r="AB20" s="21">
        <f t="shared" si="36"/>
        <v>0</v>
      </c>
      <c r="AC20" s="21">
        <f t="shared" si="36"/>
        <v>0</v>
      </c>
      <c r="AD20" s="21">
        <f t="shared" si="36"/>
        <v>0</v>
      </c>
      <c r="AE20" s="21">
        <f t="shared" si="36"/>
        <v>0</v>
      </c>
      <c r="AF20" s="21">
        <f t="shared" si="36"/>
        <v>0</v>
      </c>
      <c r="AG20" s="21">
        <f t="shared" si="36"/>
        <v>0</v>
      </c>
      <c r="AH20" s="21">
        <f t="shared" si="36"/>
        <v>0</v>
      </c>
      <c r="AI20" s="21">
        <f t="shared" si="36"/>
        <v>0</v>
      </c>
      <c r="AJ20" s="21">
        <f t="shared" si="36"/>
        <v>0</v>
      </c>
      <c r="AK20" s="21">
        <f t="shared" si="36"/>
        <v>0</v>
      </c>
      <c r="AL20" s="21">
        <f t="shared" si="36"/>
        <v>0</v>
      </c>
      <c r="AM20" s="21">
        <f t="shared" si="36"/>
        <v>0</v>
      </c>
      <c r="AN20" s="21">
        <f t="shared" si="36"/>
        <v>0</v>
      </c>
      <c r="AO20" s="21">
        <f t="shared" si="36"/>
        <v>0</v>
      </c>
      <c r="AP20" s="21">
        <f t="shared" si="36"/>
        <v>0</v>
      </c>
      <c r="AQ20" s="21">
        <f t="shared" si="36"/>
        <v>0</v>
      </c>
      <c r="AR20" s="21">
        <f t="shared" si="36"/>
        <v>0</v>
      </c>
      <c r="AS20" s="21">
        <f t="shared" si="36"/>
        <v>0</v>
      </c>
      <c r="AT20" s="21">
        <f t="shared" si="36"/>
        <v>0</v>
      </c>
      <c r="AU20" s="22">
        <f t="shared" si="23"/>
        <v>182898165.16000003</v>
      </c>
      <c r="AV20" s="22"/>
      <c r="AW20" s="4">
        <v>109716929.316</v>
      </c>
      <c r="AX20" s="4">
        <v>423224224.116</v>
      </c>
      <c r="AY20" s="4">
        <f t="shared" si="24"/>
        <v>673945069.04400015</v>
      </c>
      <c r="AZ20" s="5">
        <f t="shared" si="25"/>
        <v>17252993.767526407</v>
      </c>
      <c r="BA20" s="5">
        <f t="shared" si="26"/>
        <v>21835820.237025604</v>
      </c>
      <c r="BB20" s="5">
        <f t="shared" si="27"/>
        <v>39088814.004552007</v>
      </c>
      <c r="BC20" s="5">
        <f t="shared" si="28"/>
        <v>148805743.32055199</v>
      </c>
      <c r="BD20" s="5">
        <f t="shared" si="29"/>
        <v>-51345415.606974453</v>
      </c>
      <c r="BE20" s="5">
        <f t="shared" si="30"/>
        <v>-13606535.13584823</v>
      </c>
      <c r="BF20" s="28">
        <f t="shared" si="31"/>
        <v>-18512292.701834325</v>
      </c>
    </row>
    <row r="21" spans="2:58" x14ac:dyDescent="0.35">
      <c r="B21" s="1">
        <f t="shared" si="32"/>
        <v>10</v>
      </c>
      <c r="C21" s="4">
        <f t="shared" si="37"/>
        <v>307973598.16320002</v>
      </c>
      <c r="D21" s="26">
        <f t="shared" si="34"/>
        <v>119036735</v>
      </c>
      <c r="E21" s="26">
        <f t="shared" si="35"/>
        <v>188936863.16320002</v>
      </c>
      <c r="F21" s="20">
        <f>SUM($E$12:E21)</f>
        <v>1286106156.3232002</v>
      </c>
      <c r="G21" s="21">
        <f t="shared" si="22"/>
        <v>0</v>
      </c>
      <c r="H21" s="21">
        <f t="shared" si="36"/>
        <v>0</v>
      </c>
      <c r="I21" s="21">
        <f t="shared" si="36"/>
        <v>0</v>
      </c>
      <c r="J21" s="21">
        <f t="shared" si="36"/>
        <v>0</v>
      </c>
      <c r="K21" s="21">
        <f t="shared" si="36"/>
        <v>0</v>
      </c>
      <c r="L21" s="21">
        <f t="shared" si="36"/>
        <v>0</v>
      </c>
      <c r="M21" s="21">
        <f t="shared" si="36"/>
        <v>0</v>
      </c>
      <c r="N21" s="21">
        <f t="shared" si="36"/>
        <v>0</v>
      </c>
      <c r="O21" s="21">
        <f t="shared" si="36"/>
        <v>0</v>
      </c>
      <c r="P21" s="21">
        <f t="shared" si="36"/>
        <v>18893686.316320002</v>
      </c>
      <c r="Q21" s="21">
        <f t="shared" si="36"/>
        <v>18893686.316320002</v>
      </c>
      <c r="R21" s="21">
        <f t="shared" si="36"/>
        <v>18893686.316320002</v>
      </c>
      <c r="S21" s="21">
        <f t="shared" si="36"/>
        <v>18893686.316320002</v>
      </c>
      <c r="T21" s="21">
        <f t="shared" si="36"/>
        <v>18893686.316320002</v>
      </c>
      <c r="U21" s="21">
        <f t="shared" si="36"/>
        <v>18893686.316320002</v>
      </c>
      <c r="V21" s="21">
        <f t="shared" si="36"/>
        <v>18893686.316320002</v>
      </c>
      <c r="W21" s="21">
        <f t="shared" si="36"/>
        <v>18893686.316320002</v>
      </c>
      <c r="X21" s="21">
        <f t="shared" si="36"/>
        <v>18893686.316320002</v>
      </c>
      <c r="Y21" s="21">
        <f t="shared" si="36"/>
        <v>18893686.316320002</v>
      </c>
      <c r="Z21" s="21">
        <f t="shared" si="36"/>
        <v>0</v>
      </c>
      <c r="AA21" s="21">
        <f t="shared" si="36"/>
        <v>0</v>
      </c>
      <c r="AB21" s="21">
        <f t="shared" si="36"/>
        <v>0</v>
      </c>
      <c r="AC21" s="21">
        <f t="shared" si="36"/>
        <v>0</v>
      </c>
      <c r="AD21" s="21">
        <f t="shared" si="36"/>
        <v>0</v>
      </c>
      <c r="AE21" s="21">
        <f t="shared" si="36"/>
        <v>0</v>
      </c>
      <c r="AF21" s="21">
        <f t="shared" si="36"/>
        <v>0</v>
      </c>
      <c r="AG21" s="21">
        <f t="shared" si="36"/>
        <v>0</v>
      </c>
      <c r="AH21" s="21">
        <f t="shared" si="36"/>
        <v>0</v>
      </c>
      <c r="AI21" s="21">
        <f t="shared" si="36"/>
        <v>0</v>
      </c>
      <c r="AJ21" s="21">
        <f t="shared" si="36"/>
        <v>0</v>
      </c>
      <c r="AK21" s="21">
        <f t="shared" si="36"/>
        <v>0</v>
      </c>
      <c r="AL21" s="21">
        <f t="shared" si="36"/>
        <v>0</v>
      </c>
      <c r="AM21" s="21">
        <f t="shared" si="36"/>
        <v>0</v>
      </c>
      <c r="AN21" s="21">
        <f t="shared" si="36"/>
        <v>0</v>
      </c>
      <c r="AO21" s="21">
        <f t="shared" si="36"/>
        <v>0</v>
      </c>
      <c r="AP21" s="21">
        <f t="shared" si="36"/>
        <v>0</v>
      </c>
      <c r="AQ21" s="21">
        <f t="shared" si="36"/>
        <v>0</v>
      </c>
      <c r="AR21" s="21">
        <f t="shared" si="36"/>
        <v>0</v>
      </c>
      <c r="AS21" s="21">
        <f t="shared" si="36"/>
        <v>0</v>
      </c>
      <c r="AT21" s="21">
        <f t="shared" si="36"/>
        <v>0</v>
      </c>
      <c r="AU21" s="22">
        <f t="shared" si="23"/>
        <v>188936863.16320002</v>
      </c>
      <c r="AV21" s="22"/>
      <c r="AW21" s="4">
        <v>128610615.63232</v>
      </c>
      <c r="AX21" s="4">
        <v>551834839.74831998</v>
      </c>
      <c r="AY21" s="4">
        <f>F21-AX21</f>
        <v>734271316.57488024</v>
      </c>
      <c r="AZ21" s="5">
        <f t="shared" si="25"/>
        <v>18797345.704316936</v>
      </c>
      <c r="BA21" s="5">
        <f t="shared" si="26"/>
        <v>23790390.65702612</v>
      </c>
      <c r="BB21" s="5">
        <f t="shared" si="27"/>
        <v>42587736.361343056</v>
      </c>
      <c r="BC21" s="5">
        <f t="shared" si="28"/>
        <v>171198351.99366307</v>
      </c>
      <c r="BD21" s="5">
        <f t="shared" si="29"/>
        <v>-36535856.873853892</v>
      </c>
      <c r="BE21" s="5">
        <f t="shared" si="30"/>
        <v>-9682002.0715712812</v>
      </c>
      <c r="BF21" s="28">
        <f t="shared" si="31"/>
        <v>-13172791.934110587</v>
      </c>
    </row>
    <row r="22" spans="2:58" x14ac:dyDescent="0.35">
      <c r="B22" s="1">
        <f t="shared" si="32"/>
        <v>11</v>
      </c>
      <c r="C22" s="4">
        <f t="shared" si="37"/>
        <v>314133070.12646401</v>
      </c>
      <c r="D22" s="26">
        <f t="shared" si="34"/>
        <v>119036735</v>
      </c>
      <c r="E22" s="26">
        <f t="shared" si="35"/>
        <v>195096335.12646401</v>
      </c>
      <c r="F22" s="20">
        <f>SUM($E$12:E22)</f>
        <v>1481202491.4496641</v>
      </c>
      <c r="G22" s="21">
        <f t="shared" si="22"/>
        <v>0</v>
      </c>
      <c r="H22" s="21">
        <f t="shared" si="36"/>
        <v>0</v>
      </c>
      <c r="I22" s="21">
        <f t="shared" si="36"/>
        <v>0</v>
      </c>
      <c r="J22" s="21">
        <f t="shared" si="36"/>
        <v>0</v>
      </c>
      <c r="K22" s="21">
        <f t="shared" si="36"/>
        <v>0</v>
      </c>
      <c r="L22" s="21">
        <f t="shared" si="36"/>
        <v>0</v>
      </c>
      <c r="M22" s="21">
        <f t="shared" si="36"/>
        <v>0</v>
      </c>
      <c r="N22" s="21">
        <f t="shared" si="36"/>
        <v>0</v>
      </c>
      <c r="O22" s="21">
        <f t="shared" si="36"/>
        <v>0</v>
      </c>
      <c r="P22" s="21">
        <f t="shared" si="36"/>
        <v>0</v>
      </c>
      <c r="Q22" s="21">
        <f t="shared" si="36"/>
        <v>19509633.512646399</v>
      </c>
      <c r="R22" s="21">
        <f t="shared" si="36"/>
        <v>19509633.512646399</v>
      </c>
      <c r="S22" s="21">
        <f t="shared" si="36"/>
        <v>19509633.512646399</v>
      </c>
      <c r="T22" s="21">
        <f t="shared" si="36"/>
        <v>19509633.512646399</v>
      </c>
      <c r="U22" s="21">
        <f t="shared" si="36"/>
        <v>19509633.512646399</v>
      </c>
      <c r="V22" s="21">
        <f t="shared" si="36"/>
        <v>19509633.512646399</v>
      </c>
      <c r="W22" s="21">
        <f t="shared" si="36"/>
        <v>19509633.512646399</v>
      </c>
      <c r="X22" s="21">
        <f t="shared" si="36"/>
        <v>19509633.512646399</v>
      </c>
      <c r="Y22" s="21">
        <f t="shared" si="36"/>
        <v>19509633.512646399</v>
      </c>
      <c r="Z22" s="21">
        <f t="shared" si="36"/>
        <v>19509633.512646399</v>
      </c>
      <c r="AA22" s="21">
        <f t="shared" si="36"/>
        <v>0</v>
      </c>
      <c r="AB22" s="21">
        <f t="shared" si="36"/>
        <v>0</v>
      </c>
      <c r="AC22" s="21">
        <f t="shared" si="36"/>
        <v>0</v>
      </c>
      <c r="AD22" s="21">
        <f t="shared" si="36"/>
        <v>0</v>
      </c>
      <c r="AE22" s="21">
        <f t="shared" si="36"/>
        <v>0</v>
      </c>
      <c r="AF22" s="21">
        <f t="shared" si="36"/>
        <v>0</v>
      </c>
      <c r="AG22" s="21">
        <f t="shared" si="36"/>
        <v>0</v>
      </c>
      <c r="AH22" s="21">
        <f t="shared" si="36"/>
        <v>0</v>
      </c>
      <c r="AI22" s="21">
        <f t="shared" si="36"/>
        <v>0</v>
      </c>
      <c r="AJ22" s="21">
        <f t="shared" si="36"/>
        <v>0</v>
      </c>
      <c r="AK22" s="21">
        <f t="shared" si="36"/>
        <v>0</v>
      </c>
      <c r="AL22" s="21">
        <f t="shared" si="36"/>
        <v>0</v>
      </c>
      <c r="AM22" s="21">
        <f t="shared" si="36"/>
        <v>0</v>
      </c>
      <c r="AN22" s="21">
        <f t="shared" si="36"/>
        <v>0</v>
      </c>
      <c r="AO22" s="21">
        <f t="shared" si="36"/>
        <v>0</v>
      </c>
      <c r="AP22" s="21">
        <f t="shared" si="36"/>
        <v>0</v>
      </c>
      <c r="AQ22" s="21">
        <f t="shared" si="36"/>
        <v>0</v>
      </c>
      <c r="AR22" s="21">
        <f t="shared" si="36"/>
        <v>0</v>
      </c>
      <c r="AS22" s="21">
        <f t="shared" si="36"/>
        <v>0</v>
      </c>
      <c r="AT22" s="21">
        <f t="shared" si="36"/>
        <v>0</v>
      </c>
      <c r="AU22" s="22">
        <f t="shared" si="23"/>
        <v>195096335.12646404</v>
      </c>
      <c r="AV22" s="22"/>
      <c r="AW22" s="4">
        <v>145797922.64496639</v>
      </c>
      <c r="AX22" s="4">
        <v>697632762.39328635</v>
      </c>
      <c r="AY22" s="4">
        <f t="shared" si="24"/>
        <v>783569729.05637777</v>
      </c>
      <c r="AZ22" s="5">
        <f t="shared" si="25"/>
        <v>20059385.063843273</v>
      </c>
      <c r="BA22" s="5">
        <f t="shared" si="26"/>
        <v>25387659.221426636</v>
      </c>
      <c r="BB22" s="5">
        <f t="shared" si="27"/>
        <v>45447044.285269909</v>
      </c>
      <c r="BC22" s="5">
        <f t="shared" si="28"/>
        <v>191244966.93023631</v>
      </c>
      <c r="BD22" s="5">
        <f t="shared" si="29"/>
        <v>-23910753.26007098</v>
      </c>
      <c r="BE22" s="5">
        <f t="shared" si="30"/>
        <v>-6336349.6139188102</v>
      </c>
      <c r="BF22" s="28">
        <f t="shared" si="31"/>
        <v>-8620883.8284609672</v>
      </c>
    </row>
    <row r="23" spans="2:58" x14ac:dyDescent="0.35">
      <c r="B23" s="1">
        <f t="shared" si="32"/>
        <v>12</v>
      </c>
      <c r="C23" s="4">
        <f t="shared" si="37"/>
        <v>320415731.52899331</v>
      </c>
      <c r="D23" s="26">
        <f t="shared" si="34"/>
        <v>119036735</v>
      </c>
      <c r="E23" s="26">
        <f t="shared" si="35"/>
        <v>201378996.52899331</v>
      </c>
      <c r="F23" s="20">
        <f>SUM($E$12:E23)</f>
        <v>1682581487.9786575</v>
      </c>
      <c r="G23" s="21">
        <f t="shared" si="22"/>
        <v>0</v>
      </c>
      <c r="H23" s="21">
        <f t="shared" si="36"/>
        <v>0</v>
      </c>
      <c r="I23" s="21">
        <f t="shared" si="36"/>
        <v>0</v>
      </c>
      <c r="J23" s="21">
        <f t="shared" si="36"/>
        <v>0</v>
      </c>
      <c r="K23" s="21">
        <f t="shared" si="36"/>
        <v>0</v>
      </c>
      <c r="L23" s="21">
        <f t="shared" si="36"/>
        <v>0</v>
      </c>
      <c r="M23" s="21">
        <f t="shared" si="36"/>
        <v>0</v>
      </c>
      <c r="N23" s="21">
        <f t="shared" si="36"/>
        <v>0</v>
      </c>
      <c r="O23" s="21">
        <f t="shared" si="36"/>
        <v>0</v>
      </c>
      <c r="P23" s="21">
        <f t="shared" si="36"/>
        <v>0</v>
      </c>
      <c r="Q23" s="21">
        <f t="shared" si="36"/>
        <v>0</v>
      </c>
      <c r="R23" s="21">
        <f t="shared" si="36"/>
        <v>20137899.652899332</v>
      </c>
      <c r="S23" s="21">
        <f t="shared" si="36"/>
        <v>20137899.652899332</v>
      </c>
      <c r="T23" s="21">
        <f t="shared" si="36"/>
        <v>20137899.652899332</v>
      </c>
      <c r="U23" s="21">
        <f t="shared" si="36"/>
        <v>20137899.652899332</v>
      </c>
      <c r="V23" s="21">
        <f t="shared" si="36"/>
        <v>20137899.652899332</v>
      </c>
      <c r="W23" s="21">
        <f t="shared" si="36"/>
        <v>20137899.652899332</v>
      </c>
      <c r="X23" s="21">
        <f t="shared" si="36"/>
        <v>20137899.652899332</v>
      </c>
      <c r="Y23" s="21">
        <f t="shared" si="36"/>
        <v>20137899.652899332</v>
      </c>
      <c r="Z23" s="21">
        <f t="shared" si="36"/>
        <v>20137899.652899332</v>
      </c>
      <c r="AA23" s="21">
        <f t="shared" si="36"/>
        <v>20137899.652899332</v>
      </c>
      <c r="AB23" s="21">
        <f t="shared" si="36"/>
        <v>0</v>
      </c>
      <c r="AC23" s="21">
        <f t="shared" si="36"/>
        <v>0</v>
      </c>
      <c r="AD23" s="21">
        <f t="shared" si="36"/>
        <v>0</v>
      </c>
      <c r="AE23" s="21">
        <f t="shared" si="36"/>
        <v>0</v>
      </c>
      <c r="AF23" s="21">
        <f t="shared" si="36"/>
        <v>0</v>
      </c>
      <c r="AG23" s="21">
        <f t="shared" si="36"/>
        <v>0</v>
      </c>
      <c r="AH23" s="21">
        <f t="shared" si="36"/>
        <v>0</v>
      </c>
      <c r="AI23" s="21">
        <f t="shared" si="36"/>
        <v>0</v>
      </c>
      <c r="AJ23" s="21">
        <f t="shared" si="36"/>
        <v>0</v>
      </c>
      <c r="AK23" s="21">
        <f t="shared" si="36"/>
        <v>0</v>
      </c>
      <c r="AL23" s="21">
        <f t="shared" si="36"/>
        <v>0</v>
      </c>
      <c r="AM23" s="21">
        <f t="shared" si="36"/>
        <v>0</v>
      </c>
      <c r="AN23" s="21">
        <f t="shared" si="36"/>
        <v>0</v>
      </c>
      <c r="AO23" s="21">
        <f t="shared" si="36"/>
        <v>0</v>
      </c>
      <c r="AP23" s="21">
        <f t="shared" si="36"/>
        <v>0</v>
      </c>
      <c r="AQ23" s="21">
        <f t="shared" si="36"/>
        <v>0</v>
      </c>
      <c r="AR23" s="21">
        <f t="shared" si="36"/>
        <v>0</v>
      </c>
      <c r="AS23" s="21">
        <f t="shared" si="36"/>
        <v>0</v>
      </c>
      <c r="AT23" s="21">
        <f t="shared" si="36"/>
        <v>0</v>
      </c>
      <c r="AU23" s="22">
        <f t="shared" si="23"/>
        <v>201378996.52899328</v>
      </c>
      <c r="AV23" s="22"/>
      <c r="AW23" s="4">
        <v>160768295.79786572</v>
      </c>
      <c r="AX23" s="4">
        <v>858401058.1911521</v>
      </c>
      <c r="AY23" s="4">
        <f>F23-AX23</f>
        <v>824180429.78750539</v>
      </c>
      <c r="AZ23" s="5">
        <f t="shared" si="25"/>
        <v>21099019.002560139</v>
      </c>
      <c r="BA23" s="5">
        <f t="shared" si="26"/>
        <v>26703445.925115172</v>
      </c>
      <c r="BB23" s="5">
        <f t="shared" si="27"/>
        <v>47802464.927675307</v>
      </c>
      <c r="BC23" s="5">
        <f t="shared" si="28"/>
        <v>208570760.72554103</v>
      </c>
      <c r="BD23" s="5">
        <f t="shared" si="29"/>
        <v>-13907254.806012422</v>
      </c>
      <c r="BE23" s="5">
        <f t="shared" si="30"/>
        <v>-3685422.5235932921</v>
      </c>
      <c r="BF23" s="28">
        <f t="shared" si="31"/>
        <v>-5014180.3042085608</v>
      </c>
    </row>
    <row r="24" spans="2:58" x14ac:dyDescent="0.35">
      <c r="B24" s="1">
        <f t="shared" si="32"/>
        <v>13</v>
      </c>
      <c r="C24" s="4">
        <f t="shared" si="37"/>
        <v>326824046.1595732</v>
      </c>
      <c r="D24" s="26">
        <f t="shared" si="34"/>
        <v>119036735</v>
      </c>
      <c r="E24" s="26">
        <f t="shared" si="35"/>
        <v>207787311.1595732</v>
      </c>
      <c r="F24" s="20">
        <f>SUM($E$12:E24)</f>
        <v>1890368799.1382308</v>
      </c>
      <c r="G24" s="21">
        <f t="shared" si="22"/>
        <v>0</v>
      </c>
      <c r="H24" s="21">
        <f t="shared" si="36"/>
        <v>0</v>
      </c>
      <c r="I24" s="21">
        <f t="shared" si="36"/>
        <v>0</v>
      </c>
      <c r="J24" s="21">
        <f t="shared" si="36"/>
        <v>0</v>
      </c>
      <c r="K24" s="21">
        <f t="shared" si="36"/>
        <v>0</v>
      </c>
      <c r="L24" s="21">
        <f t="shared" si="36"/>
        <v>0</v>
      </c>
      <c r="M24" s="21">
        <f t="shared" si="36"/>
        <v>0</v>
      </c>
      <c r="N24" s="21">
        <f t="shared" si="36"/>
        <v>0</v>
      </c>
      <c r="O24" s="21">
        <f t="shared" si="36"/>
        <v>0</v>
      </c>
      <c r="P24" s="21">
        <f t="shared" si="36"/>
        <v>0</v>
      </c>
      <c r="Q24" s="21">
        <f t="shared" si="36"/>
        <v>0</v>
      </c>
      <c r="R24" s="21">
        <f t="shared" si="36"/>
        <v>0</v>
      </c>
      <c r="S24" s="21">
        <f t="shared" si="36"/>
        <v>20778731.11595732</v>
      </c>
      <c r="T24" s="21">
        <f t="shared" si="36"/>
        <v>20778731.11595732</v>
      </c>
      <c r="U24" s="21">
        <f t="shared" si="36"/>
        <v>20778731.11595732</v>
      </c>
      <c r="V24" s="21">
        <f t="shared" si="36"/>
        <v>20778731.11595732</v>
      </c>
      <c r="W24" s="21">
        <f t="shared" si="36"/>
        <v>20778731.11595732</v>
      </c>
      <c r="X24" s="21">
        <f t="shared" si="36"/>
        <v>20778731.11595732</v>
      </c>
      <c r="Y24" s="21">
        <f t="shared" si="36"/>
        <v>20778731.11595732</v>
      </c>
      <c r="Z24" s="21">
        <f t="shared" si="36"/>
        <v>20778731.11595732</v>
      </c>
      <c r="AA24" s="21">
        <f t="shared" si="36"/>
        <v>20778731.11595732</v>
      </c>
      <c r="AB24" s="21">
        <f t="shared" si="36"/>
        <v>20778731.11595732</v>
      </c>
      <c r="AC24" s="21">
        <f t="shared" si="36"/>
        <v>0</v>
      </c>
      <c r="AD24" s="21">
        <f t="shared" si="36"/>
        <v>0</v>
      </c>
      <c r="AE24" s="21">
        <f t="shared" si="36"/>
        <v>0</v>
      </c>
      <c r="AF24" s="21">
        <f t="shared" si="36"/>
        <v>0</v>
      </c>
      <c r="AG24" s="21">
        <f t="shared" si="36"/>
        <v>0</v>
      </c>
      <c r="AH24" s="21">
        <f t="shared" si="36"/>
        <v>0</v>
      </c>
      <c r="AI24" s="21">
        <f t="shared" si="36"/>
        <v>0</v>
      </c>
      <c r="AJ24" s="21">
        <f t="shared" si="36"/>
        <v>0</v>
      </c>
      <c r="AK24" s="21">
        <f t="shared" si="36"/>
        <v>0</v>
      </c>
      <c r="AL24" s="21">
        <f t="shared" si="36"/>
        <v>0</v>
      </c>
      <c r="AM24" s="21">
        <f t="shared" si="36"/>
        <v>0</v>
      </c>
      <c r="AN24" s="21">
        <f t="shared" si="36"/>
        <v>0</v>
      </c>
      <c r="AO24" s="21">
        <f t="shared" si="36"/>
        <v>0</v>
      </c>
      <c r="AP24" s="21">
        <f t="shared" si="36"/>
        <v>0</v>
      </c>
      <c r="AQ24" s="21">
        <f t="shared" si="36"/>
        <v>0</v>
      </c>
      <c r="AR24" s="21">
        <f t="shared" si="36"/>
        <v>0</v>
      </c>
      <c r="AS24" s="21">
        <f t="shared" si="36"/>
        <v>0</v>
      </c>
      <c r="AT24" s="21">
        <f t="shared" si="36"/>
        <v>0</v>
      </c>
      <c r="AU24" s="22">
        <f t="shared" si="23"/>
        <v>207787311.1595732</v>
      </c>
      <c r="AV24" s="22"/>
      <c r="AW24" s="4">
        <v>173534300.41382304</v>
      </c>
      <c r="AX24" s="4">
        <v>1031935358.6049751</v>
      </c>
      <c r="AY24" s="4">
        <f t="shared" si="24"/>
        <v>858433440.5332557</v>
      </c>
      <c r="AZ24" s="5">
        <f t="shared" si="25"/>
        <v>21975896.077651348</v>
      </c>
      <c r="BA24" s="5">
        <f t="shared" si="26"/>
        <v>27813243.473277483</v>
      </c>
      <c r="BB24" s="5">
        <f t="shared" si="27"/>
        <v>49789139.550928831</v>
      </c>
      <c r="BC24" s="5">
        <f t="shared" si="28"/>
        <v>223323439.96475187</v>
      </c>
      <c r="BD24" s="5">
        <f t="shared" si="29"/>
        <v>-6439767.2724726796</v>
      </c>
      <c r="BE24" s="5">
        <f t="shared" si="30"/>
        <v>-1706538.3272052603</v>
      </c>
      <c r="BF24" s="28">
        <f t="shared" si="31"/>
        <v>-2321820.8533404903</v>
      </c>
    </row>
    <row r="25" spans="2:58" x14ac:dyDescent="0.35">
      <c r="B25" s="1">
        <f t="shared" si="32"/>
        <v>14</v>
      </c>
      <c r="C25" s="4">
        <f t="shared" si="37"/>
        <v>333360527.08276469</v>
      </c>
      <c r="D25" s="26">
        <f t="shared" si="34"/>
        <v>119036735</v>
      </c>
      <c r="E25" s="26">
        <f t="shared" si="35"/>
        <v>214323792.08276469</v>
      </c>
      <c r="F25" s="20">
        <f>SUM($E$12:E25)</f>
        <v>2104692591.2209954</v>
      </c>
      <c r="G25" s="21">
        <f t="shared" si="22"/>
        <v>0</v>
      </c>
      <c r="H25" s="21">
        <f t="shared" si="36"/>
        <v>0</v>
      </c>
      <c r="I25" s="21">
        <f t="shared" si="36"/>
        <v>0</v>
      </c>
      <c r="J25" s="21">
        <f t="shared" si="36"/>
        <v>0</v>
      </c>
      <c r="K25" s="21">
        <f t="shared" ref="H25:AT31" si="38">IF(AND(K$11-$B25&lt;$B$7,K$11&gt;=$B25),$E25/$B$7,0)</f>
        <v>0</v>
      </c>
      <c r="L25" s="21">
        <f t="shared" si="38"/>
        <v>0</v>
      </c>
      <c r="M25" s="21">
        <f t="shared" si="38"/>
        <v>0</v>
      </c>
      <c r="N25" s="21">
        <f t="shared" si="38"/>
        <v>0</v>
      </c>
      <c r="O25" s="21">
        <f t="shared" si="38"/>
        <v>0</v>
      </c>
      <c r="P25" s="21">
        <f t="shared" si="38"/>
        <v>0</v>
      </c>
      <c r="Q25" s="21">
        <f t="shared" si="38"/>
        <v>0</v>
      </c>
      <c r="R25" s="21">
        <f t="shared" si="38"/>
        <v>0</v>
      </c>
      <c r="S25" s="21">
        <f t="shared" si="38"/>
        <v>0</v>
      </c>
      <c r="T25" s="21">
        <f t="shared" si="38"/>
        <v>21432379.208276469</v>
      </c>
      <c r="U25" s="21">
        <f t="shared" si="38"/>
        <v>21432379.208276469</v>
      </c>
      <c r="V25" s="21">
        <f t="shared" si="38"/>
        <v>21432379.208276469</v>
      </c>
      <c r="W25" s="21">
        <f t="shared" si="38"/>
        <v>21432379.208276469</v>
      </c>
      <c r="X25" s="21">
        <f t="shared" si="38"/>
        <v>21432379.208276469</v>
      </c>
      <c r="Y25" s="21">
        <f t="shared" si="38"/>
        <v>21432379.208276469</v>
      </c>
      <c r="Z25" s="21">
        <f t="shared" si="38"/>
        <v>21432379.208276469</v>
      </c>
      <c r="AA25" s="21">
        <f t="shared" si="38"/>
        <v>21432379.208276469</v>
      </c>
      <c r="AB25" s="21">
        <f t="shared" si="38"/>
        <v>21432379.208276469</v>
      </c>
      <c r="AC25" s="21">
        <f t="shared" si="38"/>
        <v>21432379.208276469</v>
      </c>
      <c r="AD25" s="21">
        <f t="shared" si="38"/>
        <v>0</v>
      </c>
      <c r="AE25" s="21">
        <f t="shared" si="38"/>
        <v>0</v>
      </c>
      <c r="AF25" s="21">
        <f t="shared" si="38"/>
        <v>0</v>
      </c>
      <c r="AG25" s="21">
        <f t="shared" si="38"/>
        <v>0</v>
      </c>
      <c r="AH25" s="21">
        <f t="shared" si="38"/>
        <v>0</v>
      </c>
      <c r="AI25" s="21">
        <f t="shared" si="38"/>
        <v>0</v>
      </c>
      <c r="AJ25" s="21">
        <f t="shared" si="38"/>
        <v>0</v>
      </c>
      <c r="AK25" s="21">
        <f t="shared" si="38"/>
        <v>0</v>
      </c>
      <c r="AL25" s="21">
        <f t="shared" si="38"/>
        <v>0</v>
      </c>
      <c r="AM25" s="21">
        <f t="shared" si="38"/>
        <v>0</v>
      </c>
      <c r="AN25" s="21">
        <f t="shared" si="38"/>
        <v>0</v>
      </c>
      <c r="AO25" s="21">
        <f t="shared" si="38"/>
        <v>0</v>
      </c>
      <c r="AP25" s="21">
        <f t="shared" si="38"/>
        <v>0</v>
      </c>
      <c r="AQ25" s="21">
        <f t="shared" si="38"/>
        <v>0</v>
      </c>
      <c r="AR25" s="21">
        <f t="shared" si="38"/>
        <v>0</v>
      </c>
      <c r="AS25" s="21">
        <f t="shared" si="38"/>
        <v>0</v>
      </c>
      <c r="AT25" s="21">
        <f t="shared" si="38"/>
        <v>0</v>
      </c>
      <c r="AU25" s="22">
        <f t="shared" si="23"/>
        <v>214323792.08276471</v>
      </c>
      <c r="AV25" s="22"/>
      <c r="AW25" s="4">
        <v>184108753.12209952</v>
      </c>
      <c r="AX25" s="4">
        <v>1216044111.7270746</v>
      </c>
      <c r="AY25" s="4">
        <f t="shared" si="24"/>
        <v>888648479.4939208</v>
      </c>
      <c r="AZ25" s="5">
        <f t="shared" si="25"/>
        <v>22749401.075044375</v>
      </c>
      <c r="BA25" s="5">
        <f t="shared" si="26"/>
        <v>28792210.735603034</v>
      </c>
      <c r="BB25" s="5">
        <f t="shared" si="27"/>
        <v>51541611.810647413</v>
      </c>
      <c r="BC25" s="5">
        <f t="shared" si="28"/>
        <v>235650364.93274695</v>
      </c>
      <c r="BD25" s="5">
        <f t="shared" si="29"/>
        <v>-1422828.2250621021</v>
      </c>
      <c r="BE25" s="5">
        <f t="shared" si="30"/>
        <v>-377049.47964145709</v>
      </c>
      <c r="BF25" s="28">
        <f t="shared" si="31"/>
        <v>-512992.48930810491</v>
      </c>
    </row>
    <row r="26" spans="2:58" x14ac:dyDescent="0.35">
      <c r="B26" s="1">
        <f t="shared" si="32"/>
        <v>15</v>
      </c>
      <c r="C26" s="4">
        <f t="shared" si="37"/>
        <v>340027737.62441999</v>
      </c>
      <c r="D26" s="26">
        <f t="shared" si="34"/>
        <v>119036735</v>
      </c>
      <c r="E26" s="26">
        <f t="shared" si="35"/>
        <v>220991002.62441999</v>
      </c>
      <c r="F26" s="20">
        <f>SUM($E$12:E26)</f>
        <v>2325683593.8454156</v>
      </c>
      <c r="G26" s="21">
        <f t="shared" si="22"/>
        <v>0</v>
      </c>
      <c r="H26" s="21">
        <f t="shared" si="38"/>
        <v>0</v>
      </c>
      <c r="I26" s="21">
        <f t="shared" si="38"/>
        <v>0</v>
      </c>
      <c r="J26" s="21">
        <f t="shared" si="38"/>
        <v>0</v>
      </c>
      <c r="K26" s="21">
        <f t="shared" si="38"/>
        <v>0</v>
      </c>
      <c r="L26" s="21">
        <f t="shared" si="38"/>
        <v>0</v>
      </c>
      <c r="M26" s="21">
        <f t="shared" si="38"/>
        <v>0</v>
      </c>
      <c r="N26" s="21">
        <f t="shared" si="38"/>
        <v>0</v>
      </c>
      <c r="O26" s="21">
        <f t="shared" si="38"/>
        <v>0</v>
      </c>
      <c r="P26" s="21">
        <f t="shared" si="38"/>
        <v>0</v>
      </c>
      <c r="Q26" s="21">
        <f t="shared" si="38"/>
        <v>0</v>
      </c>
      <c r="R26" s="21">
        <f t="shared" si="38"/>
        <v>0</v>
      </c>
      <c r="S26" s="21">
        <f t="shared" si="38"/>
        <v>0</v>
      </c>
      <c r="T26" s="21">
        <f t="shared" si="38"/>
        <v>0</v>
      </c>
      <c r="U26" s="21">
        <f t="shared" si="38"/>
        <v>22099100.262442</v>
      </c>
      <c r="V26" s="21">
        <f t="shared" si="38"/>
        <v>22099100.262442</v>
      </c>
      <c r="W26" s="21">
        <f t="shared" si="38"/>
        <v>22099100.262442</v>
      </c>
      <c r="X26" s="21">
        <f t="shared" si="38"/>
        <v>22099100.262442</v>
      </c>
      <c r="Y26" s="21">
        <f t="shared" si="38"/>
        <v>22099100.262442</v>
      </c>
      <c r="Z26" s="21">
        <f t="shared" si="38"/>
        <v>22099100.262442</v>
      </c>
      <c r="AA26" s="21">
        <f t="shared" si="38"/>
        <v>22099100.262442</v>
      </c>
      <c r="AB26" s="21">
        <f t="shared" si="38"/>
        <v>22099100.262442</v>
      </c>
      <c r="AC26" s="21">
        <f t="shared" si="38"/>
        <v>22099100.262442</v>
      </c>
      <c r="AD26" s="21">
        <f t="shared" si="38"/>
        <v>22099100.262442</v>
      </c>
      <c r="AE26" s="21">
        <f t="shared" si="38"/>
        <v>0</v>
      </c>
      <c r="AF26" s="21">
        <f t="shared" si="38"/>
        <v>0</v>
      </c>
      <c r="AG26" s="21">
        <f t="shared" si="38"/>
        <v>0</v>
      </c>
      <c r="AH26" s="21">
        <f t="shared" si="38"/>
        <v>0</v>
      </c>
      <c r="AI26" s="21">
        <f t="shared" si="38"/>
        <v>0</v>
      </c>
      <c r="AJ26" s="21">
        <f t="shared" si="38"/>
        <v>0</v>
      </c>
      <c r="AK26" s="21">
        <f t="shared" si="38"/>
        <v>0</v>
      </c>
      <c r="AL26" s="21">
        <f t="shared" si="38"/>
        <v>0</v>
      </c>
      <c r="AM26" s="21">
        <f t="shared" si="38"/>
        <v>0</v>
      </c>
      <c r="AN26" s="21">
        <f t="shared" si="38"/>
        <v>0</v>
      </c>
      <c r="AO26" s="21">
        <f t="shared" si="38"/>
        <v>0</v>
      </c>
      <c r="AP26" s="21">
        <f t="shared" si="38"/>
        <v>0</v>
      </c>
      <c r="AQ26" s="21">
        <f t="shared" si="38"/>
        <v>0</v>
      </c>
      <c r="AR26" s="21">
        <f t="shared" si="38"/>
        <v>0</v>
      </c>
      <c r="AS26" s="21">
        <f t="shared" si="38"/>
        <v>0</v>
      </c>
      <c r="AT26" s="21">
        <f t="shared" si="38"/>
        <v>0</v>
      </c>
      <c r="AU26" s="22">
        <f t="shared" si="23"/>
        <v>220991002.62441996</v>
      </c>
      <c r="AV26" s="22"/>
      <c r="AW26" s="4">
        <v>192504726.88454151</v>
      </c>
      <c r="AX26" s="4">
        <v>1408548838.6116161</v>
      </c>
      <c r="AY26" s="4">
        <f t="shared" si="24"/>
        <v>917134755.23379946</v>
      </c>
      <c r="AZ26" s="5">
        <f t="shared" si="25"/>
        <v>23478649.733985268</v>
      </c>
      <c r="BA26" s="5">
        <f t="shared" si="26"/>
        <v>29715166.069575101</v>
      </c>
      <c r="BB26" s="5">
        <f t="shared" si="27"/>
        <v>53193815.803560369</v>
      </c>
      <c r="BC26" s="5">
        <f t="shared" si="28"/>
        <v>245698542.68810189</v>
      </c>
      <c r="BD26" s="5">
        <f t="shared" si="29"/>
        <v>1228890.3296966255</v>
      </c>
      <c r="BE26" s="5">
        <f t="shared" si="30"/>
        <v>325655.93736960576</v>
      </c>
      <c r="BF26" s="28">
        <f t="shared" si="31"/>
        <v>443069.30254368129</v>
      </c>
    </row>
    <row r="27" spans="2:58" x14ac:dyDescent="0.35">
      <c r="B27" s="1">
        <f t="shared" si="32"/>
        <v>16</v>
      </c>
      <c r="C27" s="4">
        <f>C26*(1+$B$6)</f>
        <v>346828292.37690842</v>
      </c>
      <c r="D27" s="26">
        <f t="shared" si="34"/>
        <v>119036735</v>
      </c>
      <c r="E27" s="26">
        <f t="shared" si="35"/>
        <v>227791557.37690842</v>
      </c>
      <c r="F27" s="20">
        <f>SUM($E$12:E27)</f>
        <v>2553475151.2223239</v>
      </c>
      <c r="G27" s="21">
        <f t="shared" si="22"/>
        <v>0</v>
      </c>
      <c r="H27" s="21">
        <f t="shared" si="38"/>
        <v>0</v>
      </c>
      <c r="I27" s="21">
        <f t="shared" si="38"/>
        <v>0</v>
      </c>
      <c r="J27" s="21">
        <f t="shared" si="38"/>
        <v>0</v>
      </c>
      <c r="K27" s="21">
        <f t="shared" si="38"/>
        <v>0</v>
      </c>
      <c r="L27" s="21">
        <f t="shared" si="38"/>
        <v>0</v>
      </c>
      <c r="M27" s="21">
        <f t="shared" si="38"/>
        <v>0</v>
      </c>
      <c r="N27" s="21">
        <f t="shared" si="38"/>
        <v>0</v>
      </c>
      <c r="O27" s="21">
        <f t="shared" si="38"/>
        <v>0</v>
      </c>
      <c r="P27" s="21">
        <f t="shared" si="38"/>
        <v>0</v>
      </c>
      <c r="Q27" s="21">
        <f t="shared" si="38"/>
        <v>0</v>
      </c>
      <c r="R27" s="21">
        <f t="shared" si="38"/>
        <v>0</v>
      </c>
      <c r="S27" s="21">
        <f t="shared" si="38"/>
        <v>0</v>
      </c>
      <c r="T27" s="21">
        <f t="shared" si="38"/>
        <v>0</v>
      </c>
      <c r="U27" s="21">
        <f t="shared" si="38"/>
        <v>0</v>
      </c>
      <c r="V27" s="21">
        <f t="shared" si="38"/>
        <v>22779155.737690844</v>
      </c>
      <c r="W27" s="21">
        <f t="shared" si="38"/>
        <v>22779155.737690844</v>
      </c>
      <c r="X27" s="21">
        <f t="shared" si="38"/>
        <v>22779155.737690844</v>
      </c>
      <c r="Y27" s="21">
        <f t="shared" si="38"/>
        <v>22779155.737690844</v>
      </c>
      <c r="Z27" s="21">
        <f t="shared" si="38"/>
        <v>22779155.737690844</v>
      </c>
      <c r="AA27" s="21">
        <f t="shared" si="38"/>
        <v>22779155.737690844</v>
      </c>
      <c r="AB27" s="21">
        <f t="shared" si="38"/>
        <v>22779155.737690844</v>
      </c>
      <c r="AC27" s="21">
        <f t="shared" si="38"/>
        <v>22779155.737690844</v>
      </c>
      <c r="AD27" s="21">
        <f t="shared" si="38"/>
        <v>22779155.737690844</v>
      </c>
      <c r="AE27" s="21">
        <f t="shared" si="38"/>
        <v>22779155.737690844</v>
      </c>
      <c r="AF27" s="21">
        <f t="shared" si="38"/>
        <v>0</v>
      </c>
      <c r="AG27" s="21">
        <f t="shared" si="38"/>
        <v>0</v>
      </c>
      <c r="AH27" s="21">
        <f t="shared" si="38"/>
        <v>0</v>
      </c>
      <c r="AI27" s="21">
        <f t="shared" si="38"/>
        <v>0</v>
      </c>
      <c r="AJ27" s="21">
        <f t="shared" si="38"/>
        <v>0</v>
      </c>
      <c r="AK27" s="21">
        <f t="shared" si="38"/>
        <v>0</v>
      </c>
      <c r="AL27" s="21">
        <f t="shared" si="38"/>
        <v>0</v>
      </c>
      <c r="AM27" s="21">
        <f t="shared" si="38"/>
        <v>0</v>
      </c>
      <c r="AN27" s="21">
        <f t="shared" si="38"/>
        <v>0</v>
      </c>
      <c r="AO27" s="21">
        <f t="shared" si="38"/>
        <v>0</v>
      </c>
      <c r="AP27" s="21">
        <f t="shared" si="38"/>
        <v>0</v>
      </c>
      <c r="AQ27" s="21">
        <f t="shared" si="38"/>
        <v>0</v>
      </c>
      <c r="AR27" s="21">
        <f t="shared" si="38"/>
        <v>0</v>
      </c>
      <c r="AS27" s="21">
        <f t="shared" si="38"/>
        <v>0</v>
      </c>
      <c r="AT27" s="21">
        <f t="shared" si="38"/>
        <v>0</v>
      </c>
      <c r="AU27" s="22">
        <f t="shared" si="23"/>
        <v>227791557.37690839</v>
      </c>
      <c r="AV27" s="22"/>
      <c r="AW27" s="4">
        <v>198735556.12223235</v>
      </c>
      <c r="AX27" s="4">
        <v>1607284394.7338486</v>
      </c>
      <c r="AY27" s="4">
        <f t="shared" si="24"/>
        <v>946190756.48847532</v>
      </c>
      <c r="AZ27" s="5">
        <f t="shared" si="25"/>
        <v>24222483.366104972</v>
      </c>
      <c r="BA27" s="5">
        <f t="shared" si="26"/>
        <v>30656580.5102266</v>
      </c>
      <c r="BB27" s="5">
        <f t="shared" si="27"/>
        <v>54879063.876331568</v>
      </c>
      <c r="BC27" s="5">
        <f t="shared" si="28"/>
        <v>253614619.99856392</v>
      </c>
      <c r="BD27" s="5">
        <f t="shared" si="29"/>
        <v>1600579.2555505335</v>
      </c>
      <c r="BE27" s="5">
        <f t="shared" si="30"/>
        <v>424153.50272089138</v>
      </c>
      <c r="BF27" s="28">
        <f t="shared" si="31"/>
        <v>577079.59553862771</v>
      </c>
    </row>
    <row r="28" spans="2:58" x14ac:dyDescent="0.35">
      <c r="B28" s="1">
        <f t="shared" si="32"/>
        <v>17</v>
      </c>
      <c r="C28" s="4">
        <f t="shared" si="37"/>
        <v>353764858.22444659</v>
      </c>
      <c r="D28" s="26">
        <f t="shared" si="34"/>
        <v>119036735</v>
      </c>
      <c r="E28" s="26">
        <f t="shared" si="35"/>
        <v>234728123.22444659</v>
      </c>
      <c r="F28" s="20">
        <f>SUM($E$12:E28)</f>
        <v>2788203274.4467707</v>
      </c>
      <c r="G28" s="21">
        <f t="shared" si="22"/>
        <v>0</v>
      </c>
      <c r="H28" s="21">
        <f t="shared" si="38"/>
        <v>0</v>
      </c>
      <c r="I28" s="21">
        <f t="shared" si="38"/>
        <v>0</v>
      </c>
      <c r="J28" s="21">
        <f t="shared" si="38"/>
        <v>0</v>
      </c>
      <c r="K28" s="21">
        <f t="shared" si="38"/>
        <v>0</v>
      </c>
      <c r="L28" s="21">
        <f t="shared" si="38"/>
        <v>0</v>
      </c>
      <c r="M28" s="21">
        <f t="shared" si="38"/>
        <v>0</v>
      </c>
      <c r="N28" s="21">
        <f t="shared" si="38"/>
        <v>0</v>
      </c>
      <c r="O28" s="21">
        <f t="shared" si="38"/>
        <v>0</v>
      </c>
      <c r="P28" s="21">
        <f t="shared" si="38"/>
        <v>0</v>
      </c>
      <c r="Q28" s="21">
        <f t="shared" si="38"/>
        <v>0</v>
      </c>
      <c r="R28" s="21">
        <f t="shared" si="38"/>
        <v>0</v>
      </c>
      <c r="S28" s="21">
        <f t="shared" si="38"/>
        <v>0</v>
      </c>
      <c r="T28" s="21">
        <f t="shared" si="38"/>
        <v>0</v>
      </c>
      <c r="U28" s="21">
        <f t="shared" si="38"/>
        <v>0</v>
      </c>
      <c r="V28" s="21">
        <f t="shared" si="38"/>
        <v>0</v>
      </c>
      <c r="W28" s="21">
        <f t="shared" si="38"/>
        <v>23472812.322444659</v>
      </c>
      <c r="X28" s="21">
        <f t="shared" si="38"/>
        <v>23472812.322444659</v>
      </c>
      <c r="Y28" s="21">
        <f t="shared" si="38"/>
        <v>23472812.322444659</v>
      </c>
      <c r="Z28" s="21">
        <f t="shared" si="38"/>
        <v>23472812.322444659</v>
      </c>
      <c r="AA28" s="21">
        <f t="shared" si="38"/>
        <v>23472812.322444659</v>
      </c>
      <c r="AB28" s="21">
        <f t="shared" si="38"/>
        <v>23472812.322444659</v>
      </c>
      <c r="AC28" s="21">
        <f t="shared" si="38"/>
        <v>23472812.322444659</v>
      </c>
      <c r="AD28" s="21">
        <f t="shared" si="38"/>
        <v>23472812.322444659</v>
      </c>
      <c r="AE28" s="21">
        <f t="shared" si="38"/>
        <v>23472812.322444659</v>
      </c>
      <c r="AF28" s="21">
        <f t="shared" si="38"/>
        <v>23472812.322444659</v>
      </c>
      <c r="AG28" s="21">
        <f t="shared" si="38"/>
        <v>0</v>
      </c>
      <c r="AH28" s="21">
        <f t="shared" si="38"/>
        <v>0</v>
      </c>
      <c r="AI28" s="21">
        <f t="shared" si="38"/>
        <v>0</v>
      </c>
      <c r="AJ28" s="21">
        <f t="shared" si="38"/>
        <v>0</v>
      </c>
      <c r="AK28" s="21">
        <f t="shared" si="38"/>
        <v>0</v>
      </c>
      <c r="AL28" s="21">
        <f t="shared" si="38"/>
        <v>0</v>
      </c>
      <c r="AM28" s="21">
        <f t="shared" si="38"/>
        <v>0</v>
      </c>
      <c r="AN28" s="21">
        <f t="shared" si="38"/>
        <v>0</v>
      </c>
      <c r="AO28" s="21">
        <f t="shared" si="38"/>
        <v>0</v>
      </c>
      <c r="AP28" s="21">
        <f t="shared" si="38"/>
        <v>0</v>
      </c>
      <c r="AQ28" s="21">
        <f t="shared" si="38"/>
        <v>0</v>
      </c>
      <c r="AR28" s="21">
        <f t="shared" si="38"/>
        <v>0</v>
      </c>
      <c r="AS28" s="21">
        <f t="shared" si="38"/>
        <v>0</v>
      </c>
      <c r="AT28" s="21">
        <f t="shared" si="38"/>
        <v>0</v>
      </c>
      <c r="AU28" s="22">
        <f t="shared" si="23"/>
        <v>234728123.22444654</v>
      </c>
      <c r="AV28" s="22"/>
      <c r="AW28" s="4">
        <v>205091001.944677</v>
      </c>
      <c r="AX28" s="4">
        <v>1812375396.6785254</v>
      </c>
      <c r="AY28" s="4">
        <f t="shared" si="24"/>
        <v>975827877.76824522</v>
      </c>
      <c r="AZ28" s="5">
        <f t="shared" si="25"/>
        <v>24981193.670867078</v>
      </c>
      <c r="BA28" s="5">
        <f t="shared" si="26"/>
        <v>31616823.239691142</v>
      </c>
      <c r="BB28" s="5">
        <f t="shared" si="27"/>
        <v>56598016.910558224</v>
      </c>
      <c r="BC28" s="5">
        <f t="shared" si="28"/>
        <v>261689018.85523522</v>
      </c>
      <c r="BD28" s="5">
        <f t="shared" si="29"/>
        <v>1979701.9599215388</v>
      </c>
      <c r="BE28" s="5">
        <f t="shared" si="30"/>
        <v>524621.01937920786</v>
      </c>
      <c r="BF28" s="28">
        <f t="shared" si="31"/>
        <v>713770.0943934801</v>
      </c>
    </row>
    <row r="29" spans="2:58" x14ac:dyDescent="0.35">
      <c r="B29" s="1">
        <f t="shared" si="32"/>
        <v>18</v>
      </c>
      <c r="C29" s="4">
        <f t="shared" si="37"/>
        <v>360840155.38893551</v>
      </c>
      <c r="D29" s="26">
        <f t="shared" si="34"/>
        <v>119036735</v>
      </c>
      <c r="E29" s="26">
        <f t="shared" si="35"/>
        <v>241803420.38893551</v>
      </c>
      <c r="F29" s="20">
        <f>SUM($E$12:E29)</f>
        <v>3030006694.8357062</v>
      </c>
      <c r="G29" s="21">
        <f t="shared" si="22"/>
        <v>0</v>
      </c>
      <c r="H29" s="21">
        <f t="shared" si="38"/>
        <v>0</v>
      </c>
      <c r="I29" s="21">
        <f t="shared" si="38"/>
        <v>0</v>
      </c>
      <c r="J29" s="21">
        <f t="shared" si="38"/>
        <v>0</v>
      </c>
      <c r="K29" s="21">
        <f t="shared" si="38"/>
        <v>0</v>
      </c>
      <c r="L29" s="21">
        <f t="shared" si="38"/>
        <v>0</v>
      </c>
      <c r="M29" s="21">
        <f t="shared" si="38"/>
        <v>0</v>
      </c>
      <c r="N29" s="21">
        <f t="shared" si="38"/>
        <v>0</v>
      </c>
      <c r="O29" s="21">
        <f t="shared" si="38"/>
        <v>0</v>
      </c>
      <c r="P29" s="21">
        <f t="shared" si="38"/>
        <v>0</v>
      </c>
      <c r="Q29" s="21">
        <f t="shared" si="38"/>
        <v>0</v>
      </c>
      <c r="R29" s="21">
        <f t="shared" si="38"/>
        <v>0</v>
      </c>
      <c r="S29" s="21">
        <f t="shared" si="38"/>
        <v>0</v>
      </c>
      <c r="T29" s="21">
        <f t="shared" si="38"/>
        <v>0</v>
      </c>
      <c r="U29" s="21">
        <f t="shared" si="38"/>
        <v>0</v>
      </c>
      <c r="V29" s="21">
        <f t="shared" si="38"/>
        <v>0</v>
      </c>
      <c r="W29" s="21">
        <f t="shared" si="38"/>
        <v>0</v>
      </c>
      <c r="X29" s="21">
        <f t="shared" si="38"/>
        <v>24180342.038893551</v>
      </c>
      <c r="Y29" s="21">
        <f t="shared" si="38"/>
        <v>24180342.038893551</v>
      </c>
      <c r="Z29" s="21">
        <f t="shared" si="38"/>
        <v>24180342.038893551</v>
      </c>
      <c r="AA29" s="21">
        <f t="shared" si="38"/>
        <v>24180342.038893551</v>
      </c>
      <c r="AB29" s="21">
        <f t="shared" si="38"/>
        <v>24180342.038893551</v>
      </c>
      <c r="AC29" s="21">
        <f t="shared" si="38"/>
        <v>24180342.038893551</v>
      </c>
      <c r="AD29" s="21">
        <f t="shared" si="38"/>
        <v>24180342.038893551</v>
      </c>
      <c r="AE29" s="21">
        <f t="shared" si="38"/>
        <v>24180342.038893551</v>
      </c>
      <c r="AF29" s="21">
        <f t="shared" si="38"/>
        <v>24180342.038893551</v>
      </c>
      <c r="AG29" s="21">
        <f t="shared" si="38"/>
        <v>24180342.038893551</v>
      </c>
      <c r="AH29" s="21">
        <f t="shared" si="38"/>
        <v>0</v>
      </c>
      <c r="AI29" s="21">
        <f t="shared" si="38"/>
        <v>0</v>
      </c>
      <c r="AJ29" s="21">
        <f t="shared" si="38"/>
        <v>0</v>
      </c>
      <c r="AK29" s="21">
        <f t="shared" si="38"/>
        <v>0</v>
      </c>
      <c r="AL29" s="21">
        <f t="shared" si="38"/>
        <v>0</v>
      </c>
      <c r="AM29" s="21">
        <f t="shared" si="38"/>
        <v>0</v>
      </c>
      <c r="AN29" s="21">
        <f t="shared" si="38"/>
        <v>0</v>
      </c>
      <c r="AO29" s="21">
        <f t="shared" si="38"/>
        <v>0</v>
      </c>
      <c r="AP29" s="21">
        <f t="shared" si="38"/>
        <v>0</v>
      </c>
      <c r="AQ29" s="21">
        <f t="shared" si="38"/>
        <v>0</v>
      </c>
      <c r="AR29" s="21">
        <f t="shared" si="38"/>
        <v>0</v>
      </c>
      <c r="AS29" s="21">
        <f t="shared" si="38"/>
        <v>0</v>
      </c>
      <c r="AT29" s="21">
        <f t="shared" si="38"/>
        <v>0</v>
      </c>
      <c r="AU29" s="22">
        <f t="shared" si="23"/>
        <v>241803420.38893551</v>
      </c>
      <c r="AV29" s="22"/>
      <c r="AW29" s="4">
        <v>211573556.68357056</v>
      </c>
      <c r="AX29" s="4">
        <v>2023948953.3620961</v>
      </c>
      <c r="AY29" s="4">
        <f t="shared" si="24"/>
        <v>1006057741.4736102</v>
      </c>
      <c r="AZ29" s="5">
        <f t="shared" si="25"/>
        <v>25755078.181724422</v>
      </c>
      <c r="BA29" s="5">
        <f t="shared" si="26"/>
        <v>32596270.823744968</v>
      </c>
      <c r="BB29" s="5">
        <f t="shared" si="27"/>
        <v>58351349.005469389</v>
      </c>
      <c r="BC29" s="5">
        <f t="shared" si="28"/>
        <v>269924905.68903995</v>
      </c>
      <c r="BD29" s="5">
        <f t="shared" si="29"/>
        <v>2366407.1183800101</v>
      </c>
      <c r="BE29" s="5">
        <f t="shared" si="30"/>
        <v>627097.88637070276</v>
      </c>
      <c r="BF29" s="28">
        <f t="shared" si="31"/>
        <v>853194.403225446</v>
      </c>
    </row>
    <row r="30" spans="2:58" x14ac:dyDescent="0.35">
      <c r="B30" s="1">
        <f t="shared" si="32"/>
        <v>19</v>
      </c>
      <c r="C30" s="4">
        <f t="shared" si="37"/>
        <v>368056958.49671423</v>
      </c>
      <c r="D30" s="26">
        <f t="shared" si="34"/>
        <v>119036735</v>
      </c>
      <c r="E30" s="26">
        <f t="shared" si="35"/>
        <v>249020223.49671423</v>
      </c>
      <c r="F30" s="20">
        <f>SUM($E$12:E30)</f>
        <v>3279026918.3324203</v>
      </c>
      <c r="G30" s="21">
        <f t="shared" si="22"/>
        <v>0</v>
      </c>
      <c r="H30" s="21">
        <f t="shared" si="38"/>
        <v>0</v>
      </c>
      <c r="I30" s="21">
        <f t="shared" si="38"/>
        <v>0</v>
      </c>
      <c r="J30" s="21">
        <f t="shared" si="38"/>
        <v>0</v>
      </c>
      <c r="K30" s="21">
        <f t="shared" si="38"/>
        <v>0</v>
      </c>
      <c r="L30" s="21">
        <f t="shared" si="38"/>
        <v>0</v>
      </c>
      <c r="M30" s="21">
        <f t="shared" si="38"/>
        <v>0</v>
      </c>
      <c r="N30" s="21">
        <f t="shared" si="38"/>
        <v>0</v>
      </c>
      <c r="O30" s="21">
        <f t="shared" si="38"/>
        <v>0</v>
      </c>
      <c r="P30" s="21">
        <f t="shared" si="38"/>
        <v>0</v>
      </c>
      <c r="Q30" s="21">
        <f t="shared" si="38"/>
        <v>0</v>
      </c>
      <c r="R30" s="21">
        <f t="shared" si="38"/>
        <v>0</v>
      </c>
      <c r="S30" s="21">
        <f t="shared" si="38"/>
        <v>0</v>
      </c>
      <c r="T30" s="21">
        <f t="shared" si="38"/>
        <v>0</v>
      </c>
      <c r="U30" s="21">
        <f t="shared" si="38"/>
        <v>0</v>
      </c>
      <c r="V30" s="21">
        <f t="shared" si="38"/>
        <v>0</v>
      </c>
      <c r="W30" s="21">
        <f t="shared" si="38"/>
        <v>0</v>
      </c>
      <c r="X30" s="21">
        <f t="shared" si="38"/>
        <v>0</v>
      </c>
      <c r="Y30" s="21">
        <f t="shared" si="38"/>
        <v>24902022.349671423</v>
      </c>
      <c r="Z30" s="21">
        <f t="shared" si="38"/>
        <v>24902022.349671423</v>
      </c>
      <c r="AA30" s="21">
        <f t="shared" si="38"/>
        <v>24902022.349671423</v>
      </c>
      <c r="AB30" s="21">
        <f t="shared" si="38"/>
        <v>24902022.349671423</v>
      </c>
      <c r="AC30" s="21">
        <f t="shared" si="38"/>
        <v>24902022.349671423</v>
      </c>
      <c r="AD30" s="21">
        <f t="shared" si="38"/>
        <v>24902022.349671423</v>
      </c>
      <c r="AE30" s="21">
        <f t="shared" si="38"/>
        <v>24902022.349671423</v>
      </c>
      <c r="AF30" s="21">
        <f t="shared" si="38"/>
        <v>24902022.349671423</v>
      </c>
      <c r="AG30" s="21">
        <f t="shared" si="38"/>
        <v>24902022.349671423</v>
      </c>
      <c r="AH30" s="21">
        <f t="shared" si="38"/>
        <v>24902022.349671423</v>
      </c>
      <c r="AI30" s="21">
        <f t="shared" si="38"/>
        <v>0</v>
      </c>
      <c r="AJ30" s="21">
        <f t="shared" si="38"/>
        <v>0</v>
      </c>
      <c r="AK30" s="21">
        <f t="shared" si="38"/>
        <v>0</v>
      </c>
      <c r="AL30" s="21">
        <f t="shared" si="38"/>
        <v>0</v>
      </c>
      <c r="AM30" s="21">
        <f t="shared" si="38"/>
        <v>0</v>
      </c>
      <c r="AN30" s="21">
        <f t="shared" si="38"/>
        <v>0</v>
      </c>
      <c r="AO30" s="21">
        <f t="shared" si="38"/>
        <v>0</v>
      </c>
      <c r="AP30" s="21">
        <f t="shared" si="38"/>
        <v>0</v>
      </c>
      <c r="AQ30" s="21">
        <f t="shared" si="38"/>
        <v>0</v>
      </c>
      <c r="AR30" s="21">
        <f t="shared" si="38"/>
        <v>0</v>
      </c>
      <c r="AS30" s="21">
        <f t="shared" si="38"/>
        <v>0</v>
      </c>
      <c r="AT30" s="21">
        <f t="shared" si="38"/>
        <v>0</v>
      </c>
      <c r="AU30" s="22">
        <f t="shared" si="23"/>
        <v>249020223.49671423</v>
      </c>
      <c r="AV30" s="22"/>
      <c r="AW30" s="4">
        <v>218185762.51724198</v>
      </c>
      <c r="AX30" s="4">
        <v>2242134715.8793383</v>
      </c>
      <c r="AY30" s="4">
        <f t="shared" si="24"/>
        <v>1036892202.4530821</v>
      </c>
      <c r="AZ30" s="5">
        <f t="shared" si="25"/>
        <v>26544440.382798903</v>
      </c>
      <c r="BA30" s="5">
        <f t="shared" si="26"/>
        <v>33595307.359479852</v>
      </c>
      <c r="BB30" s="5">
        <f t="shared" si="27"/>
        <v>60139747.742278755</v>
      </c>
      <c r="BC30" s="5">
        <f t="shared" si="28"/>
        <v>278325510.25952077</v>
      </c>
      <c r="BD30" s="5">
        <f t="shared" si="29"/>
        <v>2760846.3800076246</v>
      </c>
      <c r="BE30" s="5">
        <f t="shared" si="30"/>
        <v>731624.29070202052</v>
      </c>
      <c r="BF30" s="28">
        <f t="shared" si="31"/>
        <v>995407.19823404157</v>
      </c>
    </row>
    <row r="31" spans="2:58" x14ac:dyDescent="0.35">
      <c r="B31" s="1">
        <f t="shared" si="32"/>
        <v>20</v>
      </c>
      <c r="C31" s="4">
        <f t="shared" si="37"/>
        <v>375418097.66664851</v>
      </c>
      <c r="D31" s="26">
        <f t="shared" si="34"/>
        <v>119036735</v>
      </c>
      <c r="E31" s="26">
        <f t="shared" si="35"/>
        <v>256381362.66664851</v>
      </c>
      <c r="F31" s="20">
        <f>SUM($E$12:E31)</f>
        <v>3535408280.9990687</v>
      </c>
      <c r="G31" s="21">
        <f t="shared" si="22"/>
        <v>0</v>
      </c>
      <c r="H31" s="21">
        <f t="shared" si="38"/>
        <v>0</v>
      </c>
      <c r="I31" s="21">
        <f t="shared" si="38"/>
        <v>0</v>
      </c>
      <c r="J31" s="21">
        <f t="shared" si="38"/>
        <v>0</v>
      </c>
      <c r="K31" s="21">
        <f t="shared" si="38"/>
        <v>0</v>
      </c>
      <c r="L31" s="21">
        <f t="shared" si="38"/>
        <v>0</v>
      </c>
      <c r="M31" s="21">
        <f t="shared" si="38"/>
        <v>0</v>
      </c>
      <c r="N31" s="21">
        <f t="shared" si="38"/>
        <v>0</v>
      </c>
      <c r="O31" s="21">
        <f t="shared" si="38"/>
        <v>0</v>
      </c>
      <c r="P31" s="21">
        <f t="shared" si="38"/>
        <v>0</v>
      </c>
      <c r="Q31" s="21">
        <f t="shared" si="38"/>
        <v>0</v>
      </c>
      <c r="R31" s="21">
        <f t="shared" si="38"/>
        <v>0</v>
      </c>
      <c r="S31" s="21">
        <f t="shared" si="38"/>
        <v>0</v>
      </c>
      <c r="T31" s="21">
        <f t="shared" si="38"/>
        <v>0</v>
      </c>
      <c r="U31" s="21">
        <f t="shared" si="38"/>
        <v>0</v>
      </c>
      <c r="V31" s="21">
        <f t="shared" si="38"/>
        <v>0</v>
      </c>
      <c r="W31" s="21">
        <f t="shared" si="38"/>
        <v>0</v>
      </c>
      <c r="X31" s="21">
        <f t="shared" si="38"/>
        <v>0</v>
      </c>
      <c r="Y31" s="21">
        <f t="shared" si="38"/>
        <v>0</v>
      </c>
      <c r="Z31" s="21">
        <f t="shared" si="38"/>
        <v>25638136.266664851</v>
      </c>
      <c r="AA31" s="21">
        <f t="shared" si="38"/>
        <v>25638136.266664851</v>
      </c>
      <c r="AB31" s="21">
        <f t="shared" si="38"/>
        <v>25638136.266664851</v>
      </c>
      <c r="AC31" s="21">
        <f t="shared" si="38"/>
        <v>25638136.266664851</v>
      </c>
      <c r="AD31" s="21">
        <f t="shared" si="38"/>
        <v>25638136.266664851</v>
      </c>
      <c r="AE31" s="21">
        <f t="shared" si="38"/>
        <v>25638136.266664851</v>
      </c>
      <c r="AF31" s="21">
        <f t="shared" ref="H31:AT38" si="39">IF(AND(AF$11-$B31&lt;$B$7,AF$11&gt;=$B31),$E31/$B$7,0)</f>
        <v>25638136.266664851</v>
      </c>
      <c r="AG31" s="21">
        <f t="shared" si="39"/>
        <v>25638136.266664851</v>
      </c>
      <c r="AH31" s="21">
        <f t="shared" si="39"/>
        <v>25638136.266664851</v>
      </c>
      <c r="AI31" s="21">
        <f t="shared" si="39"/>
        <v>25638136.266664851</v>
      </c>
      <c r="AJ31" s="21">
        <f t="shared" si="39"/>
        <v>0</v>
      </c>
      <c r="AK31" s="21">
        <f t="shared" si="39"/>
        <v>0</v>
      </c>
      <c r="AL31" s="21">
        <f t="shared" si="39"/>
        <v>0</v>
      </c>
      <c r="AM31" s="21">
        <f t="shared" si="39"/>
        <v>0</v>
      </c>
      <c r="AN31" s="21">
        <f t="shared" si="39"/>
        <v>0</v>
      </c>
      <c r="AO31" s="21">
        <f t="shared" si="39"/>
        <v>0</v>
      </c>
      <c r="AP31" s="21">
        <f t="shared" si="39"/>
        <v>0</v>
      </c>
      <c r="AQ31" s="21">
        <f t="shared" si="39"/>
        <v>0</v>
      </c>
      <c r="AR31" s="21">
        <f t="shared" si="39"/>
        <v>0</v>
      </c>
      <c r="AS31" s="21">
        <f t="shared" si="39"/>
        <v>0</v>
      </c>
      <c r="AT31" s="21">
        <f t="shared" si="39"/>
        <v>0</v>
      </c>
      <c r="AU31" s="22">
        <f t="shared" si="23"/>
        <v>256381362.66664857</v>
      </c>
      <c r="AV31" s="22"/>
      <c r="AW31" s="4">
        <v>224930212.46758685</v>
      </c>
      <c r="AX31" s="4">
        <v>2467064928.3469253</v>
      </c>
      <c r="AY31" s="4">
        <f t="shared" si="24"/>
        <v>1068343352.6521435</v>
      </c>
      <c r="AZ31" s="5">
        <f t="shared" si="25"/>
        <v>27349589.827894874</v>
      </c>
      <c r="BA31" s="5">
        <f t="shared" si="26"/>
        <v>34614324.625929445</v>
      </c>
      <c r="BB31" s="5">
        <f t="shared" si="27"/>
        <v>61963914.453824319</v>
      </c>
      <c r="BC31" s="5">
        <f t="shared" si="28"/>
        <v>286894126.92141116</v>
      </c>
      <c r="BD31" s="5">
        <f t="shared" si="29"/>
        <v>3163174.4268677831</v>
      </c>
      <c r="BE31" s="5">
        <f t="shared" si="30"/>
        <v>838241.22311996261</v>
      </c>
      <c r="BF31" s="28">
        <f t="shared" si="31"/>
        <v>1140464.2491428063</v>
      </c>
    </row>
    <row r="32" spans="2:58" x14ac:dyDescent="0.35">
      <c r="B32" s="1">
        <f t="shared" si="32"/>
        <v>21</v>
      </c>
      <c r="C32" s="4">
        <f t="shared" si="37"/>
        <v>382926459.61998147</v>
      </c>
      <c r="D32" s="26">
        <f t="shared" si="34"/>
        <v>119036735</v>
      </c>
      <c r="E32" s="26">
        <f t="shared" si="35"/>
        <v>263889724.61998147</v>
      </c>
      <c r="F32" s="20">
        <f>SUM($E$12:E32)</f>
        <v>3799298005.61905</v>
      </c>
      <c r="G32" s="21">
        <f t="shared" si="22"/>
        <v>0</v>
      </c>
      <c r="H32" s="21">
        <f t="shared" si="39"/>
        <v>0</v>
      </c>
      <c r="I32" s="21">
        <f t="shared" si="39"/>
        <v>0</v>
      </c>
      <c r="J32" s="21">
        <f t="shared" si="39"/>
        <v>0</v>
      </c>
      <c r="K32" s="21">
        <f t="shared" si="39"/>
        <v>0</v>
      </c>
      <c r="L32" s="21">
        <f t="shared" si="39"/>
        <v>0</v>
      </c>
      <c r="M32" s="21">
        <f t="shared" si="39"/>
        <v>0</v>
      </c>
      <c r="N32" s="21">
        <f t="shared" si="39"/>
        <v>0</v>
      </c>
      <c r="O32" s="21">
        <f t="shared" si="39"/>
        <v>0</v>
      </c>
      <c r="P32" s="21">
        <f t="shared" si="39"/>
        <v>0</v>
      </c>
      <c r="Q32" s="21">
        <f t="shared" si="39"/>
        <v>0</v>
      </c>
      <c r="R32" s="21">
        <f t="shared" si="39"/>
        <v>0</v>
      </c>
      <c r="S32" s="21">
        <f t="shared" si="39"/>
        <v>0</v>
      </c>
      <c r="T32" s="21">
        <f t="shared" si="39"/>
        <v>0</v>
      </c>
      <c r="U32" s="21">
        <f t="shared" si="39"/>
        <v>0</v>
      </c>
      <c r="V32" s="21">
        <f t="shared" si="39"/>
        <v>0</v>
      </c>
      <c r="W32" s="21">
        <f t="shared" si="39"/>
        <v>0</v>
      </c>
      <c r="X32" s="21">
        <f t="shared" si="39"/>
        <v>0</v>
      </c>
      <c r="Y32" s="21">
        <f t="shared" si="39"/>
        <v>0</v>
      </c>
      <c r="Z32" s="21">
        <f t="shared" si="39"/>
        <v>0</v>
      </c>
      <c r="AA32" s="21">
        <f t="shared" si="39"/>
        <v>26388972.461998146</v>
      </c>
      <c r="AB32" s="21">
        <f t="shared" si="39"/>
        <v>26388972.461998146</v>
      </c>
      <c r="AC32" s="21">
        <f t="shared" si="39"/>
        <v>26388972.461998146</v>
      </c>
      <c r="AD32" s="21">
        <f t="shared" si="39"/>
        <v>26388972.461998146</v>
      </c>
      <c r="AE32" s="21">
        <f t="shared" si="39"/>
        <v>26388972.461998146</v>
      </c>
      <c r="AF32" s="21">
        <f t="shared" si="39"/>
        <v>26388972.461998146</v>
      </c>
      <c r="AG32" s="21">
        <f t="shared" si="39"/>
        <v>26388972.461998146</v>
      </c>
      <c r="AH32" s="21">
        <f t="shared" si="39"/>
        <v>26388972.461998146</v>
      </c>
      <c r="AI32" s="21">
        <f t="shared" si="39"/>
        <v>26388972.461998146</v>
      </c>
      <c r="AJ32" s="21">
        <f t="shared" si="39"/>
        <v>26388972.461998146</v>
      </c>
      <c r="AK32" s="21">
        <f t="shared" si="39"/>
        <v>0</v>
      </c>
      <c r="AL32" s="21">
        <f t="shared" si="39"/>
        <v>0</v>
      </c>
      <c r="AM32" s="21">
        <f t="shared" si="39"/>
        <v>0</v>
      </c>
      <c r="AN32" s="21">
        <f t="shared" si="39"/>
        <v>0</v>
      </c>
      <c r="AO32" s="21">
        <f t="shared" si="39"/>
        <v>0</v>
      </c>
      <c r="AP32" s="21">
        <f t="shared" si="39"/>
        <v>0</v>
      </c>
      <c r="AQ32" s="21">
        <f t="shared" si="39"/>
        <v>0</v>
      </c>
      <c r="AR32" s="21">
        <f t="shared" si="39"/>
        <v>0</v>
      </c>
      <c r="AS32" s="21">
        <f t="shared" si="39"/>
        <v>0</v>
      </c>
      <c r="AT32" s="21">
        <f t="shared" si="39"/>
        <v>0</v>
      </c>
      <c r="AU32" s="22">
        <f t="shared" si="23"/>
        <v>263889724.61998141</v>
      </c>
      <c r="AV32" s="22"/>
      <c r="AW32" s="4">
        <v>231809551.41693857</v>
      </c>
      <c r="AX32" s="4">
        <v>2698874479.763864</v>
      </c>
      <c r="AY32" s="4">
        <f t="shared" si="24"/>
        <v>1100423525.855186</v>
      </c>
      <c r="AZ32" s="5">
        <f t="shared" si="25"/>
        <v>28170842.261892762</v>
      </c>
      <c r="BA32" s="5">
        <f t="shared" si="26"/>
        <v>35653722.237708025</v>
      </c>
      <c r="BB32" s="5">
        <f t="shared" si="27"/>
        <v>63824564.499600783</v>
      </c>
      <c r="BC32" s="5">
        <f t="shared" si="28"/>
        <v>295634115.91653937</v>
      </c>
      <c r="BD32" s="5">
        <f t="shared" si="29"/>
        <v>3573549.0346651673</v>
      </c>
      <c r="BE32" s="5">
        <f t="shared" si="30"/>
        <v>946990.49418626935</v>
      </c>
      <c r="BF32" s="28">
        <f t="shared" si="31"/>
        <v>1288422.4410697543</v>
      </c>
    </row>
    <row r="33" spans="2:58" x14ac:dyDescent="0.35">
      <c r="B33" s="1">
        <f t="shared" si="32"/>
        <v>22</v>
      </c>
      <c r="C33" s="4">
        <f t="shared" si="37"/>
        <v>390584988.81238109</v>
      </c>
      <c r="D33" s="26">
        <f t="shared" si="34"/>
        <v>119036735</v>
      </c>
      <c r="E33" s="26">
        <f t="shared" si="35"/>
        <v>271548253.81238109</v>
      </c>
      <c r="F33" s="20">
        <f>SUM($E$12:E33)</f>
        <v>4070846259.4314313</v>
      </c>
      <c r="G33" s="21">
        <f t="shared" si="22"/>
        <v>0</v>
      </c>
      <c r="H33" s="21">
        <f t="shared" si="39"/>
        <v>0</v>
      </c>
      <c r="I33" s="21">
        <f t="shared" si="39"/>
        <v>0</v>
      </c>
      <c r="J33" s="21">
        <f t="shared" si="39"/>
        <v>0</v>
      </c>
      <c r="K33" s="21">
        <f t="shared" si="39"/>
        <v>0</v>
      </c>
      <c r="L33" s="21">
        <f t="shared" si="39"/>
        <v>0</v>
      </c>
      <c r="M33" s="21">
        <f t="shared" si="39"/>
        <v>0</v>
      </c>
      <c r="N33" s="21">
        <f t="shared" si="39"/>
        <v>0</v>
      </c>
      <c r="O33" s="21">
        <f t="shared" si="39"/>
        <v>0</v>
      </c>
      <c r="P33" s="21">
        <f t="shared" si="39"/>
        <v>0</v>
      </c>
      <c r="Q33" s="21">
        <f t="shared" si="39"/>
        <v>0</v>
      </c>
      <c r="R33" s="21">
        <f t="shared" si="39"/>
        <v>0</v>
      </c>
      <c r="S33" s="21">
        <f t="shared" si="39"/>
        <v>0</v>
      </c>
      <c r="T33" s="21">
        <f t="shared" si="39"/>
        <v>0</v>
      </c>
      <c r="U33" s="21">
        <f t="shared" si="39"/>
        <v>0</v>
      </c>
      <c r="V33" s="21">
        <f t="shared" si="39"/>
        <v>0</v>
      </c>
      <c r="W33" s="21">
        <f t="shared" si="39"/>
        <v>0</v>
      </c>
      <c r="X33" s="21">
        <f t="shared" si="39"/>
        <v>0</v>
      </c>
      <c r="Y33" s="21">
        <f t="shared" si="39"/>
        <v>0</v>
      </c>
      <c r="Z33" s="21">
        <f t="shared" si="39"/>
        <v>0</v>
      </c>
      <c r="AA33" s="21">
        <f t="shared" si="39"/>
        <v>0</v>
      </c>
      <c r="AB33" s="21">
        <f t="shared" si="39"/>
        <v>27154825.38123811</v>
      </c>
      <c r="AC33" s="21">
        <f t="shared" si="39"/>
        <v>27154825.38123811</v>
      </c>
      <c r="AD33" s="21">
        <f t="shared" si="39"/>
        <v>27154825.38123811</v>
      </c>
      <c r="AE33" s="21">
        <f t="shared" si="39"/>
        <v>27154825.38123811</v>
      </c>
      <c r="AF33" s="21">
        <f t="shared" si="39"/>
        <v>27154825.38123811</v>
      </c>
      <c r="AG33" s="21">
        <f t="shared" si="39"/>
        <v>27154825.38123811</v>
      </c>
      <c r="AH33" s="21">
        <f t="shared" si="39"/>
        <v>27154825.38123811</v>
      </c>
      <c r="AI33" s="21">
        <f t="shared" si="39"/>
        <v>27154825.38123811</v>
      </c>
      <c r="AJ33" s="21">
        <f t="shared" si="39"/>
        <v>27154825.38123811</v>
      </c>
      <c r="AK33" s="21">
        <f t="shared" si="39"/>
        <v>27154825.38123811</v>
      </c>
      <c r="AL33" s="21">
        <f t="shared" si="39"/>
        <v>0</v>
      </c>
      <c r="AM33" s="21">
        <f t="shared" si="39"/>
        <v>0</v>
      </c>
      <c r="AN33" s="21">
        <f t="shared" si="39"/>
        <v>0</v>
      </c>
      <c r="AO33" s="21">
        <f t="shared" si="39"/>
        <v>0</v>
      </c>
      <c r="AP33" s="21">
        <f t="shared" si="39"/>
        <v>0</v>
      </c>
      <c r="AQ33" s="21">
        <f t="shared" si="39"/>
        <v>0</v>
      </c>
      <c r="AR33" s="21">
        <f t="shared" si="39"/>
        <v>0</v>
      </c>
      <c r="AS33" s="21">
        <f t="shared" si="39"/>
        <v>0</v>
      </c>
      <c r="AT33" s="21">
        <f t="shared" si="39"/>
        <v>0</v>
      </c>
      <c r="AU33" s="22">
        <f t="shared" si="23"/>
        <v>271548253.81238109</v>
      </c>
      <c r="AV33" s="22"/>
      <c r="AW33" s="4">
        <v>238826477.14527735</v>
      </c>
      <c r="AX33" s="4">
        <v>2937700956.9091415</v>
      </c>
      <c r="AY33" s="4">
        <f t="shared" si="24"/>
        <v>1133145302.5222898</v>
      </c>
      <c r="AZ33" s="5">
        <f t="shared" si="25"/>
        <v>29008519.744570617</v>
      </c>
      <c r="BA33" s="5">
        <f t="shared" si="26"/>
        <v>36713907.801722184</v>
      </c>
      <c r="BB33" s="5">
        <f t="shared" si="27"/>
        <v>65722427.546292797</v>
      </c>
      <c r="BC33" s="5">
        <f t="shared" si="28"/>
        <v>304548904.69157016</v>
      </c>
      <c r="BD33" s="5">
        <f t="shared" si="29"/>
        <v>3992131.1346184611</v>
      </c>
      <c r="BE33" s="5">
        <f t="shared" si="30"/>
        <v>1057914.7506738922</v>
      </c>
      <c r="BF33" s="28">
        <f t="shared" si="31"/>
        <v>1439339.7968352276</v>
      </c>
    </row>
    <row r="34" spans="2:58" x14ac:dyDescent="0.35">
      <c r="B34" s="1">
        <f t="shared" si="32"/>
        <v>23</v>
      </c>
      <c r="C34" s="4">
        <f t="shared" si="37"/>
        <v>398396688.58862871</v>
      </c>
      <c r="D34" s="26">
        <f t="shared" si="34"/>
        <v>119036735</v>
      </c>
      <c r="E34" s="26">
        <f t="shared" si="35"/>
        <v>279359953.58862871</v>
      </c>
      <c r="F34" s="20">
        <f>SUM($E$12:E34)</f>
        <v>4350206213.0200596</v>
      </c>
      <c r="G34" s="21">
        <f t="shared" ref="G34:G49" si="40">IF(AND(G$11-$B34&lt;$B$7,G$11&gt;=$B34),$E34/$B$7,0)</f>
        <v>0</v>
      </c>
      <c r="H34" s="21">
        <f t="shared" si="39"/>
        <v>0</v>
      </c>
      <c r="I34" s="21">
        <f t="shared" si="39"/>
        <v>0</v>
      </c>
      <c r="J34" s="21">
        <f t="shared" si="39"/>
        <v>0</v>
      </c>
      <c r="K34" s="21">
        <f t="shared" si="39"/>
        <v>0</v>
      </c>
      <c r="L34" s="21">
        <f t="shared" si="39"/>
        <v>0</v>
      </c>
      <c r="M34" s="21">
        <f t="shared" si="39"/>
        <v>0</v>
      </c>
      <c r="N34" s="21">
        <f t="shared" si="39"/>
        <v>0</v>
      </c>
      <c r="O34" s="21">
        <f t="shared" si="39"/>
        <v>0</v>
      </c>
      <c r="P34" s="21">
        <f t="shared" si="39"/>
        <v>0</v>
      </c>
      <c r="Q34" s="21">
        <f t="shared" si="39"/>
        <v>0</v>
      </c>
      <c r="R34" s="21">
        <f t="shared" si="39"/>
        <v>0</v>
      </c>
      <c r="S34" s="21">
        <f t="shared" si="39"/>
        <v>0</v>
      </c>
      <c r="T34" s="21">
        <f t="shared" si="39"/>
        <v>0</v>
      </c>
      <c r="U34" s="21">
        <f t="shared" si="39"/>
        <v>0</v>
      </c>
      <c r="V34" s="21">
        <f t="shared" si="39"/>
        <v>0</v>
      </c>
      <c r="W34" s="21">
        <f t="shared" si="39"/>
        <v>0</v>
      </c>
      <c r="X34" s="21">
        <f t="shared" si="39"/>
        <v>0</v>
      </c>
      <c r="Y34" s="21">
        <f t="shared" si="39"/>
        <v>0</v>
      </c>
      <c r="Z34" s="21">
        <f t="shared" si="39"/>
        <v>0</v>
      </c>
      <c r="AA34" s="21">
        <f t="shared" si="39"/>
        <v>0</v>
      </c>
      <c r="AB34" s="21">
        <f t="shared" si="39"/>
        <v>0</v>
      </c>
      <c r="AC34" s="21">
        <f t="shared" si="39"/>
        <v>27935995.358862869</v>
      </c>
      <c r="AD34" s="21">
        <f t="shared" si="39"/>
        <v>27935995.358862869</v>
      </c>
      <c r="AE34" s="21">
        <f t="shared" si="39"/>
        <v>27935995.358862869</v>
      </c>
      <c r="AF34" s="21">
        <f t="shared" si="39"/>
        <v>27935995.358862869</v>
      </c>
      <c r="AG34" s="21">
        <f t="shared" si="39"/>
        <v>27935995.358862869</v>
      </c>
      <c r="AH34" s="21">
        <f t="shared" si="39"/>
        <v>27935995.358862869</v>
      </c>
      <c r="AI34" s="21">
        <f t="shared" si="39"/>
        <v>27935995.358862869</v>
      </c>
      <c r="AJ34" s="21">
        <f t="shared" si="39"/>
        <v>27935995.358862869</v>
      </c>
      <c r="AK34" s="21">
        <f t="shared" si="39"/>
        <v>27935995.358862869</v>
      </c>
      <c r="AL34" s="21">
        <f t="shared" si="39"/>
        <v>27935995.358862869</v>
      </c>
      <c r="AM34" s="21">
        <f t="shared" si="39"/>
        <v>0</v>
      </c>
      <c r="AN34" s="21">
        <f t="shared" si="39"/>
        <v>0</v>
      </c>
      <c r="AO34" s="21">
        <f t="shared" si="39"/>
        <v>0</v>
      </c>
      <c r="AP34" s="21">
        <f t="shared" si="39"/>
        <v>0</v>
      </c>
      <c r="AQ34" s="21">
        <f t="shared" si="39"/>
        <v>0</v>
      </c>
      <c r="AR34" s="21">
        <f t="shared" si="39"/>
        <v>0</v>
      </c>
      <c r="AS34" s="21">
        <f t="shared" si="39"/>
        <v>0</v>
      </c>
      <c r="AT34" s="21">
        <f t="shared" si="39"/>
        <v>0</v>
      </c>
      <c r="AU34" s="22">
        <f t="shared" si="23"/>
        <v>279359953.58862871</v>
      </c>
      <c r="AV34" s="22"/>
      <c r="AW34" s="4">
        <v>245983741.38818291</v>
      </c>
      <c r="AX34" s="4">
        <v>3183684698.2973247</v>
      </c>
      <c r="AY34" s="4">
        <f t="shared" si="24"/>
        <v>1166521514.7227349</v>
      </c>
      <c r="AZ34" s="5">
        <f t="shared" si="25"/>
        <v>29862950.776902013</v>
      </c>
      <c r="BA34" s="5">
        <f t="shared" si="26"/>
        <v>37795297.077016607</v>
      </c>
      <c r="BB34" s="5">
        <f t="shared" si="27"/>
        <v>67658247.853918612</v>
      </c>
      <c r="BC34" s="5">
        <f t="shared" si="28"/>
        <v>313641989.24210155</v>
      </c>
      <c r="BD34" s="5">
        <f t="shared" si="29"/>
        <v>4419084.8765708208</v>
      </c>
      <c r="BE34" s="5">
        <f t="shared" si="30"/>
        <v>1171057.4922912675</v>
      </c>
      <c r="BF34" s="28">
        <f t="shared" si="31"/>
        <v>1593275.4997160102</v>
      </c>
    </row>
    <row r="35" spans="2:58" x14ac:dyDescent="0.35">
      <c r="B35" s="1">
        <f t="shared" si="32"/>
        <v>24</v>
      </c>
      <c r="C35" s="4">
        <f t="shared" si="37"/>
        <v>406364622.36040127</v>
      </c>
      <c r="D35" s="26">
        <f t="shared" si="34"/>
        <v>119036735</v>
      </c>
      <c r="E35" s="26">
        <f t="shared" si="35"/>
        <v>287327887.36040127</v>
      </c>
      <c r="F35" s="20">
        <f>SUM($E$12:E35)</f>
        <v>4637534100.3804607</v>
      </c>
      <c r="G35" s="21">
        <f t="shared" si="40"/>
        <v>0</v>
      </c>
      <c r="H35" s="21">
        <f t="shared" si="39"/>
        <v>0</v>
      </c>
      <c r="I35" s="21">
        <f t="shared" si="39"/>
        <v>0</v>
      </c>
      <c r="J35" s="21">
        <f t="shared" si="39"/>
        <v>0</v>
      </c>
      <c r="K35" s="21">
        <f t="shared" si="39"/>
        <v>0</v>
      </c>
      <c r="L35" s="21">
        <f t="shared" si="39"/>
        <v>0</v>
      </c>
      <c r="M35" s="21">
        <f t="shared" si="39"/>
        <v>0</v>
      </c>
      <c r="N35" s="21">
        <f t="shared" si="39"/>
        <v>0</v>
      </c>
      <c r="O35" s="21">
        <f t="shared" si="39"/>
        <v>0</v>
      </c>
      <c r="P35" s="21">
        <f t="shared" si="39"/>
        <v>0</v>
      </c>
      <c r="Q35" s="21">
        <f t="shared" si="39"/>
        <v>0</v>
      </c>
      <c r="R35" s="21">
        <f t="shared" si="39"/>
        <v>0</v>
      </c>
      <c r="S35" s="21">
        <f t="shared" si="39"/>
        <v>0</v>
      </c>
      <c r="T35" s="21">
        <f t="shared" si="39"/>
        <v>0</v>
      </c>
      <c r="U35" s="21">
        <f t="shared" si="39"/>
        <v>0</v>
      </c>
      <c r="V35" s="21">
        <f t="shared" si="39"/>
        <v>0</v>
      </c>
      <c r="W35" s="21">
        <f t="shared" si="39"/>
        <v>0</v>
      </c>
      <c r="X35" s="21">
        <f t="shared" si="39"/>
        <v>0</v>
      </c>
      <c r="Y35" s="21">
        <f t="shared" si="39"/>
        <v>0</v>
      </c>
      <c r="Z35" s="21">
        <f t="shared" si="39"/>
        <v>0</v>
      </c>
      <c r="AA35" s="21">
        <f t="shared" si="39"/>
        <v>0</v>
      </c>
      <c r="AB35" s="21">
        <f t="shared" si="39"/>
        <v>0</v>
      </c>
      <c r="AC35" s="21">
        <f t="shared" si="39"/>
        <v>0</v>
      </c>
      <c r="AD35" s="21">
        <f t="shared" si="39"/>
        <v>28732788.736040127</v>
      </c>
      <c r="AE35" s="21">
        <f t="shared" si="39"/>
        <v>28732788.736040127</v>
      </c>
      <c r="AF35" s="21">
        <f t="shared" si="39"/>
        <v>28732788.736040127</v>
      </c>
      <c r="AG35" s="21">
        <f t="shared" si="39"/>
        <v>28732788.736040127</v>
      </c>
      <c r="AH35" s="21">
        <f t="shared" si="39"/>
        <v>28732788.736040127</v>
      </c>
      <c r="AI35" s="21">
        <f t="shared" si="39"/>
        <v>28732788.736040127</v>
      </c>
      <c r="AJ35" s="21">
        <f t="shared" si="39"/>
        <v>28732788.736040127</v>
      </c>
      <c r="AK35" s="21">
        <f t="shared" si="39"/>
        <v>28732788.736040127</v>
      </c>
      <c r="AL35" s="21">
        <f t="shared" si="39"/>
        <v>28732788.736040127</v>
      </c>
      <c r="AM35" s="21">
        <f t="shared" si="39"/>
        <v>28732788.736040127</v>
      </c>
      <c r="AN35" s="21">
        <f t="shared" si="39"/>
        <v>0</v>
      </c>
      <c r="AO35" s="21">
        <f t="shared" si="39"/>
        <v>0</v>
      </c>
      <c r="AP35" s="21">
        <f t="shared" si="39"/>
        <v>0</v>
      </c>
      <c r="AQ35" s="21">
        <f t="shared" si="39"/>
        <v>0</v>
      </c>
      <c r="AR35" s="21">
        <f t="shared" si="39"/>
        <v>0</v>
      </c>
      <c r="AS35" s="21">
        <f t="shared" si="39"/>
        <v>0</v>
      </c>
      <c r="AT35" s="21">
        <f t="shared" si="39"/>
        <v>0</v>
      </c>
      <c r="AU35" s="22">
        <f t="shared" si="23"/>
        <v>287327887.36040121</v>
      </c>
      <c r="AV35" s="22"/>
      <c r="AW35" s="4">
        <v>253284150.91594657</v>
      </c>
      <c r="AX35" s="4">
        <v>3436968849.2132711</v>
      </c>
      <c r="AY35" s="4">
        <f t="shared" si="24"/>
        <v>1200565251.1671896</v>
      </c>
      <c r="AZ35" s="5">
        <f t="shared" si="25"/>
        <v>30734470.429880057</v>
      </c>
      <c r="BA35" s="5">
        <f t="shared" si="26"/>
        <v>38898314.137816943</v>
      </c>
      <c r="BB35" s="5">
        <f t="shared" si="27"/>
        <v>69632784.567697003</v>
      </c>
      <c r="BC35" s="5">
        <f t="shared" si="28"/>
        <v>322916935.48364359</v>
      </c>
      <c r="BD35" s="5">
        <f t="shared" si="29"/>
        <v>4854577.693362236</v>
      </c>
      <c r="BE35" s="5">
        <f t="shared" si="30"/>
        <v>1286463.0887409926</v>
      </c>
      <c r="BF35" s="28">
        <f t="shared" si="31"/>
        <v>1750289.9166544117</v>
      </c>
    </row>
    <row r="36" spans="2:58" x14ac:dyDescent="0.35">
      <c r="B36" s="1">
        <f t="shared" si="32"/>
        <v>25</v>
      </c>
      <c r="C36" s="4">
        <f t="shared" si="37"/>
        <v>414491914.80760932</v>
      </c>
      <c r="D36" s="26">
        <f t="shared" si="34"/>
        <v>119036735</v>
      </c>
      <c r="E36" s="26">
        <f t="shared" si="35"/>
        <v>295455179.80760932</v>
      </c>
      <c r="F36" s="20">
        <f>SUM($E$12:E36)</f>
        <v>4932989280.1880703</v>
      </c>
      <c r="G36" s="21">
        <f t="shared" si="40"/>
        <v>0</v>
      </c>
      <c r="H36" s="21">
        <f t="shared" si="39"/>
        <v>0</v>
      </c>
      <c r="I36" s="21">
        <f t="shared" si="39"/>
        <v>0</v>
      </c>
      <c r="J36" s="21">
        <f t="shared" si="39"/>
        <v>0</v>
      </c>
      <c r="K36" s="21">
        <f t="shared" si="39"/>
        <v>0</v>
      </c>
      <c r="L36" s="21">
        <f t="shared" si="39"/>
        <v>0</v>
      </c>
      <c r="M36" s="21">
        <f t="shared" si="39"/>
        <v>0</v>
      </c>
      <c r="N36" s="21">
        <f t="shared" si="39"/>
        <v>0</v>
      </c>
      <c r="O36" s="21">
        <f t="shared" si="39"/>
        <v>0</v>
      </c>
      <c r="P36" s="21">
        <f t="shared" si="39"/>
        <v>0</v>
      </c>
      <c r="Q36" s="21">
        <f t="shared" si="39"/>
        <v>0</v>
      </c>
      <c r="R36" s="21">
        <f t="shared" si="39"/>
        <v>0</v>
      </c>
      <c r="S36" s="21">
        <f t="shared" si="39"/>
        <v>0</v>
      </c>
      <c r="T36" s="21">
        <f t="shared" si="39"/>
        <v>0</v>
      </c>
      <c r="U36" s="21">
        <f t="shared" si="39"/>
        <v>0</v>
      </c>
      <c r="V36" s="21">
        <f t="shared" si="39"/>
        <v>0</v>
      </c>
      <c r="W36" s="21">
        <f t="shared" si="39"/>
        <v>0</v>
      </c>
      <c r="X36" s="21">
        <f t="shared" si="39"/>
        <v>0</v>
      </c>
      <c r="Y36" s="21">
        <f t="shared" si="39"/>
        <v>0</v>
      </c>
      <c r="Z36" s="21">
        <f t="shared" si="39"/>
        <v>0</v>
      </c>
      <c r="AA36" s="21">
        <f t="shared" si="39"/>
        <v>0</v>
      </c>
      <c r="AB36" s="21">
        <f t="shared" si="39"/>
        <v>0</v>
      </c>
      <c r="AC36" s="21">
        <f t="shared" si="39"/>
        <v>0</v>
      </c>
      <c r="AD36" s="21">
        <f t="shared" si="39"/>
        <v>0</v>
      </c>
      <c r="AE36" s="21">
        <f t="shared" si="39"/>
        <v>29545517.980760932</v>
      </c>
      <c r="AF36" s="21">
        <f t="shared" si="39"/>
        <v>29545517.980760932</v>
      </c>
      <c r="AG36" s="21">
        <f t="shared" si="39"/>
        <v>29545517.980760932</v>
      </c>
      <c r="AH36" s="21">
        <f t="shared" si="39"/>
        <v>29545517.980760932</v>
      </c>
      <c r="AI36" s="21">
        <f t="shared" si="39"/>
        <v>29545517.980760932</v>
      </c>
      <c r="AJ36" s="21">
        <f t="shared" si="39"/>
        <v>29545517.980760932</v>
      </c>
      <c r="AK36" s="21">
        <f t="shared" si="39"/>
        <v>29545517.980760932</v>
      </c>
      <c r="AL36" s="21">
        <f t="shared" si="39"/>
        <v>29545517.980760932</v>
      </c>
      <c r="AM36" s="21">
        <f t="shared" si="39"/>
        <v>29545517.980760932</v>
      </c>
      <c r="AN36" s="21">
        <f t="shared" si="39"/>
        <v>29545517.980760932</v>
      </c>
      <c r="AO36" s="21">
        <f t="shared" si="39"/>
        <v>0</v>
      </c>
      <c r="AP36" s="21">
        <f t="shared" si="39"/>
        <v>0</v>
      </c>
      <c r="AQ36" s="21">
        <f t="shared" si="39"/>
        <v>0</v>
      </c>
      <c r="AR36" s="21">
        <f t="shared" si="39"/>
        <v>0</v>
      </c>
      <c r="AS36" s="21">
        <f t="shared" si="39"/>
        <v>0</v>
      </c>
      <c r="AT36" s="21">
        <f t="shared" si="39"/>
        <v>0</v>
      </c>
      <c r="AU36" s="22">
        <f t="shared" si="23"/>
        <v>295455179.80760932</v>
      </c>
      <c r="AV36" s="22"/>
      <c r="AW36" s="4">
        <v>260730568.63426548</v>
      </c>
      <c r="AX36" s="4">
        <v>3697699417.8475366</v>
      </c>
      <c r="AY36" s="4">
        <f t="shared" si="24"/>
        <v>1235289862.3405337</v>
      </c>
      <c r="AZ36" s="5">
        <f t="shared" si="25"/>
        <v>31623420.475917663</v>
      </c>
      <c r="BA36" s="5">
        <f t="shared" si="26"/>
        <v>40023391.539833292</v>
      </c>
      <c r="BB36" s="5">
        <f t="shared" si="27"/>
        <v>71646812.01575096</v>
      </c>
      <c r="BC36" s="5">
        <f t="shared" si="28"/>
        <v>332377380.65001643</v>
      </c>
      <c r="BD36" s="5">
        <f t="shared" si="29"/>
        <v>5298780.36648947</v>
      </c>
      <c r="BE36" s="5">
        <f t="shared" si="30"/>
        <v>1404176.7971197097</v>
      </c>
      <c r="BF36" s="28">
        <f t="shared" si="31"/>
        <v>1910444.6219315778</v>
      </c>
    </row>
    <row r="37" spans="2:58" x14ac:dyDescent="0.35">
      <c r="B37" s="1">
        <f t="shared" si="32"/>
        <v>26</v>
      </c>
      <c r="C37" s="4">
        <f t="shared" si="37"/>
        <v>422781753.10376149</v>
      </c>
      <c r="D37" s="26">
        <f t="shared" si="34"/>
        <v>119036735</v>
      </c>
      <c r="E37" s="26">
        <f t="shared" si="35"/>
        <v>303745018.10376149</v>
      </c>
      <c r="F37" s="20">
        <f>SUM($E$12:E37)</f>
        <v>5236734298.291832</v>
      </c>
      <c r="G37" s="21">
        <f t="shared" si="40"/>
        <v>0</v>
      </c>
      <c r="H37" s="21">
        <f t="shared" si="39"/>
        <v>0</v>
      </c>
      <c r="I37" s="21">
        <f t="shared" si="39"/>
        <v>0</v>
      </c>
      <c r="J37" s="21">
        <f t="shared" si="39"/>
        <v>0</v>
      </c>
      <c r="K37" s="21">
        <f t="shared" si="39"/>
        <v>0</v>
      </c>
      <c r="L37" s="21">
        <f t="shared" si="39"/>
        <v>0</v>
      </c>
      <c r="M37" s="21">
        <f t="shared" si="39"/>
        <v>0</v>
      </c>
      <c r="N37" s="21">
        <f t="shared" si="39"/>
        <v>0</v>
      </c>
      <c r="O37" s="21">
        <f t="shared" si="39"/>
        <v>0</v>
      </c>
      <c r="P37" s="21">
        <f t="shared" si="39"/>
        <v>0</v>
      </c>
      <c r="Q37" s="21">
        <f t="shared" si="39"/>
        <v>0</v>
      </c>
      <c r="R37" s="21">
        <f t="shared" si="39"/>
        <v>0</v>
      </c>
      <c r="S37" s="21">
        <f t="shared" si="39"/>
        <v>0</v>
      </c>
      <c r="T37" s="21">
        <f t="shared" si="39"/>
        <v>0</v>
      </c>
      <c r="U37" s="21">
        <f t="shared" si="39"/>
        <v>0</v>
      </c>
      <c r="V37" s="21">
        <f t="shared" si="39"/>
        <v>0</v>
      </c>
      <c r="W37" s="21">
        <f t="shared" si="39"/>
        <v>0</v>
      </c>
      <c r="X37" s="21">
        <f t="shared" si="39"/>
        <v>0</v>
      </c>
      <c r="Y37" s="21">
        <f t="shared" si="39"/>
        <v>0</v>
      </c>
      <c r="Z37" s="21">
        <f t="shared" si="39"/>
        <v>0</v>
      </c>
      <c r="AA37" s="21">
        <f t="shared" si="39"/>
        <v>0</v>
      </c>
      <c r="AB37" s="21">
        <f t="shared" si="39"/>
        <v>0</v>
      </c>
      <c r="AC37" s="21">
        <f t="shared" si="39"/>
        <v>0</v>
      </c>
      <c r="AD37" s="21">
        <f t="shared" si="39"/>
        <v>0</v>
      </c>
      <c r="AE37" s="21">
        <f t="shared" si="39"/>
        <v>0</v>
      </c>
      <c r="AF37" s="21">
        <f t="shared" si="39"/>
        <v>30374501.810376149</v>
      </c>
      <c r="AG37" s="21">
        <f t="shared" si="39"/>
        <v>30374501.810376149</v>
      </c>
      <c r="AH37" s="21">
        <f t="shared" si="39"/>
        <v>30374501.810376149</v>
      </c>
      <c r="AI37" s="21">
        <f t="shared" si="39"/>
        <v>30374501.810376149</v>
      </c>
      <c r="AJ37" s="21">
        <f t="shared" si="39"/>
        <v>30374501.810376149</v>
      </c>
      <c r="AK37" s="21">
        <f t="shared" si="39"/>
        <v>30374501.810376149</v>
      </c>
      <c r="AL37" s="21">
        <f t="shared" si="39"/>
        <v>30374501.810376149</v>
      </c>
      <c r="AM37" s="21">
        <f t="shared" si="39"/>
        <v>30374501.810376149</v>
      </c>
      <c r="AN37" s="21">
        <f t="shared" si="39"/>
        <v>30374501.810376149</v>
      </c>
      <c r="AO37" s="21">
        <f t="shared" si="39"/>
        <v>30374501.810376149</v>
      </c>
      <c r="AP37" s="21">
        <f t="shared" si="39"/>
        <v>0</v>
      </c>
      <c r="AQ37" s="21">
        <f t="shared" si="39"/>
        <v>0</v>
      </c>
      <c r="AR37" s="21">
        <f t="shared" si="39"/>
        <v>0</v>
      </c>
      <c r="AS37" s="21">
        <f t="shared" si="39"/>
        <v>0</v>
      </c>
      <c r="AT37" s="21">
        <f t="shared" si="39"/>
        <v>0</v>
      </c>
      <c r="AU37" s="22">
        <f t="shared" si="23"/>
        <v>303745018.10376149</v>
      </c>
      <c r="AV37" s="22"/>
      <c r="AW37" s="4">
        <v>268325914.70695081</v>
      </c>
      <c r="AX37" s="4">
        <v>3966025332.5544872</v>
      </c>
      <c r="AY37" s="4">
        <f t="shared" ref="AY37:AY51" si="41">F37-AX37</f>
        <v>1270708965.7373447</v>
      </c>
      <c r="AZ37" s="5">
        <f t="shared" si="25"/>
        <v>32530149.522876024</v>
      </c>
      <c r="BA37" s="5">
        <f t="shared" si="26"/>
        <v>41170970.489889964</v>
      </c>
      <c r="BB37" s="5">
        <f t="shared" si="27"/>
        <v>73701120.012765989</v>
      </c>
      <c r="BC37" s="5">
        <f t="shared" si="28"/>
        <v>342027034.71971679</v>
      </c>
      <c r="BD37" s="5">
        <f t="shared" si="29"/>
        <v>5751867.0930792689</v>
      </c>
      <c r="BE37" s="5">
        <f t="shared" si="30"/>
        <v>1524244.7796660063</v>
      </c>
      <c r="BF37" s="28">
        <f t="shared" si="31"/>
        <v>2073802.4213142944</v>
      </c>
    </row>
    <row r="38" spans="2:58" x14ac:dyDescent="0.35">
      <c r="B38" s="1">
        <f t="shared" si="32"/>
        <v>27</v>
      </c>
      <c r="C38" s="4">
        <f t="shared" si="37"/>
        <v>431237388.16583675</v>
      </c>
      <c r="D38" s="26">
        <f t="shared" si="34"/>
        <v>119036735</v>
      </c>
      <c r="E38" s="26">
        <f t="shared" si="35"/>
        <v>312200653.16583675</v>
      </c>
      <c r="F38" s="20">
        <f>SUM($E$12:E38)</f>
        <v>5548934951.4576683</v>
      </c>
      <c r="G38" s="21">
        <f t="shared" si="40"/>
        <v>0</v>
      </c>
      <c r="H38" s="21">
        <f t="shared" si="39"/>
        <v>0</v>
      </c>
      <c r="I38" s="21">
        <f t="shared" si="39"/>
        <v>0</v>
      </c>
      <c r="J38" s="21">
        <f t="shared" si="39"/>
        <v>0</v>
      </c>
      <c r="K38" s="21">
        <f t="shared" si="39"/>
        <v>0</v>
      </c>
      <c r="L38" s="21">
        <f t="shared" si="39"/>
        <v>0</v>
      </c>
      <c r="M38" s="21">
        <f t="shared" si="39"/>
        <v>0</v>
      </c>
      <c r="N38" s="21">
        <f t="shared" ref="H38:AT44" si="42">IF(AND(N$11-$B38&lt;$B$7,N$11&gt;=$B38),$E38/$B$7,0)</f>
        <v>0</v>
      </c>
      <c r="O38" s="21">
        <f t="shared" si="42"/>
        <v>0</v>
      </c>
      <c r="P38" s="21">
        <f t="shared" si="42"/>
        <v>0</v>
      </c>
      <c r="Q38" s="21">
        <f t="shared" si="42"/>
        <v>0</v>
      </c>
      <c r="R38" s="21">
        <f t="shared" si="42"/>
        <v>0</v>
      </c>
      <c r="S38" s="21">
        <f t="shared" si="42"/>
        <v>0</v>
      </c>
      <c r="T38" s="21">
        <f t="shared" si="42"/>
        <v>0</v>
      </c>
      <c r="U38" s="21">
        <f t="shared" si="42"/>
        <v>0</v>
      </c>
      <c r="V38" s="21">
        <f t="shared" si="42"/>
        <v>0</v>
      </c>
      <c r="W38" s="21">
        <f t="shared" si="42"/>
        <v>0</v>
      </c>
      <c r="X38" s="21">
        <f t="shared" si="42"/>
        <v>0</v>
      </c>
      <c r="Y38" s="21">
        <f t="shared" si="42"/>
        <v>0</v>
      </c>
      <c r="Z38" s="21">
        <f t="shared" si="42"/>
        <v>0</v>
      </c>
      <c r="AA38" s="21">
        <f t="shared" si="42"/>
        <v>0</v>
      </c>
      <c r="AB38" s="21">
        <f t="shared" si="42"/>
        <v>0</v>
      </c>
      <c r="AC38" s="21">
        <f t="shared" si="42"/>
        <v>0</v>
      </c>
      <c r="AD38" s="21">
        <f t="shared" si="42"/>
        <v>0</v>
      </c>
      <c r="AE38" s="21">
        <f t="shared" si="42"/>
        <v>0</v>
      </c>
      <c r="AF38" s="21">
        <f t="shared" si="42"/>
        <v>0</v>
      </c>
      <c r="AG38" s="21">
        <f t="shared" si="42"/>
        <v>31220065.316583674</v>
      </c>
      <c r="AH38" s="21">
        <f t="shared" si="42"/>
        <v>31220065.316583674</v>
      </c>
      <c r="AI38" s="21">
        <f t="shared" si="42"/>
        <v>31220065.316583674</v>
      </c>
      <c r="AJ38" s="21">
        <f t="shared" si="42"/>
        <v>31220065.316583674</v>
      </c>
      <c r="AK38" s="21">
        <f t="shared" si="42"/>
        <v>31220065.316583674</v>
      </c>
      <c r="AL38" s="21">
        <f t="shared" si="42"/>
        <v>31220065.316583674</v>
      </c>
      <c r="AM38" s="21">
        <f t="shared" si="42"/>
        <v>31220065.316583674</v>
      </c>
      <c r="AN38" s="21">
        <f t="shared" si="42"/>
        <v>31220065.316583674</v>
      </c>
      <c r="AO38" s="21">
        <f t="shared" si="42"/>
        <v>31220065.316583674</v>
      </c>
      <c r="AP38" s="21">
        <f t="shared" si="42"/>
        <v>31220065.316583674</v>
      </c>
      <c r="AQ38" s="21">
        <f t="shared" si="42"/>
        <v>0</v>
      </c>
      <c r="AR38" s="21">
        <f t="shared" si="42"/>
        <v>0</v>
      </c>
      <c r="AS38" s="21">
        <f t="shared" si="42"/>
        <v>0</v>
      </c>
      <c r="AT38" s="21">
        <f t="shared" si="42"/>
        <v>0</v>
      </c>
      <c r="AU38" s="22">
        <f t="shared" si="23"/>
        <v>312200653.16583675</v>
      </c>
      <c r="AV38" s="22"/>
      <c r="AW38" s="4">
        <v>276073167.7010898</v>
      </c>
      <c r="AX38" s="4">
        <v>4242098500.2555771</v>
      </c>
      <c r="AY38" s="4">
        <f t="shared" si="41"/>
        <v>1306836451.2020912</v>
      </c>
      <c r="AZ38" s="5">
        <f t="shared" si="25"/>
        <v>33455013.150773536</v>
      </c>
      <c r="BA38" s="5">
        <f t="shared" si="26"/>
        <v>42341501.018947758</v>
      </c>
      <c r="BB38" s="5">
        <f t="shared" si="27"/>
        <v>75796514.16972129</v>
      </c>
      <c r="BC38" s="5">
        <f t="shared" si="28"/>
        <v>351869681.8708111</v>
      </c>
      <c r="BD38" s="5">
        <f t="shared" si="29"/>
        <v>6214015.5542008281</v>
      </c>
      <c r="BE38" s="5">
        <f t="shared" si="30"/>
        <v>1646714.1218632194</v>
      </c>
      <c r="BF38" s="28">
        <f t="shared" si="31"/>
        <v>2240427.3766846522</v>
      </c>
    </row>
    <row r="39" spans="2:58" x14ac:dyDescent="0.35">
      <c r="B39" s="1">
        <f t="shared" si="32"/>
        <v>28</v>
      </c>
      <c r="C39" s="4">
        <f t="shared" si="37"/>
        <v>439862135.9291535</v>
      </c>
      <c r="D39" s="26">
        <f t="shared" si="34"/>
        <v>119036735</v>
      </c>
      <c r="E39" s="26">
        <f t="shared" si="35"/>
        <v>320825400.9291535</v>
      </c>
      <c r="F39" s="20">
        <f>SUM($E$12:E39)</f>
        <v>5869760352.3868217</v>
      </c>
      <c r="G39" s="21">
        <f t="shared" si="40"/>
        <v>0</v>
      </c>
      <c r="H39" s="21">
        <f t="shared" si="42"/>
        <v>0</v>
      </c>
      <c r="I39" s="21">
        <f t="shared" si="42"/>
        <v>0</v>
      </c>
      <c r="J39" s="21">
        <f t="shared" si="42"/>
        <v>0</v>
      </c>
      <c r="K39" s="21">
        <f t="shared" si="42"/>
        <v>0</v>
      </c>
      <c r="L39" s="21">
        <f t="shared" si="42"/>
        <v>0</v>
      </c>
      <c r="M39" s="21">
        <f t="shared" si="42"/>
        <v>0</v>
      </c>
      <c r="N39" s="21">
        <f t="shared" si="42"/>
        <v>0</v>
      </c>
      <c r="O39" s="21">
        <f t="shared" si="42"/>
        <v>0</v>
      </c>
      <c r="P39" s="21">
        <f t="shared" si="42"/>
        <v>0</v>
      </c>
      <c r="Q39" s="21">
        <f t="shared" si="42"/>
        <v>0</v>
      </c>
      <c r="R39" s="21">
        <f t="shared" si="42"/>
        <v>0</v>
      </c>
      <c r="S39" s="21">
        <f t="shared" si="42"/>
        <v>0</v>
      </c>
      <c r="T39" s="21">
        <f t="shared" si="42"/>
        <v>0</v>
      </c>
      <c r="U39" s="21">
        <f t="shared" si="42"/>
        <v>0</v>
      </c>
      <c r="V39" s="21">
        <f t="shared" si="42"/>
        <v>0</v>
      </c>
      <c r="W39" s="21">
        <f t="shared" si="42"/>
        <v>0</v>
      </c>
      <c r="X39" s="21">
        <f t="shared" si="42"/>
        <v>0</v>
      </c>
      <c r="Y39" s="21">
        <f t="shared" si="42"/>
        <v>0</v>
      </c>
      <c r="Z39" s="21">
        <f t="shared" si="42"/>
        <v>0</v>
      </c>
      <c r="AA39" s="21">
        <f t="shared" si="42"/>
        <v>0</v>
      </c>
      <c r="AB39" s="21">
        <f t="shared" si="42"/>
        <v>0</v>
      </c>
      <c r="AC39" s="21">
        <f t="shared" si="42"/>
        <v>0</v>
      </c>
      <c r="AD39" s="21">
        <f t="shared" si="42"/>
        <v>0</v>
      </c>
      <c r="AE39" s="21">
        <f t="shared" si="42"/>
        <v>0</v>
      </c>
      <c r="AF39" s="21">
        <f t="shared" si="42"/>
        <v>0</v>
      </c>
      <c r="AG39" s="21">
        <f t="shared" si="42"/>
        <v>0</v>
      </c>
      <c r="AH39" s="21">
        <f t="shared" si="42"/>
        <v>32082540.092915349</v>
      </c>
      <c r="AI39" s="21">
        <f t="shared" si="42"/>
        <v>32082540.092915349</v>
      </c>
      <c r="AJ39" s="21">
        <f t="shared" si="42"/>
        <v>32082540.092915349</v>
      </c>
      <c r="AK39" s="21">
        <f t="shared" si="42"/>
        <v>32082540.092915349</v>
      </c>
      <c r="AL39" s="21">
        <f t="shared" si="42"/>
        <v>32082540.092915349</v>
      </c>
      <c r="AM39" s="21">
        <f t="shared" si="42"/>
        <v>32082540.092915349</v>
      </c>
      <c r="AN39" s="21">
        <f t="shared" si="42"/>
        <v>32082540.092915349</v>
      </c>
      <c r="AO39" s="21">
        <f t="shared" si="42"/>
        <v>32082540.092915349</v>
      </c>
      <c r="AP39" s="21">
        <f t="shared" si="42"/>
        <v>32082540.092915349</v>
      </c>
      <c r="AQ39" s="21">
        <f t="shared" si="42"/>
        <v>32082540.092915349</v>
      </c>
      <c r="AR39" s="21">
        <f t="shared" si="42"/>
        <v>0</v>
      </c>
      <c r="AS39" s="21">
        <f t="shared" si="42"/>
        <v>0</v>
      </c>
      <c r="AT39" s="21">
        <f t="shared" si="42"/>
        <v>0</v>
      </c>
      <c r="AU39" s="22">
        <f t="shared" si="23"/>
        <v>320825400.9291535</v>
      </c>
      <c r="AV39" s="22"/>
      <c r="AW39" s="4">
        <v>283975365.75511158</v>
      </c>
      <c r="AX39" s="4">
        <v>4526073866.0106888</v>
      </c>
      <c r="AY39" s="4">
        <f t="shared" si="41"/>
        <v>1343686486.376133</v>
      </c>
      <c r="AZ39" s="5">
        <f t="shared" si="25"/>
        <v>34398374.051229008</v>
      </c>
      <c r="BA39" s="5">
        <f t="shared" si="26"/>
        <v>43535442.158586703</v>
      </c>
      <c r="BB39" s="5">
        <f t="shared" si="27"/>
        <v>77933816.209815711</v>
      </c>
      <c r="BC39" s="5">
        <f t="shared" si="28"/>
        <v>361909181.96492732</v>
      </c>
      <c r="BD39" s="5">
        <f t="shared" si="29"/>
        <v>6685406.9845448136</v>
      </c>
      <c r="BE39" s="5">
        <f t="shared" si="30"/>
        <v>1771632.8509043758</v>
      </c>
      <c r="BF39" s="28">
        <f t="shared" si="31"/>
        <v>2410384.8311624159</v>
      </c>
    </row>
    <row r="40" spans="2:58" x14ac:dyDescent="0.35">
      <c r="B40" s="1">
        <f t="shared" si="32"/>
        <v>29</v>
      </c>
      <c r="C40" s="4">
        <f t="shared" si="37"/>
        <v>448659378.64773661</v>
      </c>
      <c r="D40" s="26">
        <f t="shared" si="34"/>
        <v>119036735</v>
      </c>
      <c r="E40" s="26">
        <f t="shared" si="35"/>
        <v>329622643.64773661</v>
      </c>
      <c r="F40" s="20">
        <f>SUM($E$12:E40)</f>
        <v>6199382996.0345583</v>
      </c>
      <c r="G40" s="21">
        <f t="shared" si="40"/>
        <v>0</v>
      </c>
      <c r="H40" s="21">
        <f t="shared" si="42"/>
        <v>0</v>
      </c>
      <c r="I40" s="21">
        <f t="shared" si="42"/>
        <v>0</v>
      </c>
      <c r="J40" s="21">
        <f t="shared" si="42"/>
        <v>0</v>
      </c>
      <c r="K40" s="21">
        <f t="shared" si="42"/>
        <v>0</v>
      </c>
      <c r="L40" s="21">
        <f t="shared" si="42"/>
        <v>0</v>
      </c>
      <c r="M40" s="21">
        <f t="shared" si="42"/>
        <v>0</v>
      </c>
      <c r="N40" s="21">
        <f t="shared" si="42"/>
        <v>0</v>
      </c>
      <c r="O40" s="21">
        <f t="shared" si="42"/>
        <v>0</v>
      </c>
      <c r="P40" s="21">
        <f t="shared" si="42"/>
        <v>0</v>
      </c>
      <c r="Q40" s="21">
        <f t="shared" si="42"/>
        <v>0</v>
      </c>
      <c r="R40" s="21">
        <f t="shared" si="42"/>
        <v>0</v>
      </c>
      <c r="S40" s="21">
        <f t="shared" si="42"/>
        <v>0</v>
      </c>
      <c r="T40" s="21">
        <f t="shared" si="42"/>
        <v>0</v>
      </c>
      <c r="U40" s="21">
        <f t="shared" si="42"/>
        <v>0</v>
      </c>
      <c r="V40" s="21">
        <f t="shared" si="42"/>
        <v>0</v>
      </c>
      <c r="W40" s="21">
        <f t="shared" si="42"/>
        <v>0</v>
      </c>
      <c r="X40" s="21">
        <f t="shared" si="42"/>
        <v>0</v>
      </c>
      <c r="Y40" s="21">
        <f t="shared" si="42"/>
        <v>0</v>
      </c>
      <c r="Z40" s="21">
        <f t="shared" si="42"/>
        <v>0</v>
      </c>
      <c r="AA40" s="21">
        <f t="shared" si="42"/>
        <v>0</v>
      </c>
      <c r="AB40" s="21">
        <f t="shared" si="42"/>
        <v>0</v>
      </c>
      <c r="AC40" s="21">
        <f t="shared" si="42"/>
        <v>0</v>
      </c>
      <c r="AD40" s="21">
        <f t="shared" si="42"/>
        <v>0</v>
      </c>
      <c r="AE40" s="21">
        <f t="shared" si="42"/>
        <v>0</v>
      </c>
      <c r="AF40" s="21">
        <f t="shared" si="42"/>
        <v>0</v>
      </c>
      <c r="AG40" s="21">
        <f t="shared" si="42"/>
        <v>0</v>
      </c>
      <c r="AH40" s="21">
        <f t="shared" si="42"/>
        <v>0</v>
      </c>
      <c r="AI40" s="21">
        <f t="shared" si="42"/>
        <v>32962264.364773661</v>
      </c>
      <c r="AJ40" s="21">
        <f t="shared" si="42"/>
        <v>32962264.364773661</v>
      </c>
      <c r="AK40" s="21">
        <f t="shared" si="42"/>
        <v>32962264.364773661</v>
      </c>
      <c r="AL40" s="21">
        <f t="shared" si="42"/>
        <v>32962264.364773661</v>
      </c>
      <c r="AM40" s="21">
        <f t="shared" si="42"/>
        <v>32962264.364773661</v>
      </c>
      <c r="AN40" s="21">
        <f t="shared" si="42"/>
        <v>32962264.364773661</v>
      </c>
      <c r="AO40" s="21">
        <f t="shared" si="42"/>
        <v>32962264.364773661</v>
      </c>
      <c r="AP40" s="21">
        <f t="shared" si="42"/>
        <v>32962264.364773661</v>
      </c>
      <c r="AQ40" s="21">
        <f t="shared" si="42"/>
        <v>32962264.364773661</v>
      </c>
      <c r="AR40" s="21">
        <f t="shared" si="42"/>
        <v>32962264.364773661</v>
      </c>
      <c r="AS40" s="21">
        <f t="shared" si="42"/>
        <v>0</v>
      </c>
      <c r="AT40" s="21">
        <f t="shared" si="42"/>
        <v>0</v>
      </c>
      <c r="AU40" s="22">
        <f t="shared" si="23"/>
        <v>329622643.64773655</v>
      </c>
      <c r="AV40" s="22"/>
      <c r="AW40" s="4">
        <v>292035607.77021384</v>
      </c>
      <c r="AX40" s="4">
        <v>4818109473.7809029</v>
      </c>
      <c r="AY40" s="4">
        <f t="shared" si="41"/>
        <v>1381273522.2536554</v>
      </c>
      <c r="AZ40" s="5">
        <f t="shared" si="25"/>
        <v>35360602.169693582</v>
      </c>
      <c r="BA40" s="5">
        <f t="shared" si="26"/>
        <v>44753262.121018432</v>
      </c>
      <c r="BB40" s="5">
        <f t="shared" si="27"/>
        <v>80113864.290712014</v>
      </c>
      <c r="BC40" s="5">
        <f t="shared" si="28"/>
        <v>372149472.06092584</v>
      </c>
      <c r="BD40" s="5">
        <f t="shared" si="29"/>
        <v>7166226.2434956431</v>
      </c>
      <c r="BE40" s="5">
        <f t="shared" si="30"/>
        <v>1899049.9545263455</v>
      </c>
      <c r="BF40" s="28">
        <f t="shared" si="31"/>
        <v>2583741.4347297219</v>
      </c>
    </row>
    <row r="41" spans="2:58" x14ac:dyDescent="0.35">
      <c r="B41" s="1">
        <f t="shared" si="32"/>
        <v>30</v>
      </c>
      <c r="C41" s="4">
        <f t="shared" si="37"/>
        <v>457632566.22069132</v>
      </c>
      <c r="D41" s="26">
        <f t="shared" si="34"/>
        <v>119036735</v>
      </c>
      <c r="E41" s="26">
        <f t="shared" si="35"/>
        <v>338595831.22069132</v>
      </c>
      <c r="F41" s="20">
        <f>SUM($E$12:E41)</f>
        <v>6537978827.25525</v>
      </c>
      <c r="G41" s="21">
        <f t="shared" si="40"/>
        <v>0</v>
      </c>
      <c r="H41" s="21">
        <f t="shared" si="42"/>
        <v>0</v>
      </c>
      <c r="I41" s="21">
        <f t="shared" si="42"/>
        <v>0</v>
      </c>
      <c r="J41" s="21">
        <f t="shared" si="42"/>
        <v>0</v>
      </c>
      <c r="K41" s="21">
        <f t="shared" si="42"/>
        <v>0</v>
      </c>
      <c r="L41" s="21">
        <f t="shared" si="42"/>
        <v>0</v>
      </c>
      <c r="M41" s="21">
        <f t="shared" si="42"/>
        <v>0</v>
      </c>
      <c r="N41" s="21">
        <f t="shared" si="42"/>
        <v>0</v>
      </c>
      <c r="O41" s="21">
        <f t="shared" si="42"/>
        <v>0</v>
      </c>
      <c r="P41" s="21">
        <f t="shared" si="42"/>
        <v>0</v>
      </c>
      <c r="Q41" s="21">
        <f t="shared" si="42"/>
        <v>0</v>
      </c>
      <c r="R41" s="21">
        <f t="shared" si="42"/>
        <v>0</v>
      </c>
      <c r="S41" s="21">
        <f t="shared" si="42"/>
        <v>0</v>
      </c>
      <c r="T41" s="21">
        <f t="shared" si="42"/>
        <v>0</v>
      </c>
      <c r="U41" s="21">
        <f t="shared" si="42"/>
        <v>0</v>
      </c>
      <c r="V41" s="21">
        <f t="shared" si="42"/>
        <v>0</v>
      </c>
      <c r="W41" s="21">
        <f t="shared" si="42"/>
        <v>0</v>
      </c>
      <c r="X41" s="21">
        <f t="shared" si="42"/>
        <v>0</v>
      </c>
      <c r="Y41" s="21">
        <f t="shared" si="42"/>
        <v>0</v>
      </c>
      <c r="Z41" s="21">
        <f t="shared" si="42"/>
        <v>0</v>
      </c>
      <c r="AA41" s="21">
        <f t="shared" si="42"/>
        <v>0</v>
      </c>
      <c r="AB41" s="21">
        <f t="shared" si="42"/>
        <v>0</v>
      </c>
      <c r="AC41" s="21">
        <f t="shared" si="42"/>
        <v>0</v>
      </c>
      <c r="AD41" s="21">
        <f t="shared" si="42"/>
        <v>0</v>
      </c>
      <c r="AE41" s="21">
        <f t="shared" si="42"/>
        <v>0</v>
      </c>
      <c r="AF41" s="21">
        <f t="shared" si="42"/>
        <v>0</v>
      </c>
      <c r="AG41" s="21">
        <f t="shared" si="42"/>
        <v>0</v>
      </c>
      <c r="AH41" s="21">
        <f t="shared" si="42"/>
        <v>0</v>
      </c>
      <c r="AI41" s="21">
        <f t="shared" si="42"/>
        <v>0</v>
      </c>
      <c r="AJ41" s="21">
        <f t="shared" si="42"/>
        <v>33859583.122069135</v>
      </c>
      <c r="AK41" s="21">
        <f t="shared" si="42"/>
        <v>33859583.122069135</v>
      </c>
      <c r="AL41" s="21">
        <f t="shared" si="42"/>
        <v>33859583.122069135</v>
      </c>
      <c r="AM41" s="21">
        <f t="shared" si="42"/>
        <v>33859583.122069135</v>
      </c>
      <c r="AN41" s="21">
        <f t="shared" si="42"/>
        <v>33859583.122069135</v>
      </c>
      <c r="AO41" s="21">
        <f t="shared" si="42"/>
        <v>33859583.122069135</v>
      </c>
      <c r="AP41" s="21">
        <f t="shared" si="42"/>
        <v>33859583.122069135</v>
      </c>
      <c r="AQ41" s="21">
        <f t="shared" si="42"/>
        <v>33859583.122069135</v>
      </c>
      <c r="AR41" s="21">
        <f t="shared" si="42"/>
        <v>33859583.122069135</v>
      </c>
      <c r="AS41" s="21">
        <f t="shared" si="42"/>
        <v>33859583.122069135</v>
      </c>
      <c r="AT41" s="21">
        <f t="shared" si="42"/>
        <v>0</v>
      </c>
      <c r="AU41" s="22">
        <f t="shared" si="23"/>
        <v>338595831.22069126</v>
      </c>
      <c r="AV41" s="22"/>
      <c r="AW41" s="4">
        <v>300257054.62561816</v>
      </c>
      <c r="AX41" s="4">
        <v>5118366528.4065208</v>
      </c>
      <c r="AY41" s="4">
        <f t="shared" si="41"/>
        <v>1419612298.8487291</v>
      </c>
      <c r="AZ41" s="5">
        <f t="shared" si="25"/>
        <v>36342074.850527465</v>
      </c>
      <c r="BA41" s="5">
        <f t="shared" si="26"/>
        <v>45995438.482698821</v>
      </c>
      <c r="BB41" s="5">
        <f t="shared" si="27"/>
        <v>82337513.333226293</v>
      </c>
      <c r="BC41" s="5">
        <f t="shared" si="28"/>
        <v>382594567.95884442</v>
      </c>
      <c r="BD41" s="5">
        <f t="shared" si="29"/>
        <v>7656661.8876256347</v>
      </c>
      <c r="BE41" s="5">
        <f t="shared" si="30"/>
        <v>2029015.4002207932</v>
      </c>
      <c r="BF41" s="28">
        <f t="shared" si="31"/>
        <v>2760565.170368426</v>
      </c>
    </row>
    <row r="42" spans="2:58" x14ac:dyDescent="0.35">
      <c r="B42" s="1">
        <f t="shared" si="32"/>
        <v>31</v>
      </c>
      <c r="C42" s="4">
        <f t="shared" si="37"/>
        <v>466785217.54510516</v>
      </c>
      <c r="D42" s="26">
        <f t="shared" si="34"/>
        <v>119036735</v>
      </c>
      <c r="E42" s="26">
        <f t="shared" si="35"/>
        <v>347748482.54510516</v>
      </c>
      <c r="F42" s="20">
        <f>SUM($E$12:E42)</f>
        <v>6885727309.800355</v>
      </c>
      <c r="G42" s="21">
        <f t="shared" si="40"/>
        <v>0</v>
      </c>
      <c r="H42" s="21">
        <f t="shared" si="42"/>
        <v>0</v>
      </c>
      <c r="I42" s="21">
        <f t="shared" si="42"/>
        <v>0</v>
      </c>
      <c r="J42" s="21">
        <f t="shared" si="42"/>
        <v>0</v>
      </c>
      <c r="K42" s="21">
        <f t="shared" si="42"/>
        <v>0</v>
      </c>
      <c r="L42" s="21">
        <f t="shared" si="42"/>
        <v>0</v>
      </c>
      <c r="M42" s="21">
        <f t="shared" si="42"/>
        <v>0</v>
      </c>
      <c r="N42" s="21">
        <f t="shared" si="42"/>
        <v>0</v>
      </c>
      <c r="O42" s="21">
        <f t="shared" si="42"/>
        <v>0</v>
      </c>
      <c r="P42" s="21">
        <f t="shared" si="42"/>
        <v>0</v>
      </c>
      <c r="Q42" s="21">
        <f t="shared" si="42"/>
        <v>0</v>
      </c>
      <c r="R42" s="21">
        <f t="shared" si="42"/>
        <v>0</v>
      </c>
      <c r="S42" s="21">
        <f t="shared" si="42"/>
        <v>0</v>
      </c>
      <c r="T42" s="21">
        <f t="shared" si="42"/>
        <v>0</v>
      </c>
      <c r="U42" s="21">
        <f t="shared" si="42"/>
        <v>0</v>
      </c>
      <c r="V42" s="21">
        <f t="shared" si="42"/>
        <v>0</v>
      </c>
      <c r="W42" s="21">
        <f t="shared" si="42"/>
        <v>0</v>
      </c>
      <c r="X42" s="21">
        <f t="shared" si="42"/>
        <v>0</v>
      </c>
      <c r="Y42" s="21">
        <f t="shared" si="42"/>
        <v>0</v>
      </c>
      <c r="Z42" s="21">
        <f t="shared" si="42"/>
        <v>0</v>
      </c>
      <c r="AA42" s="21">
        <f t="shared" si="42"/>
        <v>0</v>
      </c>
      <c r="AB42" s="21">
        <f t="shared" si="42"/>
        <v>0</v>
      </c>
      <c r="AC42" s="21">
        <f t="shared" si="42"/>
        <v>0</v>
      </c>
      <c r="AD42" s="21">
        <f t="shared" si="42"/>
        <v>0</v>
      </c>
      <c r="AE42" s="21">
        <f t="shared" si="42"/>
        <v>0</v>
      </c>
      <c r="AF42" s="21">
        <f t="shared" si="42"/>
        <v>0</v>
      </c>
      <c r="AG42" s="21">
        <f t="shared" si="42"/>
        <v>0</v>
      </c>
      <c r="AH42" s="21">
        <f t="shared" si="42"/>
        <v>0</v>
      </c>
      <c r="AI42" s="21">
        <f t="shared" si="42"/>
        <v>0</v>
      </c>
      <c r="AJ42" s="21">
        <f t="shared" si="42"/>
        <v>0</v>
      </c>
      <c r="AK42" s="21">
        <f t="shared" si="42"/>
        <v>34774848.254510514</v>
      </c>
      <c r="AL42" s="21">
        <f t="shared" si="42"/>
        <v>34774848.254510514</v>
      </c>
      <c r="AM42" s="21">
        <f t="shared" si="42"/>
        <v>34774848.254510514</v>
      </c>
      <c r="AN42" s="21">
        <f t="shared" si="42"/>
        <v>34774848.254510514</v>
      </c>
      <c r="AO42" s="21">
        <f t="shared" si="42"/>
        <v>34774848.254510514</v>
      </c>
      <c r="AP42" s="21">
        <f t="shared" si="42"/>
        <v>34774848.254510514</v>
      </c>
      <c r="AQ42" s="21">
        <f t="shared" si="42"/>
        <v>34774848.254510514</v>
      </c>
      <c r="AR42" s="21">
        <f t="shared" si="42"/>
        <v>34774848.254510514</v>
      </c>
      <c r="AS42" s="21">
        <f t="shared" si="42"/>
        <v>34774848.254510514</v>
      </c>
      <c r="AT42" s="21">
        <f t="shared" si="42"/>
        <v>34774848.254510514</v>
      </c>
      <c r="AU42" s="22">
        <f t="shared" si="23"/>
        <v>347748482.54510516</v>
      </c>
      <c r="AV42" s="22"/>
      <c r="AW42" s="4">
        <v>308642930.41813052</v>
      </c>
      <c r="AX42" s="4">
        <v>5427009458.8246517</v>
      </c>
      <c r="AY42" s="4">
        <f t="shared" si="41"/>
        <v>1458717850.9757032</v>
      </c>
      <c r="AZ42" s="5">
        <f t="shared" si="25"/>
        <v>37343176.984978005</v>
      </c>
      <c r="BA42" s="5">
        <f t="shared" si="26"/>
        <v>47262458.37161278</v>
      </c>
      <c r="BB42" s="5">
        <f t="shared" si="27"/>
        <v>84605635.356590778</v>
      </c>
      <c r="BC42" s="5">
        <f t="shared" si="28"/>
        <v>393248565.77472126</v>
      </c>
      <c r="BD42" s="5">
        <f t="shared" si="29"/>
        <v>8156906.2446380854</v>
      </c>
      <c r="BE42" s="5">
        <f t="shared" si="30"/>
        <v>2161580.1548290928</v>
      </c>
      <c r="BF42" s="28">
        <f t="shared" si="31"/>
        <v>2940925.380719854</v>
      </c>
    </row>
    <row r="43" spans="2:58" x14ac:dyDescent="0.35">
      <c r="B43" s="1">
        <f t="shared" si="32"/>
        <v>32</v>
      </c>
      <c r="C43" s="4">
        <f t="shared" si="37"/>
        <v>476120921.8960073</v>
      </c>
      <c r="D43" s="26">
        <f t="shared" si="34"/>
        <v>119036735</v>
      </c>
      <c r="E43" s="26">
        <f t="shared" si="35"/>
        <v>357084186.8960073</v>
      </c>
      <c r="F43" s="20">
        <f>SUM($E$12:E43)</f>
        <v>7242811496.6963625</v>
      </c>
      <c r="G43" s="21">
        <f t="shared" si="40"/>
        <v>0</v>
      </c>
      <c r="H43" s="21">
        <f t="shared" si="42"/>
        <v>0</v>
      </c>
      <c r="I43" s="21">
        <f t="shared" si="42"/>
        <v>0</v>
      </c>
      <c r="J43" s="21">
        <f t="shared" si="42"/>
        <v>0</v>
      </c>
      <c r="K43" s="21">
        <f t="shared" si="42"/>
        <v>0</v>
      </c>
      <c r="L43" s="21">
        <f t="shared" si="42"/>
        <v>0</v>
      </c>
      <c r="M43" s="21">
        <f t="shared" si="42"/>
        <v>0</v>
      </c>
      <c r="N43" s="21">
        <f t="shared" si="42"/>
        <v>0</v>
      </c>
      <c r="O43" s="21">
        <f t="shared" si="42"/>
        <v>0</v>
      </c>
      <c r="P43" s="21">
        <f t="shared" si="42"/>
        <v>0</v>
      </c>
      <c r="Q43" s="21">
        <f t="shared" si="42"/>
        <v>0</v>
      </c>
      <c r="R43" s="21">
        <f t="shared" si="42"/>
        <v>0</v>
      </c>
      <c r="S43" s="21">
        <f t="shared" si="42"/>
        <v>0</v>
      </c>
      <c r="T43" s="21">
        <f t="shared" si="42"/>
        <v>0</v>
      </c>
      <c r="U43" s="21">
        <f t="shared" si="42"/>
        <v>0</v>
      </c>
      <c r="V43" s="21">
        <f t="shared" si="42"/>
        <v>0</v>
      </c>
      <c r="W43" s="21">
        <f t="shared" si="42"/>
        <v>0</v>
      </c>
      <c r="X43" s="21">
        <f t="shared" si="42"/>
        <v>0</v>
      </c>
      <c r="Y43" s="21">
        <f t="shared" si="42"/>
        <v>0</v>
      </c>
      <c r="Z43" s="21">
        <f t="shared" si="42"/>
        <v>0</v>
      </c>
      <c r="AA43" s="21">
        <f t="shared" si="42"/>
        <v>0</v>
      </c>
      <c r="AB43" s="21">
        <f t="shared" si="42"/>
        <v>0</v>
      </c>
      <c r="AC43" s="21">
        <f t="shared" si="42"/>
        <v>0</v>
      </c>
      <c r="AD43" s="21">
        <f t="shared" si="42"/>
        <v>0</v>
      </c>
      <c r="AE43" s="21">
        <f t="shared" si="42"/>
        <v>0</v>
      </c>
      <c r="AF43" s="21">
        <f t="shared" si="42"/>
        <v>0</v>
      </c>
      <c r="AG43" s="21">
        <f t="shared" si="42"/>
        <v>0</v>
      </c>
      <c r="AH43" s="21">
        <f t="shared" si="42"/>
        <v>0</v>
      </c>
      <c r="AI43" s="21">
        <f t="shared" si="42"/>
        <v>0</v>
      </c>
      <c r="AJ43" s="21">
        <f t="shared" si="42"/>
        <v>0</v>
      </c>
      <c r="AK43" s="21">
        <f t="shared" si="42"/>
        <v>0</v>
      </c>
      <c r="AL43" s="21">
        <f t="shared" si="42"/>
        <v>35708418.689600728</v>
      </c>
      <c r="AM43" s="21">
        <f t="shared" si="42"/>
        <v>35708418.689600728</v>
      </c>
      <c r="AN43" s="21">
        <f t="shared" si="42"/>
        <v>35708418.689600728</v>
      </c>
      <c r="AO43" s="21">
        <f t="shared" si="42"/>
        <v>35708418.689600728</v>
      </c>
      <c r="AP43" s="21">
        <f t="shared" si="42"/>
        <v>35708418.689600728</v>
      </c>
      <c r="AQ43" s="21">
        <f t="shared" si="42"/>
        <v>35708418.689600728</v>
      </c>
      <c r="AR43" s="21">
        <f t="shared" si="42"/>
        <v>35708418.689600728</v>
      </c>
      <c r="AS43" s="21">
        <f t="shared" si="42"/>
        <v>35708418.689600728</v>
      </c>
      <c r="AT43" s="21">
        <f t="shared" si="42"/>
        <v>35708418.689600728</v>
      </c>
      <c r="AU43" s="22">
        <f t="shared" si="23"/>
        <v>321375768.20640653</v>
      </c>
      <c r="AV43" s="22"/>
      <c r="AW43" s="4">
        <v>317196523.72649312</v>
      </c>
      <c r="AX43" s="4">
        <v>5744205982.5511446</v>
      </c>
      <c r="AY43" s="4">
        <f t="shared" si="41"/>
        <v>1498605514.1452179</v>
      </c>
      <c r="AZ43" s="5">
        <f t="shared" si="25"/>
        <v>38364301.162117578</v>
      </c>
      <c r="BA43" s="5">
        <f t="shared" si="26"/>
        <v>48554818.658305064</v>
      </c>
      <c r="BB43" s="5">
        <f t="shared" si="27"/>
        <v>86919119.820422649</v>
      </c>
      <c r="BC43" s="5">
        <f t="shared" si="28"/>
        <v>404115643.54691577</v>
      </c>
      <c r="BD43" s="5">
        <f t="shared" si="29"/>
        <v>8667155.4887908697</v>
      </c>
      <c r="BE43" s="5">
        <f t="shared" si="30"/>
        <v>2296796.2045295807</v>
      </c>
      <c r="BF43" s="28">
        <f t="shared" si="31"/>
        <v>3124892.795278341</v>
      </c>
    </row>
    <row r="44" spans="2:58" x14ac:dyDescent="0.35">
      <c r="B44" s="1">
        <f t="shared" si="32"/>
        <v>33</v>
      </c>
      <c r="C44" s="4">
        <f t="shared" si="37"/>
        <v>485643340.33392745</v>
      </c>
      <c r="D44" s="26">
        <f t="shared" si="34"/>
        <v>119036735</v>
      </c>
      <c r="E44" s="26">
        <f t="shared" si="35"/>
        <v>366606605.33392745</v>
      </c>
      <c r="F44" s="20">
        <f>SUM($E$12:E44)</f>
        <v>7609418102.0302896</v>
      </c>
      <c r="G44" s="21">
        <f t="shared" si="40"/>
        <v>0</v>
      </c>
      <c r="H44" s="21">
        <f t="shared" si="42"/>
        <v>0</v>
      </c>
      <c r="I44" s="21">
        <f t="shared" si="42"/>
        <v>0</v>
      </c>
      <c r="J44" s="21">
        <f t="shared" si="42"/>
        <v>0</v>
      </c>
      <c r="K44" s="21">
        <f t="shared" si="42"/>
        <v>0</v>
      </c>
      <c r="L44" s="21">
        <f t="shared" si="42"/>
        <v>0</v>
      </c>
      <c r="M44" s="21">
        <f t="shared" si="42"/>
        <v>0</v>
      </c>
      <c r="N44" s="21">
        <f t="shared" si="42"/>
        <v>0</v>
      </c>
      <c r="O44" s="21">
        <f t="shared" si="42"/>
        <v>0</v>
      </c>
      <c r="P44" s="21">
        <f t="shared" si="42"/>
        <v>0</v>
      </c>
      <c r="Q44" s="21">
        <f t="shared" si="42"/>
        <v>0</v>
      </c>
      <c r="R44" s="21">
        <f t="shared" si="42"/>
        <v>0</v>
      </c>
      <c r="S44" s="21">
        <f t="shared" si="42"/>
        <v>0</v>
      </c>
      <c r="T44" s="21">
        <f t="shared" si="42"/>
        <v>0</v>
      </c>
      <c r="U44" s="21">
        <f t="shared" si="42"/>
        <v>0</v>
      </c>
      <c r="V44" s="21">
        <f t="shared" si="42"/>
        <v>0</v>
      </c>
      <c r="W44" s="21">
        <f t="shared" si="42"/>
        <v>0</v>
      </c>
      <c r="X44" s="21">
        <f t="shared" si="42"/>
        <v>0</v>
      </c>
      <c r="Y44" s="21">
        <f t="shared" si="42"/>
        <v>0</v>
      </c>
      <c r="Z44" s="21">
        <f t="shared" si="42"/>
        <v>0</v>
      </c>
      <c r="AA44" s="21">
        <f t="shared" si="42"/>
        <v>0</v>
      </c>
      <c r="AB44" s="21">
        <f t="shared" si="42"/>
        <v>0</v>
      </c>
      <c r="AC44" s="21">
        <f t="shared" si="42"/>
        <v>0</v>
      </c>
      <c r="AD44" s="21">
        <f t="shared" si="42"/>
        <v>0</v>
      </c>
      <c r="AE44" s="21">
        <f t="shared" si="42"/>
        <v>0</v>
      </c>
      <c r="AF44" s="21">
        <f t="shared" si="42"/>
        <v>0</v>
      </c>
      <c r="AG44" s="21">
        <f t="shared" si="42"/>
        <v>0</v>
      </c>
      <c r="AH44" s="21">
        <f t="shared" si="42"/>
        <v>0</v>
      </c>
      <c r="AI44" s="21">
        <f t="shared" ref="H44:AT51" si="43">IF(AND(AI$11-$B44&lt;$B$7,AI$11&gt;=$B44),$E44/$B$7,0)</f>
        <v>0</v>
      </c>
      <c r="AJ44" s="21">
        <f t="shared" si="43"/>
        <v>0</v>
      </c>
      <c r="AK44" s="21">
        <f t="shared" si="43"/>
        <v>0</v>
      </c>
      <c r="AL44" s="21">
        <f t="shared" si="43"/>
        <v>0</v>
      </c>
      <c r="AM44" s="21">
        <f t="shared" si="43"/>
        <v>36660660.533392742</v>
      </c>
      <c r="AN44" s="21">
        <f t="shared" si="43"/>
        <v>36660660.533392742</v>
      </c>
      <c r="AO44" s="21">
        <f t="shared" si="43"/>
        <v>36660660.533392742</v>
      </c>
      <c r="AP44" s="21">
        <f t="shared" si="43"/>
        <v>36660660.533392742</v>
      </c>
      <c r="AQ44" s="21">
        <f t="shared" si="43"/>
        <v>36660660.533392742</v>
      </c>
      <c r="AR44" s="21">
        <f t="shared" si="43"/>
        <v>36660660.533392742</v>
      </c>
      <c r="AS44" s="21">
        <f t="shared" si="43"/>
        <v>36660660.533392742</v>
      </c>
      <c r="AT44" s="21">
        <f t="shared" si="43"/>
        <v>36660660.533392742</v>
      </c>
      <c r="AU44" s="22">
        <f t="shared" si="23"/>
        <v>293285284.26714188</v>
      </c>
      <c r="AV44" s="22"/>
      <c r="AW44" s="4">
        <v>325921188.90102297</v>
      </c>
      <c r="AX44" s="4">
        <v>6070127171.4521675</v>
      </c>
      <c r="AY44" s="4">
        <f t="shared" si="41"/>
        <v>1539290930.5781221</v>
      </c>
      <c r="AZ44" s="5">
        <f t="shared" si="25"/>
        <v>39405847.822799928</v>
      </c>
      <c r="BA44" s="5">
        <f t="shared" si="26"/>
        <v>49873026.150731161</v>
      </c>
      <c r="BB44" s="5">
        <f t="shared" si="27"/>
        <v>89278873.973531097</v>
      </c>
      <c r="BC44" s="5">
        <f t="shared" si="28"/>
        <v>415200062.87455404</v>
      </c>
      <c r="BD44" s="5">
        <f t="shared" si="29"/>
        <v>9187609.7178266644</v>
      </c>
      <c r="BE44" s="5">
        <f t="shared" si="30"/>
        <v>2434716.5752240662</v>
      </c>
      <c r="BF44" s="28">
        <f t="shared" si="31"/>
        <v>3312539.5581279811</v>
      </c>
    </row>
    <row r="45" spans="2:58" x14ac:dyDescent="0.35">
      <c r="B45" s="1">
        <f t="shared" si="32"/>
        <v>34</v>
      </c>
      <c r="C45" s="4">
        <f t="shared" si="37"/>
        <v>495356207.14060599</v>
      </c>
      <c r="D45" s="26">
        <f t="shared" si="34"/>
        <v>119036735</v>
      </c>
      <c r="E45" s="26">
        <f t="shared" si="35"/>
        <v>376319472.14060599</v>
      </c>
      <c r="F45" s="20">
        <f>SUM($E$12:E45)</f>
        <v>7985737574.1708956</v>
      </c>
      <c r="G45" s="21">
        <f t="shared" si="40"/>
        <v>0</v>
      </c>
      <c r="H45" s="21">
        <f t="shared" si="43"/>
        <v>0</v>
      </c>
      <c r="I45" s="21">
        <f t="shared" si="43"/>
        <v>0</v>
      </c>
      <c r="J45" s="21">
        <f t="shared" si="43"/>
        <v>0</v>
      </c>
      <c r="K45" s="21">
        <f t="shared" si="43"/>
        <v>0</v>
      </c>
      <c r="L45" s="21">
        <f t="shared" si="43"/>
        <v>0</v>
      </c>
      <c r="M45" s="21">
        <f t="shared" si="43"/>
        <v>0</v>
      </c>
      <c r="N45" s="21">
        <f t="shared" si="43"/>
        <v>0</v>
      </c>
      <c r="O45" s="21">
        <f t="shared" si="43"/>
        <v>0</v>
      </c>
      <c r="P45" s="21">
        <f t="shared" si="43"/>
        <v>0</v>
      </c>
      <c r="Q45" s="21">
        <f t="shared" si="43"/>
        <v>0</v>
      </c>
      <c r="R45" s="21">
        <f t="shared" si="43"/>
        <v>0</v>
      </c>
      <c r="S45" s="21">
        <f t="shared" si="43"/>
        <v>0</v>
      </c>
      <c r="T45" s="21">
        <f t="shared" si="43"/>
        <v>0</v>
      </c>
      <c r="U45" s="21">
        <f t="shared" si="43"/>
        <v>0</v>
      </c>
      <c r="V45" s="21">
        <f t="shared" si="43"/>
        <v>0</v>
      </c>
      <c r="W45" s="21">
        <f t="shared" si="43"/>
        <v>0</v>
      </c>
      <c r="X45" s="21">
        <f t="shared" si="43"/>
        <v>0</v>
      </c>
      <c r="Y45" s="21">
        <f t="shared" si="43"/>
        <v>0</v>
      </c>
      <c r="Z45" s="21">
        <f t="shared" si="43"/>
        <v>0</v>
      </c>
      <c r="AA45" s="21">
        <f t="shared" si="43"/>
        <v>0</v>
      </c>
      <c r="AB45" s="21">
        <f t="shared" si="43"/>
        <v>0</v>
      </c>
      <c r="AC45" s="21">
        <f t="shared" si="43"/>
        <v>0</v>
      </c>
      <c r="AD45" s="21">
        <f t="shared" si="43"/>
        <v>0</v>
      </c>
      <c r="AE45" s="21">
        <f t="shared" si="43"/>
        <v>0</v>
      </c>
      <c r="AF45" s="21">
        <f t="shared" si="43"/>
        <v>0</v>
      </c>
      <c r="AG45" s="21">
        <f t="shared" si="43"/>
        <v>0</v>
      </c>
      <c r="AH45" s="21">
        <f t="shared" si="43"/>
        <v>0</v>
      </c>
      <c r="AI45" s="21">
        <f t="shared" si="43"/>
        <v>0</v>
      </c>
      <c r="AJ45" s="21">
        <f t="shared" si="43"/>
        <v>0</v>
      </c>
      <c r="AK45" s="21">
        <f t="shared" si="43"/>
        <v>0</v>
      </c>
      <c r="AL45" s="21">
        <f t="shared" si="43"/>
        <v>0</v>
      </c>
      <c r="AM45" s="21">
        <f t="shared" si="43"/>
        <v>0</v>
      </c>
      <c r="AN45" s="21">
        <f t="shared" si="43"/>
        <v>37631947.214060597</v>
      </c>
      <c r="AO45" s="21">
        <f t="shared" si="43"/>
        <v>37631947.214060597</v>
      </c>
      <c r="AP45" s="21">
        <f t="shared" si="43"/>
        <v>37631947.214060597</v>
      </c>
      <c r="AQ45" s="21">
        <f t="shared" si="43"/>
        <v>37631947.214060597</v>
      </c>
      <c r="AR45" s="21">
        <f t="shared" si="43"/>
        <v>37631947.214060597</v>
      </c>
      <c r="AS45" s="21">
        <f t="shared" si="43"/>
        <v>37631947.214060597</v>
      </c>
      <c r="AT45" s="21">
        <f t="shared" si="43"/>
        <v>37631947.214060597</v>
      </c>
      <c r="AU45" s="22">
        <f t="shared" si="23"/>
        <v>263423630.4984242</v>
      </c>
      <c r="AV45" s="22"/>
      <c r="AW45" s="4">
        <v>334820347.37904352</v>
      </c>
      <c r="AX45" s="4">
        <v>6404947518.8312111</v>
      </c>
      <c r="AY45" s="4">
        <f t="shared" si="41"/>
        <v>1580790055.3396845</v>
      </c>
      <c r="AZ45" s="5">
        <f t="shared" si="25"/>
        <v>40468225.416695923</v>
      </c>
      <c r="BA45" s="5">
        <f t="shared" si="26"/>
        <v>51217597.793005772</v>
      </c>
      <c r="BB45" s="5">
        <f t="shared" si="27"/>
        <v>91685823.209701687</v>
      </c>
      <c r="BC45" s="5">
        <f t="shared" si="28"/>
        <v>426506170.58874524</v>
      </c>
      <c r="BD45" s="5">
        <f t="shared" si="29"/>
        <v>9718473.0314433575</v>
      </c>
      <c r="BE45" s="5">
        <f t="shared" si="30"/>
        <v>2575395.3533324897</v>
      </c>
      <c r="BF45" s="28">
        <f t="shared" si="31"/>
        <v>3503939.2562346798</v>
      </c>
    </row>
    <row r="46" spans="2:58" x14ac:dyDescent="0.35">
      <c r="B46" s="1">
        <f t="shared" si="32"/>
        <v>35</v>
      </c>
      <c r="C46" s="4">
        <f t="shared" si="37"/>
        <v>505263331.28341812</v>
      </c>
      <c r="D46" s="26">
        <f t="shared" si="34"/>
        <v>119036735</v>
      </c>
      <c r="E46" s="26">
        <f t="shared" si="35"/>
        <v>386226596.28341812</v>
      </c>
      <c r="F46" s="20">
        <f>SUM($E$12:E46)</f>
        <v>8371964170.4543133</v>
      </c>
      <c r="G46" s="21">
        <f t="shared" si="40"/>
        <v>0</v>
      </c>
      <c r="H46" s="21">
        <f t="shared" si="43"/>
        <v>0</v>
      </c>
      <c r="I46" s="21">
        <f t="shared" si="43"/>
        <v>0</v>
      </c>
      <c r="J46" s="21">
        <f t="shared" si="43"/>
        <v>0</v>
      </c>
      <c r="K46" s="21">
        <f t="shared" si="43"/>
        <v>0</v>
      </c>
      <c r="L46" s="21">
        <f t="shared" si="43"/>
        <v>0</v>
      </c>
      <c r="M46" s="21">
        <f t="shared" si="43"/>
        <v>0</v>
      </c>
      <c r="N46" s="21">
        <f t="shared" si="43"/>
        <v>0</v>
      </c>
      <c r="O46" s="21">
        <f t="shared" si="43"/>
        <v>0</v>
      </c>
      <c r="P46" s="21">
        <f t="shared" si="43"/>
        <v>0</v>
      </c>
      <c r="Q46" s="21">
        <f t="shared" si="43"/>
        <v>0</v>
      </c>
      <c r="R46" s="21">
        <f t="shared" si="43"/>
        <v>0</v>
      </c>
      <c r="S46" s="21">
        <f t="shared" si="43"/>
        <v>0</v>
      </c>
      <c r="T46" s="21">
        <f t="shared" si="43"/>
        <v>0</v>
      </c>
      <c r="U46" s="21">
        <f t="shared" si="43"/>
        <v>0</v>
      </c>
      <c r="V46" s="21">
        <f t="shared" si="43"/>
        <v>0</v>
      </c>
      <c r="W46" s="21">
        <f t="shared" si="43"/>
        <v>0</v>
      </c>
      <c r="X46" s="21">
        <f t="shared" si="43"/>
        <v>0</v>
      </c>
      <c r="Y46" s="21">
        <f t="shared" si="43"/>
        <v>0</v>
      </c>
      <c r="Z46" s="21">
        <f t="shared" si="43"/>
        <v>0</v>
      </c>
      <c r="AA46" s="21">
        <f t="shared" si="43"/>
        <v>0</v>
      </c>
      <c r="AB46" s="21">
        <f t="shared" si="43"/>
        <v>0</v>
      </c>
      <c r="AC46" s="21">
        <f t="shared" si="43"/>
        <v>0</v>
      </c>
      <c r="AD46" s="21">
        <f t="shared" si="43"/>
        <v>0</v>
      </c>
      <c r="AE46" s="21">
        <f t="shared" si="43"/>
        <v>0</v>
      </c>
      <c r="AF46" s="21">
        <f t="shared" si="43"/>
        <v>0</v>
      </c>
      <c r="AG46" s="21">
        <f t="shared" si="43"/>
        <v>0</v>
      </c>
      <c r="AH46" s="21">
        <f t="shared" si="43"/>
        <v>0</v>
      </c>
      <c r="AI46" s="21">
        <f t="shared" si="43"/>
        <v>0</v>
      </c>
      <c r="AJ46" s="21">
        <f t="shared" si="43"/>
        <v>0</v>
      </c>
      <c r="AK46" s="21">
        <f t="shared" si="43"/>
        <v>0</v>
      </c>
      <c r="AL46" s="21">
        <f t="shared" si="43"/>
        <v>0</v>
      </c>
      <c r="AM46" s="21">
        <f t="shared" si="43"/>
        <v>0</v>
      </c>
      <c r="AN46" s="21">
        <f t="shared" si="43"/>
        <v>0</v>
      </c>
      <c r="AO46" s="21">
        <f t="shared" si="43"/>
        <v>38622659.628341809</v>
      </c>
      <c r="AP46" s="21">
        <f t="shared" si="43"/>
        <v>38622659.628341809</v>
      </c>
      <c r="AQ46" s="21">
        <f t="shared" si="43"/>
        <v>38622659.628341809</v>
      </c>
      <c r="AR46" s="21">
        <f t="shared" si="43"/>
        <v>38622659.628341809</v>
      </c>
      <c r="AS46" s="21">
        <f t="shared" si="43"/>
        <v>38622659.628341809</v>
      </c>
      <c r="AT46" s="21">
        <f t="shared" si="43"/>
        <v>38622659.628341809</v>
      </c>
      <c r="AU46" s="22">
        <f t="shared" si="23"/>
        <v>231735957.77005082</v>
      </c>
      <c r="AV46" s="22"/>
      <c r="AW46" s="4">
        <v>343897489.02662438</v>
      </c>
      <c r="AX46" s="4">
        <v>6748845007.8578358</v>
      </c>
      <c r="AY46" s="4">
        <f t="shared" si="41"/>
        <v>1623119162.5964775</v>
      </c>
      <c r="AZ46" s="5">
        <f t="shared" si="25"/>
        <v>41551850.562469825</v>
      </c>
      <c r="BA46" s="5">
        <f t="shared" si="26"/>
        <v>52589060.868125863</v>
      </c>
      <c r="BB46" s="5">
        <f t="shared" si="27"/>
        <v>94140911.430595696</v>
      </c>
      <c r="BC46" s="5">
        <f t="shared" si="28"/>
        <v>438038400.45722008</v>
      </c>
      <c r="BD46" s="5">
        <f t="shared" si="29"/>
        <v>10259953.611332119</v>
      </c>
      <c r="BE46" s="5">
        <f t="shared" si="30"/>
        <v>2718887.7070030114</v>
      </c>
      <c r="BF46" s="28">
        <f t="shared" si="31"/>
        <v>3699166.9483034168</v>
      </c>
    </row>
    <row r="47" spans="2:58" x14ac:dyDescent="0.35">
      <c r="B47" s="1">
        <f t="shared" si="32"/>
        <v>36</v>
      </c>
      <c r="C47" s="4">
        <f t="shared" si="37"/>
        <v>515368597.90908647</v>
      </c>
      <c r="D47" s="26">
        <f t="shared" si="34"/>
        <v>119036735</v>
      </c>
      <c r="E47" s="26">
        <f t="shared" si="35"/>
        <v>396331862.90908647</v>
      </c>
      <c r="F47" s="20">
        <f>SUM($E$12:E47)</f>
        <v>8768296033.3633995</v>
      </c>
      <c r="G47" s="21">
        <f t="shared" si="40"/>
        <v>0</v>
      </c>
      <c r="H47" s="21">
        <f t="shared" si="43"/>
        <v>0</v>
      </c>
      <c r="I47" s="21">
        <f t="shared" si="43"/>
        <v>0</v>
      </c>
      <c r="J47" s="21">
        <f t="shared" si="43"/>
        <v>0</v>
      </c>
      <c r="K47" s="21">
        <f t="shared" si="43"/>
        <v>0</v>
      </c>
      <c r="L47" s="21">
        <f t="shared" si="43"/>
        <v>0</v>
      </c>
      <c r="M47" s="21">
        <f t="shared" si="43"/>
        <v>0</v>
      </c>
      <c r="N47" s="21">
        <f t="shared" si="43"/>
        <v>0</v>
      </c>
      <c r="O47" s="21">
        <f t="shared" si="43"/>
        <v>0</v>
      </c>
      <c r="P47" s="21">
        <f t="shared" si="43"/>
        <v>0</v>
      </c>
      <c r="Q47" s="21">
        <f t="shared" si="43"/>
        <v>0</v>
      </c>
      <c r="R47" s="21">
        <f t="shared" si="43"/>
        <v>0</v>
      </c>
      <c r="S47" s="21">
        <f t="shared" si="43"/>
        <v>0</v>
      </c>
      <c r="T47" s="21">
        <f t="shared" si="43"/>
        <v>0</v>
      </c>
      <c r="U47" s="21">
        <f t="shared" si="43"/>
        <v>0</v>
      </c>
      <c r="V47" s="21">
        <f t="shared" si="43"/>
        <v>0</v>
      </c>
      <c r="W47" s="21">
        <f t="shared" si="43"/>
        <v>0</v>
      </c>
      <c r="X47" s="21">
        <f t="shared" si="43"/>
        <v>0</v>
      </c>
      <c r="Y47" s="21">
        <f t="shared" si="43"/>
        <v>0</v>
      </c>
      <c r="Z47" s="21">
        <f t="shared" si="43"/>
        <v>0</v>
      </c>
      <c r="AA47" s="21">
        <f t="shared" si="43"/>
        <v>0</v>
      </c>
      <c r="AB47" s="21">
        <f t="shared" si="43"/>
        <v>0</v>
      </c>
      <c r="AC47" s="21">
        <f t="shared" si="43"/>
        <v>0</v>
      </c>
      <c r="AD47" s="21">
        <f t="shared" si="43"/>
        <v>0</v>
      </c>
      <c r="AE47" s="21">
        <f t="shared" si="43"/>
        <v>0</v>
      </c>
      <c r="AF47" s="21">
        <f t="shared" si="43"/>
        <v>0</v>
      </c>
      <c r="AG47" s="21">
        <f t="shared" si="43"/>
        <v>0</v>
      </c>
      <c r="AH47" s="21">
        <f t="shared" si="43"/>
        <v>0</v>
      </c>
      <c r="AI47" s="21">
        <f t="shared" si="43"/>
        <v>0</v>
      </c>
      <c r="AJ47" s="21">
        <f t="shared" si="43"/>
        <v>0</v>
      </c>
      <c r="AK47" s="21">
        <f t="shared" si="43"/>
        <v>0</v>
      </c>
      <c r="AL47" s="21">
        <f t="shared" si="43"/>
        <v>0</v>
      </c>
      <c r="AM47" s="21">
        <f t="shared" si="43"/>
        <v>0</v>
      </c>
      <c r="AN47" s="21">
        <f t="shared" si="43"/>
        <v>0</v>
      </c>
      <c r="AO47" s="21">
        <f t="shared" si="43"/>
        <v>0</v>
      </c>
      <c r="AP47" s="21">
        <f t="shared" si="43"/>
        <v>39633186.29090865</v>
      </c>
      <c r="AQ47" s="21">
        <f t="shared" si="43"/>
        <v>39633186.29090865</v>
      </c>
      <c r="AR47" s="21">
        <f t="shared" si="43"/>
        <v>39633186.29090865</v>
      </c>
      <c r="AS47" s="21">
        <f t="shared" si="43"/>
        <v>39633186.29090865</v>
      </c>
      <c r="AT47" s="21">
        <f t="shared" si="43"/>
        <v>39633186.29090865</v>
      </c>
      <c r="AU47" s="22">
        <f t="shared" si="23"/>
        <v>198165931.45454323</v>
      </c>
      <c r="AV47" s="22"/>
      <c r="AW47" s="4">
        <v>353156173.50715685</v>
      </c>
      <c r="AX47" s="4">
        <v>7102001181.3649921</v>
      </c>
      <c r="AY47" s="4">
        <f t="shared" si="41"/>
        <v>1666294851.9984074</v>
      </c>
      <c r="AZ47" s="5">
        <f t="shared" si="25"/>
        <v>42657148.211159229</v>
      </c>
      <c r="BA47" s="5">
        <f t="shared" si="26"/>
        <v>53987953.204748392</v>
      </c>
      <c r="BB47" s="5">
        <f t="shared" si="27"/>
        <v>96645101.415907621</v>
      </c>
      <c r="BC47" s="5">
        <f t="shared" si="28"/>
        <v>449801274.92306447</v>
      </c>
      <c r="BD47" s="5">
        <f t="shared" si="29"/>
        <v>10812263.802818775</v>
      </c>
      <c r="BE47" s="5">
        <f t="shared" si="30"/>
        <v>2865249.9077469758</v>
      </c>
      <c r="BF47" s="28">
        <f t="shared" si="31"/>
        <v>3898299.1942135724</v>
      </c>
    </row>
    <row r="48" spans="2:58" x14ac:dyDescent="0.35">
      <c r="B48" s="1">
        <f t="shared" si="32"/>
        <v>37</v>
      </c>
      <c r="C48" s="4">
        <f t="shared" si="37"/>
        <v>525675969.8672682</v>
      </c>
      <c r="D48" s="26">
        <f t="shared" si="34"/>
        <v>119036735</v>
      </c>
      <c r="E48" s="26">
        <f t="shared" si="35"/>
        <v>406639234.8672682</v>
      </c>
      <c r="F48" s="20">
        <f>SUM($E$12:E48)</f>
        <v>9174935268.2306671</v>
      </c>
      <c r="G48" s="21">
        <f t="shared" si="40"/>
        <v>0</v>
      </c>
      <c r="H48" s="21">
        <f t="shared" si="43"/>
        <v>0</v>
      </c>
      <c r="I48" s="21">
        <f t="shared" si="43"/>
        <v>0</v>
      </c>
      <c r="J48" s="21">
        <f t="shared" si="43"/>
        <v>0</v>
      </c>
      <c r="K48" s="21">
        <f t="shared" si="43"/>
        <v>0</v>
      </c>
      <c r="L48" s="21">
        <f t="shared" si="43"/>
        <v>0</v>
      </c>
      <c r="M48" s="21">
        <f t="shared" si="43"/>
        <v>0</v>
      </c>
      <c r="N48" s="21">
        <f t="shared" si="43"/>
        <v>0</v>
      </c>
      <c r="O48" s="21">
        <f t="shared" si="43"/>
        <v>0</v>
      </c>
      <c r="P48" s="21">
        <f t="shared" si="43"/>
        <v>0</v>
      </c>
      <c r="Q48" s="21">
        <f t="shared" si="43"/>
        <v>0</v>
      </c>
      <c r="R48" s="21">
        <f t="shared" si="43"/>
        <v>0</v>
      </c>
      <c r="S48" s="21">
        <f t="shared" si="43"/>
        <v>0</v>
      </c>
      <c r="T48" s="21">
        <f t="shared" si="43"/>
        <v>0</v>
      </c>
      <c r="U48" s="21">
        <f t="shared" si="43"/>
        <v>0</v>
      </c>
      <c r="V48" s="21">
        <f t="shared" si="43"/>
        <v>0</v>
      </c>
      <c r="W48" s="21">
        <f t="shared" si="43"/>
        <v>0</v>
      </c>
      <c r="X48" s="21">
        <f t="shared" si="43"/>
        <v>0</v>
      </c>
      <c r="Y48" s="21">
        <f t="shared" si="43"/>
        <v>0</v>
      </c>
      <c r="Z48" s="21">
        <f t="shared" si="43"/>
        <v>0</v>
      </c>
      <c r="AA48" s="21">
        <f t="shared" si="43"/>
        <v>0</v>
      </c>
      <c r="AB48" s="21">
        <f t="shared" si="43"/>
        <v>0</v>
      </c>
      <c r="AC48" s="21">
        <f t="shared" si="43"/>
        <v>0</v>
      </c>
      <c r="AD48" s="21">
        <f t="shared" si="43"/>
        <v>0</v>
      </c>
      <c r="AE48" s="21">
        <f t="shared" si="43"/>
        <v>0</v>
      </c>
      <c r="AF48" s="21">
        <f t="shared" si="43"/>
        <v>0</v>
      </c>
      <c r="AG48" s="21">
        <f t="shared" si="43"/>
        <v>0</v>
      </c>
      <c r="AH48" s="21">
        <f t="shared" si="43"/>
        <v>0</v>
      </c>
      <c r="AI48" s="21">
        <f t="shared" si="43"/>
        <v>0</v>
      </c>
      <c r="AJ48" s="21">
        <f t="shared" si="43"/>
        <v>0</v>
      </c>
      <c r="AK48" s="21">
        <f t="shared" si="43"/>
        <v>0</v>
      </c>
      <c r="AL48" s="21">
        <f t="shared" si="43"/>
        <v>0</v>
      </c>
      <c r="AM48" s="21">
        <f t="shared" si="43"/>
        <v>0</v>
      </c>
      <c r="AN48" s="21">
        <f t="shared" si="43"/>
        <v>0</v>
      </c>
      <c r="AO48" s="21">
        <f t="shared" si="43"/>
        <v>0</v>
      </c>
      <c r="AP48" s="21">
        <f t="shared" si="43"/>
        <v>0</v>
      </c>
      <c r="AQ48" s="21">
        <f t="shared" si="43"/>
        <v>40663923.48672682</v>
      </c>
      <c r="AR48" s="21">
        <f t="shared" si="43"/>
        <v>40663923.48672682</v>
      </c>
      <c r="AS48" s="21">
        <f t="shared" si="43"/>
        <v>40663923.48672682</v>
      </c>
      <c r="AT48" s="21">
        <f t="shared" si="43"/>
        <v>40663923.48672682</v>
      </c>
      <c r="AU48" s="22">
        <f t="shared" si="23"/>
        <v>162655693.94690728</v>
      </c>
      <c r="AV48" s="22"/>
      <c r="AW48" s="4">
        <v>362600031.67729998</v>
      </c>
      <c r="AX48" s="4">
        <v>7464601213.0422916</v>
      </c>
      <c r="AY48" s="4">
        <f t="shared" si="41"/>
        <v>1710334055.1883755</v>
      </c>
      <c r="AZ48" s="5">
        <f t="shared" si="25"/>
        <v>43784551.812822409</v>
      </c>
      <c r="BA48" s="5">
        <f t="shared" si="26"/>
        <v>55414823.388103358</v>
      </c>
      <c r="BB48" s="5">
        <f t="shared" si="27"/>
        <v>99199375.200925767</v>
      </c>
      <c r="BC48" s="5">
        <f t="shared" si="28"/>
        <v>461799406.87822574</v>
      </c>
      <c r="BD48" s="5">
        <f t="shared" si="29"/>
        <v>11375620.198135138</v>
      </c>
      <c r="BE48" s="5">
        <f t="shared" si="30"/>
        <v>3014539.3525058115</v>
      </c>
      <c r="BF48" s="28">
        <f t="shared" si="31"/>
        <v>4101414.0850419207</v>
      </c>
    </row>
    <row r="49" spans="2:58" x14ac:dyDescent="0.35">
      <c r="B49" s="1">
        <f t="shared" si="32"/>
        <v>38</v>
      </c>
      <c r="C49" s="4">
        <f t="shared" si="37"/>
        <v>536189489.26461357</v>
      </c>
      <c r="D49" s="26">
        <f t="shared" si="34"/>
        <v>119036735</v>
      </c>
      <c r="E49" s="26">
        <f t="shared" si="35"/>
        <v>417152754.26461357</v>
      </c>
      <c r="F49" s="20">
        <f>SUM($E$12:E49)</f>
        <v>9592088022.4952812</v>
      </c>
      <c r="G49" s="21">
        <f t="shared" si="40"/>
        <v>0</v>
      </c>
      <c r="H49" s="21">
        <f t="shared" si="43"/>
        <v>0</v>
      </c>
      <c r="I49" s="21">
        <f t="shared" si="43"/>
        <v>0</v>
      </c>
      <c r="J49" s="21">
        <f t="shared" si="43"/>
        <v>0</v>
      </c>
      <c r="K49" s="21">
        <f t="shared" si="43"/>
        <v>0</v>
      </c>
      <c r="L49" s="21">
        <f t="shared" si="43"/>
        <v>0</v>
      </c>
      <c r="M49" s="21">
        <f t="shared" si="43"/>
        <v>0</v>
      </c>
      <c r="N49" s="21">
        <f t="shared" si="43"/>
        <v>0</v>
      </c>
      <c r="O49" s="21">
        <f t="shared" si="43"/>
        <v>0</v>
      </c>
      <c r="P49" s="21">
        <f t="shared" si="43"/>
        <v>0</v>
      </c>
      <c r="Q49" s="21">
        <f t="shared" si="43"/>
        <v>0</v>
      </c>
      <c r="R49" s="21">
        <f t="shared" si="43"/>
        <v>0</v>
      </c>
      <c r="S49" s="21">
        <f t="shared" si="43"/>
        <v>0</v>
      </c>
      <c r="T49" s="21">
        <f t="shared" si="43"/>
        <v>0</v>
      </c>
      <c r="U49" s="21">
        <f t="shared" si="43"/>
        <v>0</v>
      </c>
      <c r="V49" s="21">
        <f t="shared" si="43"/>
        <v>0</v>
      </c>
      <c r="W49" s="21">
        <f t="shared" si="43"/>
        <v>0</v>
      </c>
      <c r="X49" s="21">
        <f t="shared" si="43"/>
        <v>0</v>
      </c>
      <c r="Y49" s="21">
        <f t="shared" si="43"/>
        <v>0</v>
      </c>
      <c r="Z49" s="21">
        <f t="shared" si="43"/>
        <v>0</v>
      </c>
      <c r="AA49" s="21">
        <f t="shared" si="43"/>
        <v>0</v>
      </c>
      <c r="AB49" s="21">
        <f t="shared" si="43"/>
        <v>0</v>
      </c>
      <c r="AC49" s="21">
        <f t="shared" si="43"/>
        <v>0</v>
      </c>
      <c r="AD49" s="21">
        <f t="shared" si="43"/>
        <v>0</v>
      </c>
      <c r="AE49" s="21">
        <f t="shared" si="43"/>
        <v>0</v>
      </c>
      <c r="AF49" s="21">
        <f t="shared" si="43"/>
        <v>0</v>
      </c>
      <c r="AG49" s="21">
        <f t="shared" si="43"/>
        <v>0</v>
      </c>
      <c r="AH49" s="21">
        <f t="shared" si="43"/>
        <v>0</v>
      </c>
      <c r="AI49" s="21">
        <f t="shared" si="43"/>
        <v>0</v>
      </c>
      <c r="AJ49" s="21">
        <f t="shared" si="43"/>
        <v>0</v>
      </c>
      <c r="AK49" s="21">
        <f t="shared" si="43"/>
        <v>0</v>
      </c>
      <c r="AL49" s="21">
        <f t="shared" si="43"/>
        <v>0</v>
      </c>
      <c r="AM49" s="21">
        <f t="shared" si="43"/>
        <v>0</v>
      </c>
      <c r="AN49" s="21">
        <f t="shared" si="43"/>
        <v>0</v>
      </c>
      <c r="AO49" s="21">
        <f t="shared" si="43"/>
        <v>0</v>
      </c>
      <c r="AP49" s="21">
        <f t="shared" si="43"/>
        <v>0</v>
      </c>
      <c r="AQ49" s="21">
        <f t="shared" si="43"/>
        <v>0</v>
      </c>
      <c r="AR49" s="21">
        <f t="shared" si="43"/>
        <v>41715275.426461354</v>
      </c>
      <c r="AS49" s="21">
        <f t="shared" si="43"/>
        <v>41715275.426461354</v>
      </c>
      <c r="AT49" s="21">
        <f t="shared" si="43"/>
        <v>41715275.426461354</v>
      </c>
      <c r="AU49" s="22">
        <f t="shared" si="23"/>
        <v>125145826.27938406</v>
      </c>
      <c r="AV49" s="22"/>
      <c r="AW49" s="4">
        <v>372232767.01084596</v>
      </c>
      <c r="AX49" s="4">
        <v>7836833980.0531378</v>
      </c>
      <c r="AY49" s="4">
        <f t="shared" si="41"/>
        <v>1755254042.4421434</v>
      </c>
      <c r="AZ49" s="5">
        <f t="shared" si="25"/>
        <v>44934503.486518867</v>
      </c>
      <c r="BA49" s="5">
        <f t="shared" si="26"/>
        <v>56870230.975125439</v>
      </c>
      <c r="BB49" s="5">
        <f t="shared" si="27"/>
        <v>101804734.46164431</v>
      </c>
      <c r="BC49" s="5">
        <f t="shared" si="28"/>
        <v>474037501.47249025</v>
      </c>
      <c r="BD49" s="5">
        <f t="shared" si="29"/>
        <v>11950243.721357822</v>
      </c>
      <c r="BE49" s="5">
        <f t="shared" si="30"/>
        <v>3166814.586159823</v>
      </c>
      <c r="BF49" s="28">
        <f t="shared" si="31"/>
        <v>4308591.2736868337</v>
      </c>
    </row>
    <row r="50" spans="2:58" x14ac:dyDescent="0.35">
      <c r="B50" s="1">
        <f t="shared" si="32"/>
        <v>39</v>
      </c>
      <c r="C50" s="4">
        <f t="shared" si="37"/>
        <v>546913279.0499059</v>
      </c>
      <c r="D50" s="26">
        <f t="shared" si="34"/>
        <v>119036735</v>
      </c>
      <c r="E50" s="26">
        <f t="shared" si="35"/>
        <v>427876544.0499059</v>
      </c>
      <c r="F50" s="20">
        <f>SUM($E$12:E50)</f>
        <v>10019964566.545187</v>
      </c>
      <c r="G50" s="21">
        <f t="shared" ref="G50:V51" si="44">IF(AND(G$11-$B50&lt;$B$7,G$11&gt;=$B50),$E50/$B$7,0)</f>
        <v>0</v>
      </c>
      <c r="H50" s="21">
        <f t="shared" si="44"/>
        <v>0</v>
      </c>
      <c r="I50" s="21">
        <f t="shared" si="44"/>
        <v>0</v>
      </c>
      <c r="J50" s="21">
        <f t="shared" si="44"/>
        <v>0</v>
      </c>
      <c r="K50" s="21">
        <f t="shared" si="44"/>
        <v>0</v>
      </c>
      <c r="L50" s="21">
        <f t="shared" si="44"/>
        <v>0</v>
      </c>
      <c r="M50" s="21">
        <f t="shared" si="44"/>
        <v>0</v>
      </c>
      <c r="N50" s="21">
        <f t="shared" si="44"/>
        <v>0</v>
      </c>
      <c r="O50" s="21">
        <f t="shared" si="44"/>
        <v>0</v>
      </c>
      <c r="P50" s="21">
        <f t="shared" si="44"/>
        <v>0</v>
      </c>
      <c r="Q50" s="21">
        <f t="shared" si="44"/>
        <v>0</v>
      </c>
      <c r="R50" s="21">
        <f t="shared" si="44"/>
        <v>0</v>
      </c>
      <c r="S50" s="21">
        <f t="shared" si="44"/>
        <v>0</v>
      </c>
      <c r="T50" s="21">
        <f t="shared" si="44"/>
        <v>0</v>
      </c>
      <c r="U50" s="21">
        <f t="shared" si="44"/>
        <v>0</v>
      </c>
      <c r="V50" s="21">
        <f t="shared" si="44"/>
        <v>0</v>
      </c>
      <c r="W50" s="21">
        <f t="shared" si="43"/>
        <v>0</v>
      </c>
      <c r="X50" s="21">
        <f t="shared" si="43"/>
        <v>0</v>
      </c>
      <c r="Y50" s="21">
        <f t="shared" si="43"/>
        <v>0</v>
      </c>
      <c r="Z50" s="21">
        <f t="shared" si="43"/>
        <v>0</v>
      </c>
      <c r="AA50" s="21">
        <f t="shared" si="43"/>
        <v>0</v>
      </c>
      <c r="AB50" s="21">
        <f t="shared" si="43"/>
        <v>0</v>
      </c>
      <c r="AC50" s="21">
        <f t="shared" si="43"/>
        <v>0</v>
      </c>
      <c r="AD50" s="21">
        <f t="shared" si="43"/>
        <v>0</v>
      </c>
      <c r="AE50" s="21">
        <f t="shared" si="43"/>
        <v>0</v>
      </c>
      <c r="AF50" s="21">
        <f t="shared" si="43"/>
        <v>0</v>
      </c>
      <c r="AG50" s="21">
        <f t="shared" si="43"/>
        <v>0</v>
      </c>
      <c r="AH50" s="21">
        <f t="shared" si="43"/>
        <v>0</v>
      </c>
      <c r="AI50" s="21">
        <f t="shared" si="43"/>
        <v>0</v>
      </c>
      <c r="AJ50" s="21">
        <f t="shared" si="43"/>
        <v>0</v>
      </c>
      <c r="AK50" s="21">
        <f t="shared" si="43"/>
        <v>0</v>
      </c>
      <c r="AL50" s="21">
        <f t="shared" si="43"/>
        <v>0</v>
      </c>
      <c r="AM50" s="21">
        <f t="shared" si="43"/>
        <v>0</v>
      </c>
      <c r="AN50" s="21">
        <f t="shared" si="43"/>
        <v>0</v>
      </c>
      <c r="AO50" s="21">
        <f t="shared" si="43"/>
        <v>0</v>
      </c>
      <c r="AP50" s="21">
        <f t="shared" si="43"/>
        <v>0</v>
      </c>
      <c r="AQ50" s="21">
        <f t="shared" si="43"/>
        <v>0</v>
      </c>
      <c r="AR50" s="21">
        <f t="shared" si="43"/>
        <v>0</v>
      </c>
      <c r="AS50" s="21">
        <f t="shared" si="43"/>
        <v>42787654.404990591</v>
      </c>
      <c r="AT50" s="21">
        <f t="shared" si="43"/>
        <v>42787654.404990591</v>
      </c>
      <c r="AU50" s="22">
        <f t="shared" si="23"/>
        <v>85575308.809981182</v>
      </c>
      <c r="AV50" s="22"/>
      <c r="AW50" s="4">
        <v>382058157.05106294</v>
      </c>
      <c r="AX50" s="4">
        <v>8218892137.1042004</v>
      </c>
      <c r="AY50" s="4">
        <f t="shared" si="41"/>
        <v>1801072429.4409866</v>
      </c>
      <c r="AZ50" s="5">
        <f t="shared" si="25"/>
        <v>46107454.193689264</v>
      </c>
      <c r="BA50" s="5">
        <f t="shared" si="26"/>
        <v>58354746.71388796</v>
      </c>
      <c r="BB50" s="5">
        <f t="shared" si="27"/>
        <v>104462200.90757722</v>
      </c>
      <c r="BC50" s="5">
        <f t="shared" si="28"/>
        <v>486520357.95864016</v>
      </c>
      <c r="BD50" s="5">
        <f t="shared" si="29"/>
        <v>12536359.715044975</v>
      </c>
      <c r="BE50" s="5">
        <f t="shared" si="30"/>
        <v>3322135.3244869187</v>
      </c>
      <c r="BF50" s="28">
        <f t="shared" si="31"/>
        <v>4519912.0061046518</v>
      </c>
    </row>
    <row r="51" spans="2:58" x14ac:dyDescent="0.35">
      <c r="B51" s="1">
        <f t="shared" si="32"/>
        <v>40</v>
      </c>
      <c r="C51" s="4">
        <f t="shared" si="37"/>
        <v>557851544.63090408</v>
      </c>
      <c r="D51" s="26">
        <f t="shared" si="34"/>
        <v>119036735</v>
      </c>
      <c r="E51" s="26">
        <f t="shared" si="35"/>
        <v>438814809.63090408</v>
      </c>
      <c r="F51" s="20">
        <f>SUM($E$12:E51)</f>
        <v>10458779376.17609</v>
      </c>
      <c r="G51" s="21">
        <f t="shared" si="44"/>
        <v>0</v>
      </c>
      <c r="H51" s="21">
        <f t="shared" si="43"/>
        <v>0</v>
      </c>
      <c r="I51" s="21">
        <f t="shared" si="43"/>
        <v>0</v>
      </c>
      <c r="J51" s="21">
        <f t="shared" si="43"/>
        <v>0</v>
      </c>
      <c r="K51" s="21">
        <f t="shared" si="43"/>
        <v>0</v>
      </c>
      <c r="L51" s="21">
        <f t="shared" si="43"/>
        <v>0</v>
      </c>
      <c r="M51" s="21">
        <f t="shared" si="43"/>
        <v>0</v>
      </c>
      <c r="N51" s="21">
        <f t="shared" si="43"/>
        <v>0</v>
      </c>
      <c r="O51" s="21">
        <f t="shared" si="43"/>
        <v>0</v>
      </c>
      <c r="P51" s="21">
        <f t="shared" si="43"/>
        <v>0</v>
      </c>
      <c r="Q51" s="21">
        <f t="shared" si="43"/>
        <v>0</v>
      </c>
      <c r="R51" s="21">
        <f t="shared" si="43"/>
        <v>0</v>
      </c>
      <c r="S51" s="21">
        <f t="shared" si="43"/>
        <v>0</v>
      </c>
      <c r="T51" s="21">
        <f t="shared" si="43"/>
        <v>0</v>
      </c>
      <c r="U51" s="21">
        <f t="shared" si="43"/>
        <v>0</v>
      </c>
      <c r="V51" s="21">
        <f t="shared" si="43"/>
        <v>0</v>
      </c>
      <c r="W51" s="21">
        <f t="shared" si="43"/>
        <v>0</v>
      </c>
      <c r="X51" s="21">
        <f t="shared" si="43"/>
        <v>0</v>
      </c>
      <c r="Y51" s="21">
        <f t="shared" si="43"/>
        <v>0</v>
      </c>
      <c r="Z51" s="21">
        <f t="shared" si="43"/>
        <v>0</v>
      </c>
      <c r="AA51" s="21">
        <f t="shared" si="43"/>
        <v>0</v>
      </c>
      <c r="AB51" s="21">
        <f t="shared" si="43"/>
        <v>0</v>
      </c>
      <c r="AC51" s="21">
        <f t="shared" si="43"/>
        <v>0</v>
      </c>
      <c r="AD51" s="21">
        <f t="shared" si="43"/>
        <v>0</v>
      </c>
      <c r="AE51" s="21">
        <f t="shared" si="43"/>
        <v>0</v>
      </c>
      <c r="AF51" s="21">
        <f t="shared" ref="AF51:AT51" si="45">IF(AND(AF$11-$B51&lt;$B$7,AF$11&gt;=$B51),$E51/$B$7,0)</f>
        <v>0</v>
      </c>
      <c r="AG51" s="21">
        <f t="shared" si="45"/>
        <v>0</v>
      </c>
      <c r="AH51" s="21">
        <f t="shared" si="45"/>
        <v>0</v>
      </c>
      <c r="AI51" s="21">
        <f t="shared" si="45"/>
        <v>0</v>
      </c>
      <c r="AJ51" s="21">
        <f t="shared" si="45"/>
        <v>0</v>
      </c>
      <c r="AK51" s="21">
        <f t="shared" si="45"/>
        <v>0</v>
      </c>
      <c r="AL51" s="21">
        <f t="shared" si="45"/>
        <v>0</v>
      </c>
      <c r="AM51" s="21">
        <f t="shared" si="45"/>
        <v>0</v>
      </c>
      <c r="AN51" s="21">
        <f t="shared" si="45"/>
        <v>0</v>
      </c>
      <c r="AO51" s="21">
        <f t="shared" si="45"/>
        <v>0</v>
      </c>
      <c r="AP51" s="21">
        <f t="shared" si="45"/>
        <v>0</v>
      </c>
      <c r="AQ51" s="21">
        <f t="shared" si="45"/>
        <v>0</v>
      </c>
      <c r="AR51" s="21">
        <f t="shared" si="45"/>
        <v>0</v>
      </c>
      <c r="AS51" s="21">
        <f t="shared" si="45"/>
        <v>0</v>
      </c>
      <c r="AT51" s="21">
        <f t="shared" si="45"/>
        <v>43881480.963090405</v>
      </c>
      <c r="AU51" s="22">
        <f t="shared" si="23"/>
        <v>43881480.963090405</v>
      </c>
      <c r="AV51" s="22"/>
      <c r="AW51" s="4">
        <v>392080054.89208424</v>
      </c>
      <c r="AX51" s="4">
        <v>8610972191.9962845</v>
      </c>
      <c r="AY51" s="4">
        <f t="shared" si="41"/>
        <v>1847807184.1798058</v>
      </c>
      <c r="AZ51" s="5">
        <f t="shared" si="25"/>
        <v>47303863.915003031</v>
      </c>
      <c r="BA51" s="5">
        <f t="shared" si="26"/>
        <v>59868952.767425701</v>
      </c>
      <c r="BB51" s="5">
        <f t="shared" si="27"/>
        <v>107172816.68242873</v>
      </c>
      <c r="BC51" s="5">
        <f t="shared" si="28"/>
        <v>499252871.57451296</v>
      </c>
      <c r="BD51" s="5">
        <f t="shared" si="29"/>
        <v>13134198.028605819</v>
      </c>
      <c r="BE51" s="5">
        <f t="shared" si="30"/>
        <v>3480562.4775805422</v>
      </c>
      <c r="BF51" s="28">
        <f t="shared" si="31"/>
        <v>4735459.1531708054</v>
      </c>
    </row>
    <row r="52" spans="2:58" x14ac:dyDescent="0.35"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</row>
    <row r="53" spans="2:58" x14ac:dyDescent="0.35">
      <c r="B53" s="7" t="s">
        <v>7</v>
      </c>
      <c r="C53" s="7"/>
      <c r="D53" s="7"/>
      <c r="E53" s="7"/>
      <c r="F53" s="7"/>
      <c r="G53" s="7">
        <f>SUM(G12:G51)</f>
        <v>2322326.5</v>
      </c>
      <c r="H53" s="7">
        <f t="shared" ref="H53:AT53" si="46">SUM(H12:H51)</f>
        <v>7489853</v>
      </c>
      <c r="I53" s="7">
        <f t="shared" si="46"/>
        <v>15502579.5</v>
      </c>
      <c r="J53" s="7">
        <f t="shared" si="46"/>
        <v>26360506</v>
      </c>
      <c r="K53" s="7">
        <f t="shared" si="46"/>
        <v>40063632.5</v>
      </c>
      <c r="L53" s="7">
        <f t="shared" si="46"/>
        <v>56611959</v>
      </c>
      <c r="M53" s="7">
        <f t="shared" si="46"/>
        <v>73729325.5</v>
      </c>
      <c r="N53" s="7">
        <f t="shared" si="46"/>
        <v>91427112.799999997</v>
      </c>
      <c r="O53" s="7">
        <f t="shared" si="46"/>
        <v>109716929.316</v>
      </c>
      <c r="P53" s="7">
        <f t="shared" si="46"/>
        <v>128610615.63232</v>
      </c>
      <c r="Q53" s="7">
        <f t="shared" si="46"/>
        <v>145797922.64496639</v>
      </c>
      <c r="R53" s="7">
        <f t="shared" si="46"/>
        <v>160768295.79786572</v>
      </c>
      <c r="S53" s="7">
        <f t="shared" si="46"/>
        <v>173534300.41382304</v>
      </c>
      <c r="T53" s="7">
        <f t="shared" si="46"/>
        <v>184108753.12209952</v>
      </c>
      <c r="U53" s="7">
        <f t="shared" si="46"/>
        <v>192504726.88454151</v>
      </c>
      <c r="V53" s="7">
        <f t="shared" si="46"/>
        <v>198735556.12223235</v>
      </c>
      <c r="W53" s="7">
        <f t="shared" si="46"/>
        <v>205091001.944677</v>
      </c>
      <c r="X53" s="7">
        <f t="shared" si="46"/>
        <v>211573556.68357056</v>
      </c>
      <c r="Y53" s="7">
        <f t="shared" si="46"/>
        <v>218185762.51724198</v>
      </c>
      <c r="Z53" s="7">
        <f t="shared" si="46"/>
        <v>224930212.46758685</v>
      </c>
      <c r="AA53" s="7">
        <f t="shared" si="46"/>
        <v>231809551.41693857</v>
      </c>
      <c r="AB53" s="7">
        <f t="shared" si="46"/>
        <v>238826477.14527735</v>
      </c>
      <c r="AC53" s="7">
        <f t="shared" si="46"/>
        <v>245983741.38818291</v>
      </c>
      <c r="AD53" s="7">
        <f t="shared" si="46"/>
        <v>253284150.91594657</v>
      </c>
      <c r="AE53" s="7">
        <f t="shared" si="46"/>
        <v>260730568.63426548</v>
      </c>
      <c r="AF53" s="7">
        <f t="shared" si="46"/>
        <v>268325914.70695081</v>
      </c>
      <c r="AG53" s="7">
        <f t="shared" si="46"/>
        <v>276073167.7010898</v>
      </c>
      <c r="AH53" s="7">
        <f t="shared" si="46"/>
        <v>283975365.75511158</v>
      </c>
      <c r="AI53" s="7">
        <f t="shared" si="46"/>
        <v>292035607.77021384</v>
      </c>
      <c r="AJ53" s="7">
        <f t="shared" si="46"/>
        <v>300257054.62561816</v>
      </c>
      <c r="AK53" s="7">
        <f t="shared" si="46"/>
        <v>308642930.41813052</v>
      </c>
      <c r="AL53" s="7">
        <f t="shared" si="46"/>
        <v>317196523.72649312</v>
      </c>
      <c r="AM53" s="7">
        <f t="shared" si="46"/>
        <v>325921188.90102297</v>
      </c>
      <c r="AN53" s="7">
        <f t="shared" si="46"/>
        <v>334820347.37904352</v>
      </c>
      <c r="AO53" s="7">
        <f t="shared" si="46"/>
        <v>343897489.02662438</v>
      </c>
      <c r="AP53" s="7">
        <f t="shared" si="46"/>
        <v>353156173.50715685</v>
      </c>
      <c r="AQ53" s="7">
        <f t="shared" si="46"/>
        <v>362600031.67729998</v>
      </c>
      <c r="AR53" s="7">
        <f t="shared" si="46"/>
        <v>372232767.01084596</v>
      </c>
      <c r="AS53" s="7">
        <f t="shared" si="46"/>
        <v>382058157.05106294</v>
      </c>
      <c r="AT53" s="7">
        <f t="shared" si="46"/>
        <v>392080054.89208424</v>
      </c>
      <c r="AU53" s="7"/>
      <c r="AV53" s="7"/>
    </row>
    <row r="54" spans="2:58" x14ac:dyDescent="0.35">
      <c r="B54" s="1" t="s">
        <v>8</v>
      </c>
      <c r="C54" s="1"/>
      <c r="D54" s="1"/>
      <c r="E54" s="1"/>
      <c r="F54" s="1"/>
      <c r="G54" s="6">
        <f>SUM($G$53:G53)</f>
        <v>2322326.5</v>
      </c>
      <c r="H54" s="6">
        <f>SUM($G$53:H53)</f>
        <v>9812179.5</v>
      </c>
      <c r="I54" s="6">
        <f>SUM($G$53:I53)</f>
        <v>25314759</v>
      </c>
      <c r="J54" s="6">
        <f>SUM($G$53:J53)</f>
        <v>51675265</v>
      </c>
      <c r="K54" s="6">
        <f>SUM($G$53:K53)</f>
        <v>91738897.5</v>
      </c>
      <c r="L54" s="6">
        <f>SUM($G$53:L53)</f>
        <v>148350856.5</v>
      </c>
      <c r="M54" s="6">
        <f>SUM($G$53:M53)</f>
        <v>222080182</v>
      </c>
      <c r="N54" s="6">
        <f>SUM($G$53:N53)</f>
        <v>313507294.80000001</v>
      </c>
      <c r="O54" s="6">
        <f>SUM($G$53:O53)</f>
        <v>423224224.116</v>
      </c>
      <c r="P54" s="6">
        <f>SUM($G$53:P53)</f>
        <v>551834839.74831998</v>
      </c>
      <c r="Q54" s="6">
        <f>SUM($G$53:Q53)</f>
        <v>697632762.39328635</v>
      </c>
      <c r="R54" s="6">
        <f>SUM($G$53:R53)</f>
        <v>858401058.1911521</v>
      </c>
      <c r="S54" s="6">
        <f>SUM($G$53:S53)</f>
        <v>1031935358.6049751</v>
      </c>
      <c r="T54" s="6">
        <f>SUM($G$53:T53)</f>
        <v>1216044111.7270746</v>
      </c>
      <c r="U54" s="6">
        <f>SUM($G$53:U53)</f>
        <v>1408548838.6116161</v>
      </c>
      <c r="V54" s="6">
        <f>SUM($G$53:V53)</f>
        <v>1607284394.7338486</v>
      </c>
      <c r="W54" s="6">
        <f>SUM($G$53:W53)</f>
        <v>1812375396.6785254</v>
      </c>
      <c r="X54" s="6">
        <f>SUM($G$53:X53)</f>
        <v>2023948953.3620961</v>
      </c>
      <c r="Y54" s="6">
        <f>SUM($G$53:Y53)</f>
        <v>2242134715.8793383</v>
      </c>
      <c r="Z54" s="6">
        <f>SUM($G$53:Z53)</f>
        <v>2467064928.3469253</v>
      </c>
      <c r="AA54" s="6">
        <f>SUM($G$53:AA53)</f>
        <v>2698874479.763864</v>
      </c>
      <c r="AB54" s="6">
        <f>SUM($G$53:AB53)</f>
        <v>2937700956.9091415</v>
      </c>
      <c r="AC54" s="6">
        <f>SUM($G$53:AC53)</f>
        <v>3183684698.2973247</v>
      </c>
      <c r="AD54" s="6">
        <f>SUM($G$53:AD53)</f>
        <v>3436968849.2132711</v>
      </c>
      <c r="AE54" s="6">
        <f>SUM($G$53:AE53)</f>
        <v>3697699417.8475366</v>
      </c>
      <c r="AF54" s="6">
        <f>SUM($G$53:AF53)</f>
        <v>3966025332.5544872</v>
      </c>
      <c r="AG54" s="6">
        <f>SUM($G$53:AG53)</f>
        <v>4242098500.2555771</v>
      </c>
      <c r="AH54" s="6">
        <f>SUM($G$53:AH53)</f>
        <v>4526073866.0106888</v>
      </c>
      <c r="AI54" s="6">
        <f>SUM($G$53:AI53)</f>
        <v>4818109473.7809029</v>
      </c>
      <c r="AJ54" s="6">
        <f>SUM($G$53:AJ53)</f>
        <v>5118366528.4065208</v>
      </c>
      <c r="AK54" s="6">
        <f>SUM($G$53:AK53)</f>
        <v>5427009458.8246517</v>
      </c>
      <c r="AL54" s="6">
        <f>SUM($G$53:AL53)</f>
        <v>5744205982.5511446</v>
      </c>
      <c r="AM54" s="6">
        <f>SUM($G$53:AM53)</f>
        <v>6070127171.4521675</v>
      </c>
      <c r="AN54" s="6">
        <f>SUM($G$53:AN53)</f>
        <v>6404947518.8312111</v>
      </c>
      <c r="AO54" s="6">
        <f>SUM($G$53:AO53)</f>
        <v>6748845007.8578358</v>
      </c>
      <c r="AP54" s="6">
        <f>SUM($G$53:AP53)</f>
        <v>7102001181.3649921</v>
      </c>
      <c r="AQ54" s="6">
        <f>SUM($G$53:AQ53)</f>
        <v>7464601213.0422916</v>
      </c>
      <c r="AR54" s="6">
        <f>SUM($G$53:AR53)</f>
        <v>7836833980.0531378</v>
      </c>
      <c r="AS54" s="6">
        <f>SUM($G$53:AS53)</f>
        <v>8218892137.1042004</v>
      </c>
      <c r="AT54" s="6">
        <f>SUM($G$53:AT53)</f>
        <v>8610972191.9962845</v>
      </c>
      <c r="AU54" s="6"/>
      <c r="AV54" s="6"/>
    </row>
    <row r="55" spans="2:58" x14ac:dyDescent="0.35">
      <c r="B55" s="1" t="s">
        <v>13</v>
      </c>
      <c r="G55" s="7">
        <f t="array" ref="G55:AT55">TRANSPOSE(BB12:BB51)</f>
        <v>1212254.433</v>
      </c>
      <c r="H55" s="7">
        <v>3775008.3289999999</v>
      </c>
      <c r="I55" s="7">
        <v>7523240.0880000005</v>
      </c>
      <c r="J55" s="7">
        <v>12291928.109999999</v>
      </c>
      <c r="K55" s="7">
        <v>17916050.794999998</v>
      </c>
      <c r="L55" s="7">
        <v>24230586.542999998</v>
      </c>
      <c r="M55" s="7">
        <v>29882358.234000001</v>
      </c>
      <c r="N55" s="7">
        <v>34844302.325599998</v>
      </c>
      <c r="O55" s="7">
        <v>39088814.004552007</v>
      </c>
      <c r="P55" s="7">
        <v>42587736.361343056</v>
      </c>
      <c r="Q55" s="7">
        <v>45447044.285269909</v>
      </c>
      <c r="R55" s="7">
        <v>47802464.927675307</v>
      </c>
      <c r="S55" s="7">
        <v>49789139.550928831</v>
      </c>
      <c r="T55" s="7">
        <v>51541611.810647413</v>
      </c>
      <c r="U55" s="7">
        <v>53193815.803560369</v>
      </c>
      <c r="V55" s="7">
        <v>54879063.876331568</v>
      </c>
      <c r="W55" s="7">
        <v>56598016.910558224</v>
      </c>
      <c r="X55" s="7">
        <v>58351349.005469389</v>
      </c>
      <c r="Y55" s="7">
        <v>60139747.742278755</v>
      </c>
      <c r="Z55" s="7">
        <v>61963914.453824319</v>
      </c>
      <c r="AA55" s="7">
        <v>63824564.499600783</v>
      </c>
      <c r="AB55" s="7">
        <v>65722427.546292797</v>
      </c>
      <c r="AC55" s="7">
        <v>67658247.853918612</v>
      </c>
      <c r="AD55" s="7">
        <v>69632784.567697003</v>
      </c>
      <c r="AE55" s="7">
        <v>71646812.01575096</v>
      </c>
      <c r="AF55" s="7">
        <v>73701120.012765989</v>
      </c>
      <c r="AG55" s="7">
        <v>75796514.16972129</v>
      </c>
      <c r="AH55" s="7">
        <v>77933816.209815711</v>
      </c>
      <c r="AI55" s="7">
        <v>80113864.290712014</v>
      </c>
      <c r="AJ55" s="7">
        <v>82337513.333226293</v>
      </c>
      <c r="AK55" s="7">
        <v>84605635.356590778</v>
      </c>
      <c r="AL55" s="7">
        <v>86919119.820422649</v>
      </c>
      <c r="AM55" s="7">
        <v>89278873.973531097</v>
      </c>
      <c r="AN55" s="7">
        <v>91685823.209701687</v>
      </c>
      <c r="AO55" s="7">
        <v>94140911.430595696</v>
      </c>
      <c r="AP55" s="7">
        <v>96645101.415907621</v>
      </c>
      <c r="AQ55" s="7">
        <v>99199375.200925767</v>
      </c>
      <c r="AR55" s="7">
        <v>101804734.46164431</v>
      </c>
      <c r="AS55" s="7">
        <v>104462200.90757722</v>
      </c>
      <c r="AT55" s="7">
        <v>107172816.68242873</v>
      </c>
      <c r="AU55" s="7"/>
      <c r="AV55" s="7"/>
    </row>
    <row r="56" spans="2:58" x14ac:dyDescent="0.35">
      <c r="B56" s="1" t="s">
        <v>37</v>
      </c>
      <c r="G56" s="7">
        <f t="array" ref="G56:AT56">TRANSPOSE(D12:D51)</f>
        <v>119036735</v>
      </c>
      <c r="H56" s="7">
        <v>119036735</v>
      </c>
      <c r="I56" s="7">
        <v>119036735</v>
      </c>
      <c r="J56" s="7">
        <v>119036735</v>
      </c>
      <c r="K56" s="7">
        <v>119036735</v>
      </c>
      <c r="L56" s="7">
        <v>119036735</v>
      </c>
      <c r="M56" s="7">
        <v>119036735</v>
      </c>
      <c r="N56" s="7">
        <v>119036735</v>
      </c>
      <c r="O56" s="7">
        <v>119036735</v>
      </c>
      <c r="P56" s="7">
        <v>119036735</v>
      </c>
      <c r="Q56" s="7">
        <v>119036735</v>
      </c>
      <c r="R56" s="7">
        <v>119036735</v>
      </c>
      <c r="S56" s="7">
        <v>119036735</v>
      </c>
      <c r="T56" s="7">
        <v>119036735</v>
      </c>
      <c r="U56" s="7">
        <v>119036735</v>
      </c>
      <c r="V56" s="7">
        <v>119036735</v>
      </c>
      <c r="W56" s="7">
        <v>119036735</v>
      </c>
      <c r="X56" s="7">
        <v>119036735</v>
      </c>
      <c r="Y56" s="7">
        <v>119036735</v>
      </c>
      <c r="Z56" s="7">
        <v>119036735</v>
      </c>
      <c r="AA56" s="7">
        <v>119036735</v>
      </c>
      <c r="AB56" s="7">
        <v>119036735</v>
      </c>
      <c r="AC56" s="7">
        <v>119036735</v>
      </c>
      <c r="AD56" s="7">
        <v>119036735</v>
      </c>
      <c r="AE56" s="7">
        <v>119036735</v>
      </c>
      <c r="AF56" s="7">
        <v>119036735</v>
      </c>
      <c r="AG56" s="7">
        <v>119036735</v>
      </c>
      <c r="AH56" s="7">
        <v>119036735</v>
      </c>
      <c r="AI56" s="7">
        <v>119036735</v>
      </c>
      <c r="AJ56" s="7">
        <v>119036735</v>
      </c>
      <c r="AK56" s="7">
        <v>119036735</v>
      </c>
      <c r="AL56" s="7">
        <v>119036735</v>
      </c>
      <c r="AM56" s="7">
        <v>119036735</v>
      </c>
      <c r="AN56" s="7">
        <v>119036735</v>
      </c>
      <c r="AO56" s="7">
        <v>119036735</v>
      </c>
      <c r="AP56" s="7">
        <v>119036735</v>
      </c>
      <c r="AQ56" s="7">
        <v>119036735</v>
      </c>
      <c r="AR56" s="7">
        <v>119036735</v>
      </c>
      <c r="AS56" s="7">
        <v>119036735</v>
      </c>
      <c r="AT56" s="7">
        <v>119036735</v>
      </c>
      <c r="AU56" s="7"/>
      <c r="AV56" s="7"/>
    </row>
    <row r="57" spans="2:58" x14ac:dyDescent="0.35">
      <c r="B57" s="1" t="s">
        <v>49</v>
      </c>
      <c r="G57" s="7">
        <f t="array" ref="G57:AT57">TRANSPOSE(BF12:BF51)</f>
        <v>-7291555.4347469406</v>
      </c>
      <c r="H57" s="7">
        <v>-15170479.965451702</v>
      </c>
      <c r="I57" s="7">
        <v>-21784820.003270753</v>
      </c>
      <c r="J57" s="7">
        <v>-27167812.129428573</v>
      </c>
      <c r="K57" s="7">
        <v>-31352692.925149661</v>
      </c>
      <c r="L57" s="7">
        <v>-34372698.971658513</v>
      </c>
      <c r="M57" s="7">
        <v>-29114463.296220411</v>
      </c>
      <c r="N57" s="7">
        <v>-23826929.498156197</v>
      </c>
      <c r="O57" s="7">
        <v>-18512292.701834325</v>
      </c>
      <c r="P57" s="7">
        <v>-13172791.934110587</v>
      </c>
      <c r="Q57" s="7">
        <v>-8620883.8284609672</v>
      </c>
      <c r="R57" s="7">
        <v>-5014180.3042085608</v>
      </c>
      <c r="S57" s="7">
        <v>-2321820.8533404903</v>
      </c>
      <c r="T57" s="7">
        <v>-512992.48930810491</v>
      </c>
      <c r="U57" s="7">
        <v>443069.30254368129</v>
      </c>
      <c r="V57" s="7">
        <v>577079.59553862771</v>
      </c>
      <c r="W57" s="7">
        <v>713770.0943934801</v>
      </c>
      <c r="X57" s="7">
        <v>853194.403225446</v>
      </c>
      <c r="Y57" s="7">
        <v>995407.19823404157</v>
      </c>
      <c r="Z57" s="7">
        <v>1140464.2491428063</v>
      </c>
      <c r="AA57" s="7">
        <v>1288422.4410697543</v>
      </c>
      <c r="AB57" s="7">
        <v>1439339.7968352276</v>
      </c>
      <c r="AC57" s="7">
        <v>1593275.4997160102</v>
      </c>
      <c r="AD57" s="7">
        <v>1750289.9166544117</v>
      </c>
      <c r="AE57" s="7">
        <v>1910444.6219315778</v>
      </c>
      <c r="AF57" s="7">
        <v>2073802.4213142944</v>
      </c>
      <c r="AG57" s="7">
        <v>2240427.3766846522</v>
      </c>
      <c r="AH57" s="7">
        <v>2410384.8311624159</v>
      </c>
      <c r="AI57" s="7">
        <v>2583741.4347297219</v>
      </c>
      <c r="AJ57" s="7">
        <v>2760565.170368426</v>
      </c>
      <c r="AK57" s="7">
        <v>2940925.380719854</v>
      </c>
      <c r="AL57" s="7">
        <v>3124892.795278341</v>
      </c>
      <c r="AM57" s="7">
        <v>3312539.5581279811</v>
      </c>
      <c r="AN57" s="7">
        <v>3503939.2562346798</v>
      </c>
      <c r="AO57" s="7">
        <v>3699166.9483034168</v>
      </c>
      <c r="AP57" s="7">
        <v>3898299.1942135724</v>
      </c>
      <c r="AQ57" s="7">
        <v>4101414.0850419207</v>
      </c>
      <c r="AR57" s="7">
        <v>4308591.2736868337</v>
      </c>
      <c r="AS57" s="7">
        <v>4519912.0061046518</v>
      </c>
      <c r="AT57" s="7">
        <v>4735459.1531708054</v>
      </c>
      <c r="AU57" s="7"/>
      <c r="AV57" s="7"/>
    </row>
    <row r="58" spans="2:58" x14ac:dyDescent="0.35">
      <c r="B58" s="1" t="s">
        <v>14</v>
      </c>
      <c r="G58" s="6">
        <f>G53+G55+G56+G57</f>
        <v>115279760.49825306</v>
      </c>
      <c r="H58" s="6">
        <f t="shared" ref="H58:AT58" si="47">H53+H55+H56+H57</f>
        <v>115131116.36354829</v>
      </c>
      <c r="I58" s="6">
        <f t="shared" si="47"/>
        <v>120277734.58472925</v>
      </c>
      <c r="J58" s="6">
        <f t="shared" si="47"/>
        <v>130521356.98057145</v>
      </c>
      <c r="K58" s="6">
        <f t="shared" si="47"/>
        <v>145663725.36985037</v>
      </c>
      <c r="L58" s="6">
        <f t="shared" si="47"/>
        <v>165506581.57134145</v>
      </c>
      <c r="M58" s="6">
        <f t="shared" si="47"/>
        <v>193533955.43777958</v>
      </c>
      <c r="N58" s="6">
        <f t="shared" si="47"/>
        <v>221481220.62744379</v>
      </c>
      <c r="O58" s="6">
        <f t="shared" si="47"/>
        <v>249330185.61871767</v>
      </c>
      <c r="P58" s="6">
        <f t="shared" si="47"/>
        <v>277062295.05955249</v>
      </c>
      <c r="Q58" s="6">
        <f t="shared" si="47"/>
        <v>301660818.10177535</v>
      </c>
      <c r="R58" s="6">
        <f t="shared" si="47"/>
        <v>322593315.42133242</v>
      </c>
      <c r="S58" s="6">
        <f t="shared" si="47"/>
        <v>340038354.11141133</v>
      </c>
      <c r="T58" s="6">
        <f t="shared" si="47"/>
        <v>354174107.44343883</v>
      </c>
      <c r="U58" s="6">
        <f t="shared" si="47"/>
        <v>365178346.99064559</v>
      </c>
      <c r="V58" s="6">
        <f t="shared" si="47"/>
        <v>373228434.5941025</v>
      </c>
      <c r="W58" s="6">
        <f t="shared" si="47"/>
        <v>381439523.94962871</v>
      </c>
      <c r="X58" s="6">
        <f t="shared" si="47"/>
        <v>389814835.09226537</v>
      </c>
      <c r="Y58" s="6">
        <f t="shared" si="47"/>
        <v>398357652.45775479</v>
      </c>
      <c r="Z58" s="6">
        <f t="shared" si="47"/>
        <v>407071326.17055398</v>
      </c>
      <c r="AA58" s="6">
        <f t="shared" si="47"/>
        <v>415959273.35760915</v>
      </c>
      <c r="AB58" s="6">
        <f t="shared" si="47"/>
        <v>425024979.48840541</v>
      </c>
      <c r="AC58" s="6">
        <f t="shared" si="47"/>
        <v>434271999.74181753</v>
      </c>
      <c r="AD58" s="6">
        <f t="shared" si="47"/>
        <v>443703960.400298</v>
      </c>
      <c r="AE58" s="6">
        <f t="shared" si="47"/>
        <v>453324560.27194798</v>
      </c>
      <c r="AF58" s="6">
        <f t="shared" si="47"/>
        <v>463137572.14103109</v>
      </c>
      <c r="AG58" s="6">
        <f t="shared" si="47"/>
        <v>473146844.24749577</v>
      </c>
      <c r="AH58" s="6">
        <f t="shared" si="47"/>
        <v>483356301.79608971</v>
      </c>
      <c r="AI58" s="6">
        <f t="shared" si="47"/>
        <v>493769948.49565554</v>
      </c>
      <c r="AJ58" s="6">
        <f t="shared" si="47"/>
        <v>504391868.12921286</v>
      </c>
      <c r="AK58" s="6">
        <f t="shared" si="47"/>
        <v>515226226.15544111</v>
      </c>
      <c r="AL58" s="6">
        <f t="shared" si="47"/>
        <v>526277271.34219414</v>
      </c>
      <c r="AM58" s="6">
        <f t="shared" si="47"/>
        <v>537549337.43268204</v>
      </c>
      <c r="AN58" s="6">
        <f t="shared" si="47"/>
        <v>549046844.84497988</v>
      </c>
      <c r="AO58" s="6">
        <f t="shared" si="47"/>
        <v>560774302.40552354</v>
      </c>
      <c r="AP58" s="6">
        <f t="shared" si="47"/>
        <v>572736309.1172781</v>
      </c>
      <c r="AQ58" s="6">
        <f t="shared" si="47"/>
        <v>584937555.96326768</v>
      </c>
      <c r="AR58" s="6">
        <f t="shared" si="47"/>
        <v>597382827.7461772</v>
      </c>
      <c r="AS58" s="6">
        <f t="shared" si="47"/>
        <v>610077004.96474481</v>
      </c>
      <c r="AT58" s="6">
        <f t="shared" si="47"/>
        <v>623025065.72768378</v>
      </c>
      <c r="AU58" s="6"/>
      <c r="AV58" s="6"/>
    </row>
    <row r="59" spans="2:58" x14ac:dyDescent="0.35">
      <c r="B59" s="1" t="s">
        <v>15</v>
      </c>
      <c r="G59" s="6">
        <f>SUM($G$58:G58)</f>
        <v>115279760.49825306</v>
      </c>
      <c r="H59" s="6">
        <f>SUM($G$58:H58)</f>
        <v>230410876.86180136</v>
      </c>
      <c r="I59" s="6">
        <f>SUM($G$58:I58)</f>
        <v>350688611.44653058</v>
      </c>
      <c r="J59" s="6">
        <f>SUM($G$58:J58)</f>
        <v>481209968.42710203</v>
      </c>
      <c r="K59" s="6">
        <f>SUM($G$58:K58)</f>
        <v>626873693.79695237</v>
      </c>
      <c r="L59" s="6">
        <f>SUM($G$58:L58)</f>
        <v>792380275.36829376</v>
      </c>
      <c r="M59" s="6">
        <f>SUM($G$58:M58)</f>
        <v>985914230.80607331</v>
      </c>
      <c r="N59" s="6">
        <f>SUM($G$58:N58)</f>
        <v>1207395451.433517</v>
      </c>
      <c r="O59" s="6">
        <f>SUM($G$58:O58)</f>
        <v>1456725637.0522346</v>
      </c>
      <c r="P59" s="6">
        <f>SUM($G$58:P58)</f>
        <v>1733787932.1117871</v>
      </c>
      <c r="Q59" s="6">
        <f>SUM($G$58:Q58)</f>
        <v>2035448750.2135625</v>
      </c>
      <c r="R59" s="6">
        <f>SUM($G$58:R58)</f>
        <v>2358042065.6348948</v>
      </c>
      <c r="S59" s="6">
        <f>SUM($G$58:S58)</f>
        <v>2698080419.7463064</v>
      </c>
      <c r="T59" s="6">
        <f>SUM($G$58:T58)</f>
        <v>3052254527.1897454</v>
      </c>
      <c r="U59" s="6">
        <f>SUM($G$58:U58)</f>
        <v>3417432874.1803908</v>
      </c>
      <c r="V59" s="6">
        <f>SUM($G$58:V58)</f>
        <v>3790661308.7744932</v>
      </c>
      <c r="W59" s="6">
        <f>SUM($G$58:W58)</f>
        <v>4172100832.724122</v>
      </c>
      <c r="X59" s="6">
        <f>SUM($G$58:X58)</f>
        <v>4561915667.8163872</v>
      </c>
      <c r="Y59" s="6">
        <f>SUM($G$58:Y58)</f>
        <v>4960273320.2741423</v>
      </c>
      <c r="Z59" s="6">
        <f>SUM($G$58:Z58)</f>
        <v>5367344646.4446964</v>
      </c>
      <c r="AA59" s="6">
        <f>SUM($G$58:AA58)</f>
        <v>5783303919.8023052</v>
      </c>
      <c r="AB59" s="6">
        <f>SUM($G$58:AB58)</f>
        <v>6208328899.2907104</v>
      </c>
      <c r="AC59" s="6">
        <f>SUM($G$58:AC58)</f>
        <v>6642600899.0325279</v>
      </c>
      <c r="AD59" s="6">
        <f>SUM($G$58:AD58)</f>
        <v>7086304859.432826</v>
      </c>
      <c r="AE59" s="6">
        <f>SUM($G$58:AE58)</f>
        <v>7539629419.7047739</v>
      </c>
      <c r="AF59" s="6">
        <f>SUM($G$58:AF58)</f>
        <v>8002766991.8458052</v>
      </c>
      <c r="AG59" s="6">
        <f>SUM($G$58:AG58)</f>
        <v>8475913836.0933008</v>
      </c>
      <c r="AH59" s="6">
        <f>SUM($G$58:AH58)</f>
        <v>8959270137.8893909</v>
      </c>
      <c r="AI59" s="6">
        <f>SUM($G$58:AI58)</f>
        <v>9453040086.385046</v>
      </c>
      <c r="AJ59" s="6">
        <f>SUM($G$58:AJ58)</f>
        <v>9957431954.5142593</v>
      </c>
      <c r="AK59" s="6">
        <f>SUM($G$58:AK58)</f>
        <v>10472658180.669701</v>
      </c>
      <c r="AL59" s="6">
        <f>SUM($G$58:AL58)</f>
        <v>10998935452.011894</v>
      </c>
      <c r="AM59" s="6">
        <f>SUM($G$58:AM58)</f>
        <v>11536484789.444576</v>
      </c>
      <c r="AN59" s="6">
        <f>SUM($G$58:AN58)</f>
        <v>12085531634.289557</v>
      </c>
      <c r="AO59" s="6">
        <f>SUM($G$58:AO58)</f>
        <v>12646305936.69508</v>
      </c>
      <c r="AP59" s="6">
        <f>SUM($G$58:AP58)</f>
        <v>13219042245.812359</v>
      </c>
      <c r="AQ59" s="6">
        <f>SUM($G$58:AQ58)</f>
        <v>13803979801.775627</v>
      </c>
      <c r="AR59" s="6">
        <f>SUM($G$58:AR58)</f>
        <v>14401362629.521805</v>
      </c>
      <c r="AS59" s="6">
        <f>SUM($G$58:AS58)</f>
        <v>15011439634.486549</v>
      </c>
      <c r="AT59" s="6">
        <f>SUM($G$58:AT58)</f>
        <v>15634464700.214233</v>
      </c>
      <c r="AU59" s="6"/>
      <c r="AV59" s="6"/>
    </row>
    <row r="61" spans="2:58" x14ac:dyDescent="0.35">
      <c r="B61" s="1" t="s">
        <v>25</v>
      </c>
      <c r="G61" s="7">
        <f t="array" ref="G61:AT61">TRANSPOSE(C12:C51)</f>
        <v>142260000</v>
      </c>
      <c r="H61" s="7">
        <v>170712000</v>
      </c>
      <c r="I61" s="7">
        <v>199164000</v>
      </c>
      <c r="J61" s="7">
        <v>227616000</v>
      </c>
      <c r="K61" s="7">
        <v>256068000</v>
      </c>
      <c r="L61" s="7">
        <v>284520000</v>
      </c>
      <c r="M61" s="7">
        <v>290210400</v>
      </c>
      <c r="N61" s="7">
        <v>296014608</v>
      </c>
      <c r="O61" s="7">
        <v>301934900.16000003</v>
      </c>
      <c r="P61" s="7">
        <v>307973598.16320002</v>
      </c>
      <c r="Q61" s="7">
        <v>314133070.12646401</v>
      </c>
      <c r="R61" s="7">
        <v>320415731.52899331</v>
      </c>
      <c r="S61" s="7">
        <v>326824046.1595732</v>
      </c>
      <c r="T61" s="7">
        <v>333360527.08276469</v>
      </c>
      <c r="U61" s="7">
        <v>340027737.62441999</v>
      </c>
      <c r="V61" s="7">
        <v>346828292.37690842</v>
      </c>
      <c r="W61" s="7">
        <v>353764858.22444659</v>
      </c>
      <c r="X61" s="7">
        <v>360840155.38893551</v>
      </c>
      <c r="Y61" s="7">
        <v>368056958.49671423</v>
      </c>
      <c r="Z61" s="7">
        <v>375418097.66664851</v>
      </c>
      <c r="AA61" s="7">
        <v>382926459.61998147</v>
      </c>
      <c r="AB61" s="7">
        <v>390584988.81238109</v>
      </c>
      <c r="AC61" s="7">
        <v>398396688.58862871</v>
      </c>
      <c r="AD61" s="7">
        <v>406364622.36040127</v>
      </c>
      <c r="AE61" s="7">
        <v>414491914.80760932</v>
      </c>
      <c r="AF61" s="7">
        <v>422781753.10376149</v>
      </c>
      <c r="AG61" s="7">
        <v>431237388.16583675</v>
      </c>
      <c r="AH61" s="7">
        <v>439862135.9291535</v>
      </c>
      <c r="AI61" s="7">
        <v>448659378.64773661</v>
      </c>
      <c r="AJ61" s="7">
        <v>457632566.22069132</v>
      </c>
      <c r="AK61" s="7">
        <v>466785217.54510516</v>
      </c>
      <c r="AL61" s="7">
        <v>476120921.8960073</v>
      </c>
      <c r="AM61" s="7">
        <v>485643340.33392745</v>
      </c>
      <c r="AN61" s="7">
        <v>495356207.14060599</v>
      </c>
      <c r="AO61" s="7">
        <v>505263331.28341812</v>
      </c>
      <c r="AP61" s="7">
        <v>515368597.90908647</v>
      </c>
      <c r="AQ61" s="7">
        <v>525675969.8672682</v>
      </c>
      <c r="AR61" s="7">
        <v>536189489.26461357</v>
      </c>
      <c r="AS61" s="7">
        <v>546913279.0499059</v>
      </c>
      <c r="AT61" s="7">
        <v>557851544.63090408</v>
      </c>
      <c r="AU61" s="7"/>
      <c r="AV61" s="7"/>
    </row>
    <row r="62" spans="2:58" x14ac:dyDescent="0.35">
      <c r="B62" s="1" t="s">
        <v>26</v>
      </c>
      <c r="G62" s="6">
        <f>SUM($G$61:G61)</f>
        <v>142260000</v>
      </c>
      <c r="H62" s="6">
        <f>SUM($G$61:H61)</f>
        <v>312972000</v>
      </c>
      <c r="I62" s="6">
        <f>SUM($G$61:I61)</f>
        <v>512136000</v>
      </c>
      <c r="J62" s="6">
        <f>SUM($G$61:J61)</f>
        <v>739752000</v>
      </c>
      <c r="K62" s="6">
        <f>SUM($G$61:K61)</f>
        <v>995820000</v>
      </c>
      <c r="L62" s="6">
        <f>SUM($G$61:L61)</f>
        <v>1280340000</v>
      </c>
      <c r="M62" s="6">
        <f>SUM($G$61:M61)</f>
        <v>1570550400</v>
      </c>
      <c r="N62" s="6">
        <f>SUM($G$61:N61)</f>
        <v>1866565008</v>
      </c>
      <c r="O62" s="6">
        <f>SUM($G$61:O61)</f>
        <v>2168499908.1599998</v>
      </c>
      <c r="P62" s="6">
        <f>SUM($G$61:P61)</f>
        <v>2476473506.3231997</v>
      </c>
      <c r="Q62" s="6">
        <f>SUM($G$61:Q61)</f>
        <v>2790606576.4496636</v>
      </c>
      <c r="R62" s="6">
        <f>SUM($G$61:R61)</f>
        <v>3111022307.9786568</v>
      </c>
      <c r="S62" s="6">
        <f>SUM($G$61:S61)</f>
        <v>3437846354.1382298</v>
      </c>
      <c r="T62" s="6">
        <f>SUM($G$61:T61)</f>
        <v>3771206881.2209945</v>
      </c>
      <c r="U62" s="6">
        <f>SUM($G$61:U61)</f>
        <v>4111234618.8454146</v>
      </c>
      <c r="V62" s="6">
        <f>SUM($G$61:V61)</f>
        <v>4458062911.2223234</v>
      </c>
      <c r="W62" s="6">
        <f>SUM($G$61:W61)</f>
        <v>4811827769.4467697</v>
      </c>
      <c r="X62" s="6">
        <f>SUM($G$61:X61)</f>
        <v>5172667924.8357048</v>
      </c>
      <c r="Y62" s="6">
        <f>SUM($G$61:Y61)</f>
        <v>5540724883.3324194</v>
      </c>
      <c r="Z62" s="6">
        <f>SUM($G$61:Z61)</f>
        <v>5916142980.9990683</v>
      </c>
      <c r="AA62" s="6">
        <f>SUM($G$61:AA61)</f>
        <v>6299069440.61905</v>
      </c>
      <c r="AB62" s="6">
        <f>SUM($G$61:AB61)</f>
        <v>6689654429.4314308</v>
      </c>
      <c r="AC62" s="6">
        <f>SUM($G$61:AC61)</f>
        <v>7088051118.0200596</v>
      </c>
      <c r="AD62" s="6">
        <f>SUM($G$61:AD61)</f>
        <v>7494415740.3804607</v>
      </c>
      <c r="AE62" s="6">
        <f>SUM($G$61:AE61)</f>
        <v>7908907655.1880703</v>
      </c>
      <c r="AF62" s="6">
        <f>SUM($G$61:AF61)</f>
        <v>8331689408.291832</v>
      </c>
      <c r="AG62" s="6">
        <f>SUM($G$61:AG61)</f>
        <v>8762926796.4576683</v>
      </c>
      <c r="AH62" s="6">
        <f>SUM($G$61:AH61)</f>
        <v>9202788932.3868217</v>
      </c>
      <c r="AI62" s="6">
        <f>SUM($G$61:AI61)</f>
        <v>9651448311.0345592</v>
      </c>
      <c r="AJ62" s="6">
        <f>SUM($G$61:AJ61)</f>
        <v>10109080877.255251</v>
      </c>
      <c r="AK62" s="6">
        <f>SUM($G$61:AK61)</f>
        <v>10575866094.800356</v>
      </c>
      <c r="AL62" s="6">
        <f>SUM($G$61:AL61)</f>
        <v>11051987016.696363</v>
      </c>
      <c r="AM62" s="6">
        <f>SUM($G$61:AM61)</f>
        <v>11537630357.030291</v>
      </c>
      <c r="AN62" s="6">
        <f>SUM($G$61:AN61)</f>
        <v>12032986564.170897</v>
      </c>
      <c r="AO62" s="6">
        <f>SUM($G$61:AO61)</f>
        <v>12538249895.454315</v>
      </c>
      <c r="AP62" s="6">
        <f>SUM($G$61:AP61)</f>
        <v>13053618493.363401</v>
      </c>
      <c r="AQ62" s="6">
        <f>SUM($G$61:AQ61)</f>
        <v>13579294463.230669</v>
      </c>
      <c r="AR62" s="6">
        <f>SUM($G$61:AR61)</f>
        <v>14115483952.495283</v>
      </c>
      <c r="AS62" s="6">
        <f>SUM($G$61:AS61)</f>
        <v>14662397231.545189</v>
      </c>
      <c r="AT62" s="6">
        <f>SUM($G$61:AT61)</f>
        <v>15220248776.176092</v>
      </c>
      <c r="AU62" s="6"/>
      <c r="AV62" s="6"/>
    </row>
    <row r="63" spans="2:58" x14ac:dyDescent="0.35">
      <c r="B63" s="1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</row>
    <row r="64" spans="2:58" x14ac:dyDescent="0.35">
      <c r="B64" s="1" t="s">
        <v>28</v>
      </c>
      <c r="G64" s="6">
        <f t="shared" ref="G64:AT64" si="48">G58*(1-$B$9)^(G11-$G$11)</f>
        <v>115279760.49825306</v>
      </c>
      <c r="H64" s="6">
        <f t="shared" si="48"/>
        <v>103618004.72719346</v>
      </c>
      <c r="I64" s="6">
        <f t="shared" si="48"/>
        <v>97424965.013630703</v>
      </c>
      <c r="J64" s="6">
        <f t="shared" si="48"/>
        <v>95150069.238836601</v>
      </c>
      <c r="K64" s="6">
        <f t="shared" si="48"/>
        <v>95569970.21515885</v>
      </c>
      <c r="L64" s="6">
        <f t="shared" si="48"/>
        <v>97729981.35206145</v>
      </c>
      <c r="M64" s="6">
        <f t="shared" si="48"/>
        <v>102851878.81180905</v>
      </c>
      <c r="N64" s="6">
        <f t="shared" si="48"/>
        <v>105933781.23432244</v>
      </c>
      <c r="O64" s="6">
        <f t="shared" si="48"/>
        <v>107328469.37207156</v>
      </c>
      <c r="P64" s="6">
        <f t="shared" si="48"/>
        <v>107339609.83543415</v>
      </c>
      <c r="Q64" s="6">
        <f t="shared" si="48"/>
        <v>105182623.49501692</v>
      </c>
      <c r="R64" s="6">
        <f t="shared" si="48"/>
        <v>101233200.60701777</v>
      </c>
      <c r="S64" s="6">
        <f t="shared" si="48"/>
        <v>96036874.737448096</v>
      </c>
      <c r="T64" s="6">
        <f t="shared" si="48"/>
        <v>90026306.098940149</v>
      </c>
      <c r="U64" s="6">
        <f t="shared" si="48"/>
        <v>83541092.531507358</v>
      </c>
      <c r="V64" s="6">
        <f t="shared" si="48"/>
        <v>76844424.92849347</v>
      </c>
      <c r="W64" s="6">
        <f t="shared" si="48"/>
        <v>70681513.870469794</v>
      </c>
      <c r="X64" s="6">
        <f t="shared" si="48"/>
        <v>65010128.340592749</v>
      </c>
      <c r="Y64" s="6">
        <f t="shared" si="48"/>
        <v>59791346.563415475</v>
      </c>
      <c r="Z64" s="6">
        <f t="shared" si="48"/>
        <v>54989300.01729162</v>
      </c>
      <c r="AA64" s="6">
        <f t="shared" si="48"/>
        <v>50570936.900742285</v>
      </c>
      <c r="AB64" s="6">
        <f t="shared" si="48"/>
        <v>46505803.611263141</v>
      </c>
      <c r="AC64" s="6">
        <f t="shared" si="48"/>
        <v>42765842.89788311</v>
      </c>
      <c r="AD64" s="6">
        <f t="shared" si="48"/>
        <v>39325207.444725893</v>
      </c>
      <c r="AE64" s="6">
        <f t="shared" si="48"/>
        <v>36160087.732280642</v>
      </c>
      <c r="AF64" s="6">
        <f t="shared" si="48"/>
        <v>33248553.10645368</v>
      </c>
      <c r="AG64" s="6">
        <f t="shared" si="48"/>
        <v>30570405.063122526</v>
      </c>
      <c r="AH64" s="6">
        <f t="shared" si="48"/>
        <v>28107041.828204714</v>
      </c>
      <c r="AI64" s="6">
        <f t="shared" si="48"/>
        <v>25841333.380524341</v>
      </c>
      <c r="AJ64" s="6">
        <f t="shared" si="48"/>
        <v>23757506.127330527</v>
      </c>
      <c r="AK64" s="6">
        <f t="shared" si="48"/>
        <v>21841036.500497673</v>
      </c>
      <c r="AL64" s="6">
        <f t="shared" si="48"/>
        <v>20078552.795504298</v>
      </c>
      <c r="AM64" s="6">
        <f t="shared" si="48"/>
        <v>18457744.625515632</v>
      </c>
      <c r="AN64" s="6">
        <f t="shared" si="48"/>
        <v>16967279.409541775</v>
      </c>
      <c r="AO64" s="6">
        <f t="shared" si="48"/>
        <v>15596725.356945924</v>
      </c>
      <c r="AP64" s="6">
        <f t="shared" si="48"/>
        <v>14336480.45076428</v>
      </c>
      <c r="AQ64" s="6">
        <f t="shared" si="48"/>
        <v>13177706.969580734</v>
      </c>
      <c r="AR64" s="6">
        <f t="shared" si="48"/>
        <v>12112271.122276332</v>
      </c>
      <c r="AS64" s="6">
        <f t="shared" si="48"/>
        <v>11132687.402030764</v>
      </c>
      <c r="AT64" s="6">
        <f t="shared" si="48"/>
        <v>10232067.295667227</v>
      </c>
      <c r="AU64" s="6"/>
      <c r="AV64" s="6"/>
    </row>
    <row r="65" spans="2:48" x14ac:dyDescent="0.35">
      <c r="B65" s="1" t="s">
        <v>27</v>
      </c>
      <c r="G65" s="6">
        <f>SUM($G$64:G64)</f>
        <v>115279760.49825306</v>
      </c>
      <c r="H65" s="6">
        <f>SUM($G$64:H64)</f>
        <v>218897765.22544652</v>
      </c>
      <c r="I65" s="6">
        <f>SUM($G$64:I64)</f>
        <v>316322730.23907721</v>
      </c>
      <c r="J65" s="6">
        <f>SUM($G$64:J64)</f>
        <v>411472799.4779138</v>
      </c>
      <c r="K65" s="6">
        <f>SUM($G$64:K64)</f>
        <v>507042769.69307268</v>
      </c>
      <c r="L65" s="6">
        <f>SUM($G$64:L64)</f>
        <v>604772751.04513407</v>
      </c>
      <c r="M65" s="6">
        <f>SUM($G$64:M64)</f>
        <v>707624629.85694313</v>
      </c>
      <c r="N65" s="6">
        <f>SUM($G$64:N64)</f>
        <v>813558411.09126556</v>
      </c>
      <c r="O65" s="6">
        <f>SUM($G$64:O64)</f>
        <v>920886880.46333718</v>
      </c>
      <c r="P65" s="6">
        <f>SUM($G$64:P64)</f>
        <v>1028226490.2987714</v>
      </c>
      <c r="Q65" s="6">
        <f>SUM($G$64:Q64)</f>
        <v>1133409113.7937882</v>
      </c>
      <c r="R65" s="6">
        <f>SUM($G$64:R64)</f>
        <v>1234642314.400806</v>
      </c>
      <c r="S65" s="6">
        <f>SUM($G$64:S64)</f>
        <v>1330679189.1382542</v>
      </c>
      <c r="T65" s="6">
        <f>SUM($G$64:T64)</f>
        <v>1420705495.2371943</v>
      </c>
      <c r="U65" s="6">
        <f>SUM($G$64:U64)</f>
        <v>1504246587.7687016</v>
      </c>
      <c r="V65" s="6">
        <f>SUM($G$64:V64)</f>
        <v>1581091012.6971951</v>
      </c>
      <c r="W65" s="6">
        <f>SUM($G$64:W64)</f>
        <v>1651772526.5676649</v>
      </c>
      <c r="X65" s="6">
        <f>SUM($G$64:X64)</f>
        <v>1716782654.9082577</v>
      </c>
      <c r="Y65" s="6">
        <f>SUM($G$64:Y64)</f>
        <v>1776574001.4716733</v>
      </c>
      <c r="Z65" s="6">
        <f>SUM($G$64:Z64)</f>
        <v>1831563301.4889648</v>
      </c>
      <c r="AA65" s="6">
        <f>SUM($G$64:AA64)</f>
        <v>1882134238.3897071</v>
      </c>
      <c r="AB65" s="6">
        <f>SUM($G$64:AB64)</f>
        <v>1928640042.0009701</v>
      </c>
      <c r="AC65" s="6">
        <f>SUM($G$64:AC64)</f>
        <v>1971405884.8988533</v>
      </c>
      <c r="AD65" s="6">
        <f>SUM($G$64:AD64)</f>
        <v>2010731092.3435793</v>
      </c>
      <c r="AE65" s="6">
        <f>SUM($G$64:AE64)</f>
        <v>2046891180.07586</v>
      </c>
      <c r="AF65" s="6">
        <f>SUM($G$64:AF64)</f>
        <v>2080139733.1823137</v>
      </c>
      <c r="AG65" s="6">
        <f>SUM($G$64:AG64)</f>
        <v>2110710138.2454362</v>
      </c>
      <c r="AH65" s="6">
        <f>SUM($G$64:AH64)</f>
        <v>2138817180.0736408</v>
      </c>
      <c r="AI65" s="6">
        <f>SUM($G$64:AI64)</f>
        <v>2164658513.454165</v>
      </c>
      <c r="AJ65" s="6">
        <f>SUM($G$64:AJ64)</f>
        <v>2188416019.5814953</v>
      </c>
      <c r="AK65" s="6">
        <f>SUM($G$64:AK64)</f>
        <v>2210257056.0819931</v>
      </c>
      <c r="AL65" s="6">
        <f>SUM($G$64:AL64)</f>
        <v>2230335608.8774972</v>
      </c>
      <c r="AM65" s="6">
        <f>SUM($G$64:AM64)</f>
        <v>2248793353.5030127</v>
      </c>
      <c r="AN65" s="6">
        <f>SUM($G$64:AN64)</f>
        <v>2265760632.9125543</v>
      </c>
      <c r="AO65" s="6">
        <f>SUM($G$64:AO64)</f>
        <v>2281357358.2695003</v>
      </c>
      <c r="AP65" s="6">
        <f>SUM($G$64:AP64)</f>
        <v>2295693838.7202644</v>
      </c>
      <c r="AQ65" s="6">
        <f>SUM($G$64:AQ64)</f>
        <v>2308871545.6898451</v>
      </c>
      <c r="AR65" s="6">
        <f>SUM($G$64:AR64)</f>
        <v>2320983816.8121214</v>
      </c>
      <c r="AS65" s="6">
        <f>SUM($G$64:AS64)</f>
        <v>2332116504.2141523</v>
      </c>
      <c r="AT65" s="6">
        <f>SUM($G$64:AT64)</f>
        <v>2342348571.5098195</v>
      </c>
      <c r="AU65" s="6"/>
      <c r="AV65" s="6"/>
    </row>
    <row r="66" spans="2:48" x14ac:dyDescent="0.35">
      <c r="B66" s="1" t="s">
        <v>23</v>
      </c>
      <c r="G66" s="6">
        <f t="shared" ref="G66:AT66" si="49">G61*(1-$B$9)^(G11-$G$11)</f>
        <v>142260000</v>
      </c>
      <c r="H66" s="6">
        <f t="shared" si="49"/>
        <v>153640800</v>
      </c>
      <c r="I66" s="6">
        <f t="shared" si="49"/>
        <v>161322840</v>
      </c>
      <c r="J66" s="6">
        <f t="shared" si="49"/>
        <v>165932064.00000003</v>
      </c>
      <c r="K66" s="6">
        <f t="shared" si="49"/>
        <v>168006214.80000004</v>
      </c>
      <c r="L66" s="6">
        <f t="shared" si="49"/>
        <v>168006214.80000004</v>
      </c>
      <c r="M66" s="6">
        <f t="shared" si="49"/>
        <v>154229705.18640006</v>
      </c>
      <c r="N66" s="6">
        <f t="shared" si="49"/>
        <v>141582869.36111525</v>
      </c>
      <c r="O66" s="6">
        <f t="shared" si="49"/>
        <v>129973074.07350381</v>
      </c>
      <c r="P66" s="6">
        <f t="shared" si="49"/>
        <v>119315281.99947649</v>
      </c>
      <c r="Q66" s="6">
        <f t="shared" si="49"/>
        <v>109531428.87551942</v>
      </c>
      <c r="R66" s="6">
        <f t="shared" si="49"/>
        <v>100549851.70772685</v>
      </c>
      <c r="S66" s="6">
        <f t="shared" si="49"/>
        <v>92304763.86769326</v>
      </c>
      <c r="T66" s="6">
        <f t="shared" si="49"/>
        <v>84735773.230542436</v>
      </c>
      <c r="U66" s="6">
        <f t="shared" si="49"/>
        <v>77787439.825637951</v>
      </c>
      <c r="V66" s="6">
        <f t="shared" si="49"/>
        <v>71408869.759935647</v>
      </c>
      <c r="W66" s="6">
        <f t="shared" si="49"/>
        <v>65553342.439620927</v>
      </c>
      <c r="X66" s="6">
        <f t="shared" si="49"/>
        <v>60177968.359572008</v>
      </c>
      <c r="Y66" s="6">
        <f t="shared" si="49"/>
        <v>55243374.954087108</v>
      </c>
      <c r="Z66" s="6">
        <f t="shared" si="49"/>
        <v>50713418.207851976</v>
      </c>
      <c r="AA66" s="6">
        <f t="shared" si="49"/>
        <v>46554917.914808109</v>
      </c>
      <c r="AB66" s="6">
        <f t="shared" si="49"/>
        <v>42737414.645793848</v>
      </c>
      <c r="AC66" s="6">
        <f t="shared" si="49"/>
        <v>39232946.644838758</v>
      </c>
      <c r="AD66" s="6">
        <f t="shared" si="49"/>
        <v>36015845.019961976</v>
      </c>
      <c r="AE66" s="6">
        <f t="shared" si="49"/>
        <v>33062545.728325095</v>
      </c>
      <c r="AF66" s="6">
        <f t="shared" si="49"/>
        <v>30351416.978602439</v>
      </c>
      <c r="AG66" s="6">
        <f t="shared" si="49"/>
        <v>27862600.786357045</v>
      </c>
      <c r="AH66" s="6">
        <f t="shared" si="49"/>
        <v>25577867.521875769</v>
      </c>
      <c r="AI66" s="6">
        <f t="shared" si="49"/>
        <v>23480482.385081958</v>
      </c>
      <c r="AJ66" s="6">
        <f t="shared" si="49"/>
        <v>21555082.829505239</v>
      </c>
      <c r="AK66" s="6">
        <f t="shared" si="49"/>
        <v>19787566.037485808</v>
      </c>
      <c r="AL66" s="6">
        <f t="shared" si="49"/>
        <v>18164985.622411974</v>
      </c>
      <c r="AM66" s="6">
        <f t="shared" si="49"/>
        <v>16675456.801374193</v>
      </c>
      <c r="AN66" s="6">
        <f t="shared" si="49"/>
        <v>15308069.343661509</v>
      </c>
      <c r="AO66" s="6">
        <f t="shared" si="49"/>
        <v>14052807.657481266</v>
      </c>
      <c r="AP66" s="6">
        <f t="shared" si="49"/>
        <v>12900477.429567805</v>
      </c>
      <c r="AQ66" s="6">
        <f t="shared" si="49"/>
        <v>11842638.280343244</v>
      </c>
      <c r="AR66" s="6">
        <f t="shared" si="49"/>
        <v>10871541.9413551</v>
      </c>
      <c r="AS66" s="6">
        <f t="shared" si="49"/>
        <v>9980075.502163982</v>
      </c>
      <c r="AT66" s="6">
        <f t="shared" si="49"/>
        <v>9161709.3109865375</v>
      </c>
      <c r="AU66" s="6"/>
      <c r="AV66" s="6"/>
    </row>
    <row r="67" spans="2:48" ht="13" customHeight="1" x14ac:dyDescent="0.35">
      <c r="B67" s="1" t="s">
        <v>24</v>
      </c>
      <c r="G67" s="6">
        <f>SUM($G$66:G66)</f>
        <v>142260000</v>
      </c>
      <c r="H67" s="6">
        <f>SUM($G$66:H66)</f>
        <v>295900800</v>
      </c>
      <c r="I67" s="6">
        <f>SUM($G$66:I66)</f>
        <v>457223640</v>
      </c>
      <c r="J67" s="6">
        <f>SUM($G$66:J66)</f>
        <v>623155704</v>
      </c>
      <c r="K67" s="6">
        <f>SUM($G$66:K66)</f>
        <v>791161918.80000007</v>
      </c>
      <c r="L67" s="6">
        <f>SUM($G$66:L66)</f>
        <v>959168133.60000014</v>
      </c>
      <c r="M67" s="6">
        <f>SUM($G$66:M66)</f>
        <v>1113397838.7864003</v>
      </c>
      <c r="N67" s="6">
        <f>SUM($G$66:N66)</f>
        <v>1254980708.1475155</v>
      </c>
      <c r="O67" s="6">
        <f>SUM($G$66:O66)</f>
        <v>1384953782.2210193</v>
      </c>
      <c r="P67" s="6">
        <f>SUM($G$66:P66)</f>
        <v>1504269064.2204957</v>
      </c>
      <c r="Q67" s="6">
        <f>SUM($G$66:Q66)</f>
        <v>1613800493.0960152</v>
      </c>
      <c r="R67" s="6">
        <f>SUM($G$66:R66)</f>
        <v>1714350344.8037422</v>
      </c>
      <c r="S67" s="6">
        <f>SUM($G$66:S66)</f>
        <v>1806655108.6714354</v>
      </c>
      <c r="T67" s="6">
        <f>SUM($G$66:T66)</f>
        <v>1891390881.9019778</v>
      </c>
      <c r="U67" s="6">
        <f>SUM($G$66:U66)</f>
        <v>1969178321.7276158</v>
      </c>
      <c r="V67" s="6">
        <f>SUM($G$66:V66)</f>
        <v>2040587191.4875515</v>
      </c>
      <c r="W67" s="6">
        <f>SUM($G$66:W66)</f>
        <v>2106140533.9271724</v>
      </c>
      <c r="X67" s="6">
        <f>SUM($G$66:X66)</f>
        <v>2166318502.2867446</v>
      </c>
      <c r="Y67" s="6">
        <f>SUM($G$66:Y66)</f>
        <v>2221561877.2408319</v>
      </c>
      <c r="Z67" s="6">
        <f>SUM($G$66:Z66)</f>
        <v>2272275295.4486837</v>
      </c>
      <c r="AA67" s="6">
        <f>SUM($G$66:AA66)</f>
        <v>2318830213.363492</v>
      </c>
      <c r="AB67" s="6">
        <f>SUM($G$66:AB66)</f>
        <v>2361567628.0092859</v>
      </c>
      <c r="AC67" s="6">
        <f>SUM($G$66:AC66)</f>
        <v>2400800574.6541247</v>
      </c>
      <c r="AD67" s="6">
        <f>SUM($G$66:AD66)</f>
        <v>2436816419.6740866</v>
      </c>
      <c r="AE67" s="6">
        <f>SUM($G$66:AE66)</f>
        <v>2469878965.4024115</v>
      </c>
      <c r="AF67" s="6">
        <f>SUM($G$66:AF66)</f>
        <v>2500230382.3810139</v>
      </c>
      <c r="AG67" s="6">
        <f>SUM($G$66:AG66)</f>
        <v>2528092983.1673708</v>
      </c>
      <c r="AH67" s="6">
        <f>SUM($G$66:AH66)</f>
        <v>2553670850.6892467</v>
      </c>
      <c r="AI67" s="6">
        <f>SUM($G$66:AI66)</f>
        <v>2577151333.0743284</v>
      </c>
      <c r="AJ67" s="6">
        <f>SUM($G$66:AJ66)</f>
        <v>2598706415.9038339</v>
      </c>
      <c r="AK67" s="6">
        <f>SUM($G$66:AK66)</f>
        <v>2618493981.9413195</v>
      </c>
      <c r="AL67" s="6">
        <f>SUM($G$66:AL66)</f>
        <v>2636658967.5637317</v>
      </c>
      <c r="AM67" s="6">
        <f>SUM($G$66:AM66)</f>
        <v>2653334424.3651056</v>
      </c>
      <c r="AN67" s="6">
        <f>SUM($G$66:AN66)</f>
        <v>2668642493.7087669</v>
      </c>
      <c r="AO67" s="6">
        <f>SUM($G$66:AO66)</f>
        <v>2682695301.3662481</v>
      </c>
      <c r="AP67" s="6">
        <f>SUM($G$66:AP66)</f>
        <v>2695595778.7958159</v>
      </c>
      <c r="AQ67" s="6">
        <f>SUM($G$66:AQ66)</f>
        <v>2707438417.076159</v>
      </c>
      <c r="AR67" s="6">
        <f>SUM($G$66:AR66)</f>
        <v>2718309959.0175142</v>
      </c>
      <c r="AS67" s="6">
        <f>SUM($G$66:AS66)</f>
        <v>2728290034.5196781</v>
      </c>
      <c r="AT67" s="6">
        <f>SUM($G$66:AT66)</f>
        <v>2737451743.8306646</v>
      </c>
      <c r="AU67" s="6"/>
      <c r="AV67" s="6"/>
    </row>
    <row r="69" spans="2:48" x14ac:dyDescent="0.35">
      <c r="B69" s="1" t="s">
        <v>29</v>
      </c>
      <c r="G69" s="6">
        <f>G67-G65</f>
        <v>26980239.501746938</v>
      </c>
      <c r="H69" s="6">
        <f t="shared" ref="H69:AT69" si="50">H67-H65</f>
        <v>77003034.774553478</v>
      </c>
      <c r="I69" s="6">
        <f t="shared" si="50"/>
        <v>140900909.76092279</v>
      </c>
      <c r="J69" s="6">
        <f t="shared" si="50"/>
        <v>211682904.5220862</v>
      </c>
      <c r="K69" s="6">
        <f t="shared" si="50"/>
        <v>284119149.10692739</v>
      </c>
      <c r="L69" s="6">
        <f t="shared" si="50"/>
        <v>354395382.55486608</v>
      </c>
      <c r="M69" s="6">
        <f t="shared" si="50"/>
        <v>405773208.92945719</v>
      </c>
      <c r="N69" s="6">
        <f t="shared" si="50"/>
        <v>441422297.05624998</v>
      </c>
      <c r="O69" s="6">
        <f t="shared" si="50"/>
        <v>464066901.75768209</v>
      </c>
      <c r="P69" s="6">
        <f t="shared" si="50"/>
        <v>476042573.92172432</v>
      </c>
      <c r="Q69" s="6">
        <f t="shared" si="50"/>
        <v>480391379.30222702</v>
      </c>
      <c r="R69" s="6">
        <f t="shared" si="50"/>
        <v>479708030.40293622</v>
      </c>
      <c r="S69" s="6">
        <f t="shared" si="50"/>
        <v>475975919.53318119</v>
      </c>
      <c r="T69" s="6">
        <f t="shared" si="50"/>
        <v>470685386.66478348</v>
      </c>
      <c r="U69" s="6">
        <f t="shared" si="50"/>
        <v>464931733.95891428</v>
      </c>
      <c r="V69" s="6">
        <f t="shared" si="50"/>
        <v>459496178.7903564</v>
      </c>
      <c r="W69" s="6">
        <f t="shared" si="50"/>
        <v>454368007.35950756</v>
      </c>
      <c r="X69" s="6">
        <f t="shared" si="50"/>
        <v>449535847.37848687</v>
      </c>
      <c r="Y69" s="6">
        <f t="shared" si="50"/>
        <v>444987875.7691586</v>
      </c>
      <c r="Z69" s="6">
        <f t="shared" si="50"/>
        <v>440711993.95971894</v>
      </c>
      <c r="AA69" s="6">
        <f t="shared" si="50"/>
        <v>436695974.97378492</v>
      </c>
      <c r="AB69" s="6">
        <f t="shared" si="50"/>
        <v>432927586.0083158</v>
      </c>
      <c r="AC69" s="6">
        <f t="shared" si="50"/>
        <v>429394689.75527143</v>
      </c>
      <c r="AD69" s="6">
        <f t="shared" si="50"/>
        <v>426085327.33050728</v>
      </c>
      <c r="AE69" s="6">
        <f t="shared" si="50"/>
        <v>422987785.32655144</v>
      </c>
      <c r="AF69" s="6">
        <f t="shared" si="50"/>
        <v>420090649.19870019</v>
      </c>
      <c r="AG69" s="6">
        <f t="shared" si="50"/>
        <v>417382844.9219346</v>
      </c>
      <c r="AH69" s="6">
        <f t="shared" si="50"/>
        <v>414853670.61560583</v>
      </c>
      <c r="AI69" s="6">
        <f t="shared" si="50"/>
        <v>412492819.62016344</v>
      </c>
      <c r="AJ69" s="6">
        <f t="shared" si="50"/>
        <v>410290396.32233858</v>
      </c>
      <c r="AK69" s="6">
        <f t="shared" si="50"/>
        <v>408236925.85932636</v>
      </c>
      <c r="AL69" s="6">
        <f t="shared" si="50"/>
        <v>406323358.68623447</v>
      </c>
      <c r="AM69" s="6">
        <f t="shared" si="50"/>
        <v>404541070.86209297</v>
      </c>
      <c r="AN69" s="6">
        <f t="shared" si="50"/>
        <v>402881860.79621267</v>
      </c>
      <c r="AO69" s="6">
        <f t="shared" si="50"/>
        <v>401337943.09674788</v>
      </c>
      <c r="AP69" s="6">
        <f t="shared" si="50"/>
        <v>399901940.07555151</v>
      </c>
      <c r="AQ69" s="6">
        <f t="shared" si="50"/>
        <v>398566871.38631392</v>
      </c>
      <c r="AR69" s="6">
        <f t="shared" si="50"/>
        <v>397326142.20539284</v>
      </c>
      <c r="AS69" s="6">
        <f t="shared" si="50"/>
        <v>396173530.30552578</v>
      </c>
      <c r="AT69" s="6">
        <f t="shared" si="50"/>
        <v>395103172.32084513</v>
      </c>
      <c r="AU69" s="6"/>
      <c r="AV69" s="6"/>
    </row>
    <row r="70" spans="2:48" x14ac:dyDescent="0.35">
      <c r="B70" s="1"/>
    </row>
    <row r="71" spans="2:48" x14ac:dyDescent="0.35">
      <c r="B71" s="1" t="s">
        <v>31</v>
      </c>
      <c r="G71" s="5">
        <f>G58-G61</f>
        <v>-26980239.501746938</v>
      </c>
      <c r="H71" s="5">
        <f t="shared" ref="H71:AD71" si="51">H58-H61</f>
        <v>-55580883.636451706</v>
      </c>
      <c r="I71" s="5">
        <f t="shared" si="51"/>
        <v>-78886265.415270746</v>
      </c>
      <c r="J71" s="5">
        <f t="shared" si="51"/>
        <v>-97094643.019428551</v>
      </c>
      <c r="K71" s="5">
        <f t="shared" si="51"/>
        <v>-110404274.63014963</v>
      </c>
      <c r="L71" s="5">
        <f t="shared" si="51"/>
        <v>-119013418.42865855</v>
      </c>
      <c r="M71" s="5">
        <f t="shared" si="51"/>
        <v>-96676444.562220424</v>
      </c>
      <c r="N71" s="5">
        <f t="shared" si="51"/>
        <v>-74533387.37255621</v>
      </c>
      <c r="O71" s="5">
        <f t="shared" si="51"/>
        <v>-52604714.541282356</v>
      </c>
      <c r="P71" s="5">
        <f t="shared" si="51"/>
        <v>-30911303.10364753</v>
      </c>
      <c r="Q71" s="5">
        <f t="shared" si="51"/>
        <v>-12472252.024688661</v>
      </c>
      <c r="R71" s="5">
        <f t="shared" si="51"/>
        <v>2177583.8923391104</v>
      </c>
      <c r="S71" s="5">
        <f t="shared" si="51"/>
        <v>13214307.951838136</v>
      </c>
      <c r="T71" s="5">
        <f t="shared" si="51"/>
        <v>20813580.360674143</v>
      </c>
      <c r="U71" s="5">
        <f t="shared" si="51"/>
        <v>25150609.3662256</v>
      </c>
      <c r="V71" s="5">
        <f t="shared" si="51"/>
        <v>26400142.21719408</v>
      </c>
      <c r="W71" s="5">
        <f t="shared" si="51"/>
        <v>27674665.725182116</v>
      </c>
      <c r="X71" s="5">
        <f t="shared" si="51"/>
        <v>28974679.703329861</v>
      </c>
      <c r="Y71" s="5">
        <f t="shared" si="51"/>
        <v>30300693.961040556</v>
      </c>
      <c r="Z71" s="5">
        <f t="shared" si="51"/>
        <v>31653228.503905475</v>
      </c>
      <c r="AA71" s="5">
        <f t="shared" si="51"/>
        <v>33032813.737627685</v>
      </c>
      <c r="AB71" s="5">
        <f t="shared" si="51"/>
        <v>34439990.676024318</v>
      </c>
      <c r="AC71" s="5">
        <f t="shared" si="51"/>
        <v>35875311.153188825</v>
      </c>
      <c r="AD71" s="5">
        <f t="shared" si="51"/>
        <v>37339338.039896727</v>
      </c>
    </row>
    <row r="72" spans="2:48" x14ac:dyDescent="0.35">
      <c r="C72" s="8"/>
      <c r="D72" s="8"/>
      <c r="E72" s="8"/>
      <c r="F72" s="10"/>
    </row>
    <row r="73" spans="2:48" x14ac:dyDescent="0.35">
      <c r="C73" s="12"/>
      <c r="D73" s="12"/>
      <c r="E73" s="12"/>
      <c r="F73" s="10"/>
    </row>
    <row r="74" spans="2:48" x14ac:dyDescent="0.35">
      <c r="C74" s="11"/>
      <c r="D74" s="11"/>
      <c r="E74" s="11"/>
      <c r="F74" s="10"/>
    </row>
    <row r="76" spans="2:48" x14ac:dyDescent="0.35"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</row>
    <row r="77" spans="2:48" x14ac:dyDescent="0.35"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</row>
    <row r="78" spans="2:48" x14ac:dyDescent="0.35"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</row>
    <row r="80" spans="2:48" x14ac:dyDescent="0.35">
      <c r="B80" s="1"/>
    </row>
    <row r="81" spans="7:46" x14ac:dyDescent="0.35"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</row>
    <row r="82" spans="7:46" x14ac:dyDescent="0.35"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</row>
    <row r="83" spans="7:46" x14ac:dyDescent="0.35"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</row>
    <row r="84" spans="7:46" x14ac:dyDescent="0.35"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</row>
    <row r="85" spans="7:46" x14ac:dyDescent="0.35"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</row>
    <row r="92" spans="7:46" x14ac:dyDescent="0.35">
      <c r="O92" t="s">
        <v>33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1690A-6E8E-4B77-9B09-CCC1F8DDB82E}">
  <dimension ref="D6:D7"/>
  <sheetViews>
    <sheetView zoomScale="115" zoomScaleNormal="115" workbookViewId="0">
      <selection activeCell="O14" sqref="O14"/>
    </sheetView>
  </sheetViews>
  <sheetFormatPr defaultRowHeight="14.5" x14ac:dyDescent="0.35"/>
  <sheetData>
    <row r="6" spans="4:4" x14ac:dyDescent="0.35">
      <c r="D6" t="s">
        <v>30</v>
      </c>
    </row>
    <row r="7" spans="4:4" x14ac:dyDescent="0.35">
      <c r="D7" t="s">
        <v>32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03802-FD59-406A-9685-7C55ECE4BDF5}">
  <dimension ref="A1:BF92"/>
  <sheetViews>
    <sheetView workbookViewId="0">
      <selection activeCell="E21" sqref="E21"/>
    </sheetView>
  </sheetViews>
  <sheetFormatPr defaultRowHeight="14.5" x14ac:dyDescent="0.35"/>
  <cols>
    <col min="1" max="1" width="20.81640625" bestFit="1" customWidth="1"/>
    <col min="2" max="6" width="21" customWidth="1"/>
    <col min="7" max="9" width="15.26953125" customWidth="1"/>
    <col min="10" max="46" width="16.26953125" customWidth="1"/>
    <col min="47" max="48" width="13.7265625" customWidth="1"/>
    <col min="49" max="49" width="18.36328125" bestFit="1" customWidth="1"/>
    <col min="50" max="50" width="22" bestFit="1" customWidth="1"/>
    <col min="51" max="51" width="21.6328125" customWidth="1"/>
    <col min="52" max="52" width="16.54296875" customWidth="1"/>
    <col min="53" max="53" width="14.81640625" bestFit="1" customWidth="1"/>
    <col min="54" max="54" width="13.08984375" customWidth="1"/>
    <col min="55" max="55" width="15.6328125" bestFit="1" customWidth="1"/>
    <col min="56" max="56" width="12.6328125" bestFit="1" customWidth="1"/>
    <col min="57" max="57" width="14.26953125" bestFit="1" customWidth="1"/>
    <col min="58" max="58" width="19.6328125" bestFit="1" customWidth="1"/>
  </cols>
  <sheetData>
    <row r="1" spans="1:58" x14ac:dyDescent="0.35">
      <c r="A1" s="1" t="s">
        <v>0</v>
      </c>
    </row>
    <row r="2" spans="1:58" x14ac:dyDescent="0.35">
      <c r="A2" t="s">
        <v>39</v>
      </c>
      <c r="B2" s="14">
        <v>0.04</v>
      </c>
      <c r="C2" s="23"/>
      <c r="D2" s="23"/>
      <c r="E2" s="23"/>
      <c r="F2" s="23"/>
      <c r="G2" s="24"/>
    </row>
    <row r="3" spans="1:58" x14ac:dyDescent="0.35">
      <c r="A3" t="s">
        <v>40</v>
      </c>
      <c r="B3" s="14">
        <v>0.64</v>
      </c>
      <c r="C3" s="23"/>
      <c r="D3" s="23"/>
      <c r="E3" s="23"/>
      <c r="F3" s="23"/>
      <c r="G3" s="24"/>
    </row>
    <row r="4" spans="1:58" x14ac:dyDescent="0.35">
      <c r="A4" t="s">
        <v>41</v>
      </c>
      <c r="B4" s="14">
        <v>0.09</v>
      </c>
      <c r="C4" s="23"/>
      <c r="D4" s="23"/>
      <c r="E4" s="23"/>
      <c r="F4" s="23"/>
      <c r="G4" s="24"/>
    </row>
    <row r="5" spans="1:58" x14ac:dyDescent="0.35">
      <c r="A5" t="s">
        <v>42</v>
      </c>
      <c r="B5" s="14">
        <v>0.36</v>
      </c>
      <c r="C5" s="23"/>
      <c r="D5" s="23"/>
      <c r="E5" s="23"/>
      <c r="F5" s="23"/>
      <c r="G5" s="24"/>
    </row>
    <row r="6" spans="1:58" x14ac:dyDescent="0.35">
      <c r="A6" t="s">
        <v>2</v>
      </c>
      <c r="B6" s="14">
        <v>0.02</v>
      </c>
      <c r="C6" s="23"/>
      <c r="D6" s="23"/>
      <c r="E6" s="23"/>
      <c r="F6" s="23"/>
      <c r="G6" s="24"/>
    </row>
    <row r="7" spans="1:58" x14ac:dyDescent="0.35">
      <c r="A7" s="24" t="s">
        <v>3</v>
      </c>
      <c r="B7" s="2">
        <v>10</v>
      </c>
      <c r="C7" s="24"/>
      <c r="D7" s="24"/>
      <c r="E7" s="24"/>
      <c r="F7" s="24"/>
      <c r="G7" s="24"/>
    </row>
    <row r="8" spans="1:58" x14ac:dyDescent="0.35">
      <c r="A8" s="24" t="s">
        <v>5</v>
      </c>
      <c r="B8" s="14">
        <v>0.26500000000000001</v>
      </c>
      <c r="C8" s="23"/>
      <c r="D8" s="23"/>
      <c r="E8" s="23"/>
      <c r="F8" s="23"/>
      <c r="G8" s="24"/>
    </row>
    <row r="9" spans="1:58" x14ac:dyDescent="0.35">
      <c r="A9" s="24" t="s">
        <v>22</v>
      </c>
      <c r="B9" s="14">
        <v>0</v>
      </c>
      <c r="C9" s="23"/>
      <c r="D9" s="23"/>
      <c r="E9" s="23"/>
      <c r="F9" s="23"/>
      <c r="G9" s="24"/>
    </row>
    <row r="10" spans="1:58" x14ac:dyDescent="0.35">
      <c r="A10" s="3"/>
      <c r="B10" s="15"/>
      <c r="C10" s="15"/>
      <c r="D10" s="15"/>
      <c r="F10" s="15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 t="s">
        <v>16</v>
      </c>
      <c r="AV10" s="16"/>
      <c r="AW10" s="16"/>
      <c r="AX10" s="16" t="s">
        <v>16</v>
      </c>
      <c r="AY10" s="17" t="s">
        <v>16</v>
      </c>
    </row>
    <row r="11" spans="1:58" x14ac:dyDescent="0.35">
      <c r="B11" s="16" t="s">
        <v>4</v>
      </c>
      <c r="C11" s="16" t="s">
        <v>9</v>
      </c>
      <c r="D11" s="16" t="s">
        <v>34</v>
      </c>
      <c r="E11" s="15" t="s">
        <v>35</v>
      </c>
      <c r="F11" s="16" t="s">
        <v>36</v>
      </c>
      <c r="G11" s="16">
        <v>1</v>
      </c>
      <c r="H11" s="16">
        <f>G11+1</f>
        <v>2</v>
      </c>
      <c r="I11" s="16">
        <f t="shared" ref="I11:AT11" si="0">H11+1</f>
        <v>3</v>
      </c>
      <c r="J11" s="16">
        <f t="shared" si="0"/>
        <v>4</v>
      </c>
      <c r="K11" s="16">
        <f t="shared" si="0"/>
        <v>5</v>
      </c>
      <c r="L11" s="16">
        <f t="shared" si="0"/>
        <v>6</v>
      </c>
      <c r="M11" s="16">
        <f t="shared" si="0"/>
        <v>7</v>
      </c>
      <c r="N11" s="16">
        <f t="shared" si="0"/>
        <v>8</v>
      </c>
      <c r="O11" s="16">
        <f t="shared" si="0"/>
        <v>9</v>
      </c>
      <c r="P11" s="16">
        <f t="shared" si="0"/>
        <v>10</v>
      </c>
      <c r="Q11" s="16">
        <f t="shared" si="0"/>
        <v>11</v>
      </c>
      <c r="R11" s="16">
        <f t="shared" si="0"/>
        <v>12</v>
      </c>
      <c r="S11" s="16">
        <f t="shared" si="0"/>
        <v>13</v>
      </c>
      <c r="T11" s="16">
        <f t="shared" si="0"/>
        <v>14</v>
      </c>
      <c r="U11" s="16">
        <f t="shared" si="0"/>
        <v>15</v>
      </c>
      <c r="V11" s="16">
        <f t="shared" si="0"/>
        <v>16</v>
      </c>
      <c r="W11" s="16">
        <f t="shared" si="0"/>
        <v>17</v>
      </c>
      <c r="X11" s="16">
        <f t="shared" si="0"/>
        <v>18</v>
      </c>
      <c r="Y11" s="16">
        <f t="shared" si="0"/>
        <v>19</v>
      </c>
      <c r="Z11" s="16">
        <f t="shared" si="0"/>
        <v>20</v>
      </c>
      <c r="AA11" s="16">
        <f t="shared" si="0"/>
        <v>21</v>
      </c>
      <c r="AB11" s="16">
        <f t="shared" si="0"/>
        <v>22</v>
      </c>
      <c r="AC11" s="16">
        <f t="shared" si="0"/>
        <v>23</v>
      </c>
      <c r="AD11" s="16">
        <f t="shared" si="0"/>
        <v>24</v>
      </c>
      <c r="AE11" s="16">
        <f t="shared" si="0"/>
        <v>25</v>
      </c>
      <c r="AF11" s="16">
        <f t="shared" si="0"/>
        <v>26</v>
      </c>
      <c r="AG11" s="16">
        <f t="shared" si="0"/>
        <v>27</v>
      </c>
      <c r="AH11" s="16">
        <f t="shared" si="0"/>
        <v>28</v>
      </c>
      <c r="AI11" s="16">
        <f t="shared" si="0"/>
        <v>29</v>
      </c>
      <c r="AJ11" s="16">
        <f t="shared" si="0"/>
        <v>30</v>
      </c>
      <c r="AK11" s="16">
        <f t="shared" si="0"/>
        <v>31</v>
      </c>
      <c r="AL11" s="16">
        <f t="shared" si="0"/>
        <v>32</v>
      </c>
      <c r="AM11" s="16">
        <f t="shared" si="0"/>
        <v>33</v>
      </c>
      <c r="AN11" s="16">
        <f t="shared" si="0"/>
        <v>34</v>
      </c>
      <c r="AO11" s="16">
        <f t="shared" si="0"/>
        <v>35</v>
      </c>
      <c r="AP11" s="16">
        <f t="shared" si="0"/>
        <v>36</v>
      </c>
      <c r="AQ11" s="16">
        <f t="shared" si="0"/>
        <v>37</v>
      </c>
      <c r="AR11" s="16">
        <f t="shared" si="0"/>
        <v>38</v>
      </c>
      <c r="AS11" s="16">
        <f t="shared" si="0"/>
        <v>39</v>
      </c>
      <c r="AT11" s="16">
        <f t="shared" si="0"/>
        <v>40</v>
      </c>
      <c r="AU11" s="16" t="s">
        <v>6</v>
      </c>
      <c r="AV11" s="16"/>
      <c r="AW11" s="18" t="s">
        <v>46</v>
      </c>
      <c r="AX11" s="18" t="s">
        <v>45</v>
      </c>
      <c r="AY11" s="18" t="s">
        <v>20</v>
      </c>
      <c r="AZ11" s="27" t="s">
        <v>39</v>
      </c>
      <c r="BA11" s="27" t="s">
        <v>43</v>
      </c>
      <c r="BB11" s="27" t="s">
        <v>44</v>
      </c>
      <c r="BC11" s="27" t="s">
        <v>47</v>
      </c>
      <c r="BD11" s="27" t="s">
        <v>38</v>
      </c>
      <c r="BE11" s="27" t="s">
        <v>48</v>
      </c>
      <c r="BF11" s="27" t="s">
        <v>50</v>
      </c>
    </row>
    <row r="12" spans="1:58" x14ac:dyDescent="0.35">
      <c r="B12" s="16">
        <v>1</v>
      </c>
      <c r="C12" s="19">
        <v>142260000</v>
      </c>
      <c r="D12" s="26">
        <f>64548153+54488582</f>
        <v>119036735</v>
      </c>
      <c r="E12" s="26">
        <f>C12-D12</f>
        <v>23223265</v>
      </c>
      <c r="F12" s="20">
        <f>SUM($E$12:E12)</f>
        <v>23223265</v>
      </c>
      <c r="G12" s="21">
        <f>IF(AND(G$11-$B12&lt;$B$7,G$11&gt;=$B12),$E12/$B$7,0)</f>
        <v>2322326.5</v>
      </c>
      <c r="H12" s="21">
        <f t="shared" ref="H12:AT18" si="1">IF(AND(H$11-$B12&lt;$B$7,H$11&gt;=$B12),$E12/$B$7,0)</f>
        <v>2322326.5</v>
      </c>
      <c r="I12" s="21">
        <f t="shared" si="1"/>
        <v>2322326.5</v>
      </c>
      <c r="J12" s="21">
        <f t="shared" si="1"/>
        <v>2322326.5</v>
      </c>
      <c r="K12" s="21">
        <f t="shared" si="1"/>
        <v>2322326.5</v>
      </c>
      <c r="L12" s="21">
        <f t="shared" si="1"/>
        <v>2322326.5</v>
      </c>
      <c r="M12" s="21">
        <f t="shared" si="1"/>
        <v>2322326.5</v>
      </c>
      <c r="N12" s="21">
        <f t="shared" si="1"/>
        <v>2322326.5</v>
      </c>
      <c r="O12" s="21">
        <f t="shared" si="1"/>
        <v>2322326.5</v>
      </c>
      <c r="P12" s="21">
        <f t="shared" si="1"/>
        <v>2322326.5</v>
      </c>
      <c r="Q12" s="21">
        <f t="shared" si="1"/>
        <v>0</v>
      </c>
      <c r="R12" s="21">
        <f t="shared" si="1"/>
        <v>0</v>
      </c>
      <c r="S12" s="21">
        <f t="shared" si="1"/>
        <v>0</v>
      </c>
      <c r="T12" s="21">
        <f t="shared" si="1"/>
        <v>0</v>
      </c>
      <c r="U12" s="21">
        <f t="shared" si="1"/>
        <v>0</v>
      </c>
      <c r="V12" s="21">
        <f t="shared" si="1"/>
        <v>0</v>
      </c>
      <c r="W12" s="21">
        <f t="shared" si="1"/>
        <v>0</v>
      </c>
      <c r="X12" s="21">
        <f t="shared" si="1"/>
        <v>0</v>
      </c>
      <c r="Y12" s="21">
        <f t="shared" si="1"/>
        <v>0</v>
      </c>
      <c r="Z12" s="21">
        <f t="shared" si="1"/>
        <v>0</v>
      </c>
      <c r="AA12" s="21">
        <f t="shared" si="1"/>
        <v>0</v>
      </c>
      <c r="AB12" s="21">
        <f t="shared" si="1"/>
        <v>0</v>
      </c>
      <c r="AC12" s="21">
        <f t="shared" si="1"/>
        <v>0</v>
      </c>
      <c r="AD12" s="21">
        <f t="shared" si="1"/>
        <v>0</v>
      </c>
      <c r="AE12" s="21">
        <f t="shared" si="1"/>
        <v>0</v>
      </c>
      <c r="AF12" s="21">
        <f t="shared" si="1"/>
        <v>0</v>
      </c>
      <c r="AG12" s="21">
        <f t="shared" si="1"/>
        <v>0</v>
      </c>
      <c r="AH12" s="21">
        <f t="shared" si="1"/>
        <v>0</v>
      </c>
      <c r="AI12" s="21">
        <f t="shared" si="1"/>
        <v>0</v>
      </c>
      <c r="AJ12" s="21">
        <f t="shared" si="1"/>
        <v>0</v>
      </c>
      <c r="AK12" s="21">
        <f t="shared" si="1"/>
        <v>0</v>
      </c>
      <c r="AL12" s="21">
        <f t="shared" si="1"/>
        <v>0</v>
      </c>
      <c r="AM12" s="21">
        <f t="shared" si="1"/>
        <v>0</v>
      </c>
      <c r="AN12" s="21">
        <f t="shared" si="1"/>
        <v>0</v>
      </c>
      <c r="AO12" s="21">
        <f t="shared" si="1"/>
        <v>0</v>
      </c>
      <c r="AP12" s="21">
        <f t="shared" si="1"/>
        <v>0</v>
      </c>
      <c r="AQ12" s="21">
        <f t="shared" si="1"/>
        <v>0</v>
      </c>
      <c r="AR12" s="21">
        <f t="shared" si="1"/>
        <v>0</v>
      </c>
      <c r="AS12" s="21">
        <f t="shared" si="1"/>
        <v>0</v>
      </c>
      <c r="AT12" s="21">
        <f t="shared" si="1"/>
        <v>0</v>
      </c>
      <c r="AU12" s="22">
        <f>SUM(G12:AT12)</f>
        <v>23223265</v>
      </c>
      <c r="AV12" s="22"/>
      <c r="AW12" s="21">
        <f t="array" ref="AW12:AW51">TRANSPOSE(G53:AT53)</f>
        <v>2322326.5</v>
      </c>
      <c r="AX12" s="21">
        <f t="array" ref="AX12:AX51">TRANSPOSE(G54:AT54)</f>
        <v>2322326.5</v>
      </c>
      <c r="AY12" s="21">
        <f>F12-AX12</f>
        <v>20900938.5</v>
      </c>
      <c r="AZ12" s="5">
        <f>AY12*$B$2*$B$3</f>
        <v>535064.02560000005</v>
      </c>
      <c r="BA12" s="5">
        <f>AY12*$B$4*$B$5</f>
        <v>677190.40739999991</v>
      </c>
      <c r="BB12" s="5">
        <f>SUM(AZ12:BA12)</f>
        <v>1212254.433</v>
      </c>
      <c r="BC12" s="5">
        <f>AW12+BB12</f>
        <v>3534580.9330000002</v>
      </c>
      <c r="BD12" s="5">
        <f>-E12-AZ12+BC12</f>
        <v>-20223748.092600003</v>
      </c>
      <c r="BE12" s="5">
        <f>BD12*$B$8</f>
        <v>-5359293.244539001</v>
      </c>
      <c r="BF12" s="28">
        <f>BE12/(1-$B$8)</f>
        <v>-7291555.4347469406</v>
      </c>
    </row>
    <row r="13" spans="1:58" x14ac:dyDescent="0.35">
      <c r="B13" s="16">
        <f>B12+1</f>
        <v>2</v>
      </c>
      <c r="C13" s="19">
        <f>C12+$C$12*0.2</f>
        <v>170712000</v>
      </c>
      <c r="D13" s="26">
        <f>D12</f>
        <v>119036735</v>
      </c>
      <c r="E13" s="26">
        <f>C13-D13</f>
        <v>51675265</v>
      </c>
      <c r="F13" s="20">
        <f>SUM($E$12:E13)</f>
        <v>74898530</v>
      </c>
      <c r="G13" s="21">
        <f t="shared" ref="G13:V33" si="2">IF(AND(G$11-$B13&lt;$B$7,G$11&gt;=$B13),$E13/$B$7,0)</f>
        <v>0</v>
      </c>
      <c r="H13" s="21">
        <f t="shared" si="1"/>
        <v>5167526.5</v>
      </c>
      <c r="I13" s="21">
        <f t="shared" si="1"/>
        <v>5167526.5</v>
      </c>
      <c r="J13" s="21">
        <f t="shared" si="1"/>
        <v>5167526.5</v>
      </c>
      <c r="K13" s="21">
        <f t="shared" si="1"/>
        <v>5167526.5</v>
      </c>
      <c r="L13" s="21">
        <f t="shared" si="1"/>
        <v>5167526.5</v>
      </c>
      <c r="M13" s="21">
        <f t="shared" si="1"/>
        <v>5167526.5</v>
      </c>
      <c r="N13" s="21">
        <f t="shared" si="1"/>
        <v>5167526.5</v>
      </c>
      <c r="O13" s="21">
        <f t="shared" si="1"/>
        <v>5167526.5</v>
      </c>
      <c r="P13" s="21">
        <f t="shared" si="1"/>
        <v>5167526.5</v>
      </c>
      <c r="Q13" s="21">
        <f t="shared" si="1"/>
        <v>5167526.5</v>
      </c>
      <c r="R13" s="21">
        <f t="shared" si="1"/>
        <v>0</v>
      </c>
      <c r="S13" s="21">
        <f t="shared" si="1"/>
        <v>0</v>
      </c>
      <c r="T13" s="21">
        <f t="shared" si="1"/>
        <v>0</v>
      </c>
      <c r="U13" s="21">
        <f t="shared" si="1"/>
        <v>0</v>
      </c>
      <c r="V13" s="21">
        <f t="shared" si="1"/>
        <v>0</v>
      </c>
      <c r="W13" s="21">
        <f t="shared" si="1"/>
        <v>0</v>
      </c>
      <c r="X13" s="21">
        <f t="shared" si="1"/>
        <v>0</v>
      </c>
      <c r="Y13" s="21">
        <f t="shared" si="1"/>
        <v>0</v>
      </c>
      <c r="Z13" s="21">
        <f t="shared" si="1"/>
        <v>0</v>
      </c>
      <c r="AA13" s="21">
        <f t="shared" si="1"/>
        <v>0</v>
      </c>
      <c r="AB13" s="21">
        <f t="shared" si="1"/>
        <v>0</v>
      </c>
      <c r="AC13" s="21">
        <f t="shared" si="1"/>
        <v>0</v>
      </c>
      <c r="AD13" s="21">
        <f t="shared" si="1"/>
        <v>0</v>
      </c>
      <c r="AE13" s="21">
        <f t="shared" si="1"/>
        <v>0</v>
      </c>
      <c r="AF13" s="21">
        <f t="shared" si="1"/>
        <v>0</v>
      </c>
      <c r="AG13" s="21">
        <f t="shared" si="1"/>
        <v>0</v>
      </c>
      <c r="AH13" s="21">
        <f t="shared" si="1"/>
        <v>0</v>
      </c>
      <c r="AI13" s="21">
        <f t="shared" si="1"/>
        <v>0</v>
      </c>
      <c r="AJ13" s="21">
        <f t="shared" si="1"/>
        <v>0</v>
      </c>
      <c r="AK13" s="21">
        <f t="shared" si="1"/>
        <v>0</v>
      </c>
      <c r="AL13" s="21">
        <f t="shared" si="1"/>
        <v>0</v>
      </c>
      <c r="AM13" s="21">
        <f t="shared" si="1"/>
        <v>0</v>
      </c>
      <c r="AN13" s="21">
        <f t="shared" si="1"/>
        <v>0</v>
      </c>
      <c r="AO13" s="21">
        <f t="shared" si="1"/>
        <v>0</v>
      </c>
      <c r="AP13" s="21">
        <f t="shared" si="1"/>
        <v>0</v>
      </c>
      <c r="AQ13" s="21">
        <f t="shared" si="1"/>
        <v>0</v>
      </c>
      <c r="AR13" s="21">
        <f t="shared" si="1"/>
        <v>0</v>
      </c>
      <c r="AS13" s="21">
        <f t="shared" si="1"/>
        <v>0</v>
      </c>
      <c r="AT13" s="21">
        <f t="shared" si="1"/>
        <v>0</v>
      </c>
      <c r="AU13" s="22">
        <f t="shared" ref="AU13:AU51" si="3">SUM(G13:AT13)</f>
        <v>51675265</v>
      </c>
      <c r="AV13" s="22"/>
      <c r="AW13" s="21">
        <v>7489853</v>
      </c>
      <c r="AX13" s="21">
        <v>9812179.5</v>
      </c>
      <c r="AY13" s="21">
        <f t="shared" ref="AY13:AY51" si="4">F13-AX13</f>
        <v>65086350.5</v>
      </c>
      <c r="AZ13" s="5">
        <f t="shared" ref="AZ13:AZ51" si="5">AY13*$B$2*$B$3</f>
        <v>1666210.5728</v>
      </c>
      <c r="BA13" s="5">
        <f t="shared" ref="BA13:BA51" si="6">AY13*$B$4*$B$5</f>
        <v>2108797.7561999997</v>
      </c>
      <c r="BB13" s="5">
        <f t="shared" ref="BB13:BB51" si="7">SUM(AZ13:BA13)</f>
        <v>3775008.3289999999</v>
      </c>
      <c r="BC13" s="5">
        <f t="shared" ref="BC13:BC51" si="8">AW13+BB13</f>
        <v>11264861.329</v>
      </c>
      <c r="BD13" s="5">
        <f t="shared" ref="BD13:BD51" si="9">-E13-AZ13+BC13</f>
        <v>-42076614.243799999</v>
      </c>
      <c r="BE13" s="5">
        <f t="shared" ref="BE13:BE51" si="10">BD13*$B$8</f>
        <v>-11150302.774607001</v>
      </c>
      <c r="BF13" s="28">
        <f t="shared" ref="BF13:BF51" si="11">BE13/(1-$B$8)</f>
        <v>-15170479.965451702</v>
      </c>
    </row>
    <row r="14" spans="1:58" x14ac:dyDescent="0.35">
      <c r="B14" s="16">
        <f t="shared" ref="B14:B51" si="12">B13+1</f>
        <v>3</v>
      </c>
      <c r="C14" s="19">
        <f t="shared" ref="C14:C17" si="13">C13+$C$12*0.2</f>
        <v>199164000</v>
      </c>
      <c r="D14" s="26">
        <f t="shared" ref="D14:D51" si="14">D13</f>
        <v>119036735</v>
      </c>
      <c r="E14" s="26">
        <f t="shared" ref="E14:E51" si="15">C14-D14</f>
        <v>80127265</v>
      </c>
      <c r="F14" s="20">
        <f>SUM($E$12:E14)</f>
        <v>155025795</v>
      </c>
      <c r="G14" s="21">
        <f t="shared" si="2"/>
        <v>0</v>
      </c>
      <c r="H14" s="21">
        <f t="shared" si="1"/>
        <v>0</v>
      </c>
      <c r="I14" s="21">
        <f t="shared" si="1"/>
        <v>8012726.5</v>
      </c>
      <c r="J14" s="21">
        <f t="shared" si="1"/>
        <v>8012726.5</v>
      </c>
      <c r="K14" s="21">
        <f t="shared" si="1"/>
        <v>8012726.5</v>
      </c>
      <c r="L14" s="21">
        <f t="shared" si="1"/>
        <v>8012726.5</v>
      </c>
      <c r="M14" s="21">
        <f t="shared" si="1"/>
        <v>8012726.5</v>
      </c>
      <c r="N14" s="21">
        <f t="shared" si="1"/>
        <v>8012726.5</v>
      </c>
      <c r="O14" s="21">
        <f t="shared" si="1"/>
        <v>8012726.5</v>
      </c>
      <c r="P14" s="21">
        <f t="shared" si="1"/>
        <v>8012726.5</v>
      </c>
      <c r="Q14" s="21">
        <f t="shared" si="1"/>
        <v>8012726.5</v>
      </c>
      <c r="R14" s="21">
        <f t="shared" si="1"/>
        <v>8012726.5</v>
      </c>
      <c r="S14" s="21">
        <f t="shared" si="1"/>
        <v>0</v>
      </c>
      <c r="T14" s="21">
        <f t="shared" si="1"/>
        <v>0</v>
      </c>
      <c r="U14" s="21">
        <f t="shared" si="1"/>
        <v>0</v>
      </c>
      <c r="V14" s="21">
        <f t="shared" si="1"/>
        <v>0</v>
      </c>
      <c r="W14" s="21">
        <f t="shared" si="1"/>
        <v>0</v>
      </c>
      <c r="X14" s="21">
        <f t="shared" si="1"/>
        <v>0</v>
      </c>
      <c r="Y14" s="21">
        <f t="shared" si="1"/>
        <v>0</v>
      </c>
      <c r="Z14" s="21">
        <f t="shared" si="1"/>
        <v>0</v>
      </c>
      <c r="AA14" s="21">
        <f t="shared" si="1"/>
        <v>0</v>
      </c>
      <c r="AB14" s="21">
        <f t="shared" si="1"/>
        <v>0</v>
      </c>
      <c r="AC14" s="21">
        <f t="shared" si="1"/>
        <v>0</v>
      </c>
      <c r="AD14" s="21">
        <f t="shared" si="1"/>
        <v>0</v>
      </c>
      <c r="AE14" s="21">
        <f t="shared" si="1"/>
        <v>0</v>
      </c>
      <c r="AF14" s="21">
        <f t="shared" si="1"/>
        <v>0</v>
      </c>
      <c r="AG14" s="21">
        <f t="shared" si="1"/>
        <v>0</v>
      </c>
      <c r="AH14" s="21">
        <f t="shared" si="1"/>
        <v>0</v>
      </c>
      <c r="AI14" s="21">
        <f t="shared" si="1"/>
        <v>0</v>
      </c>
      <c r="AJ14" s="21">
        <f t="shared" si="1"/>
        <v>0</v>
      </c>
      <c r="AK14" s="21">
        <f t="shared" si="1"/>
        <v>0</v>
      </c>
      <c r="AL14" s="21">
        <f t="shared" si="1"/>
        <v>0</v>
      </c>
      <c r="AM14" s="21">
        <f t="shared" si="1"/>
        <v>0</v>
      </c>
      <c r="AN14" s="21">
        <f t="shared" si="1"/>
        <v>0</v>
      </c>
      <c r="AO14" s="21">
        <f t="shared" si="1"/>
        <v>0</v>
      </c>
      <c r="AP14" s="21">
        <f t="shared" si="1"/>
        <v>0</v>
      </c>
      <c r="AQ14" s="21">
        <f t="shared" si="1"/>
        <v>0</v>
      </c>
      <c r="AR14" s="21">
        <f t="shared" si="1"/>
        <v>0</v>
      </c>
      <c r="AS14" s="21">
        <f t="shared" si="1"/>
        <v>0</v>
      </c>
      <c r="AT14" s="21">
        <f t="shared" si="1"/>
        <v>0</v>
      </c>
      <c r="AU14" s="22">
        <f t="shared" si="3"/>
        <v>80127265</v>
      </c>
      <c r="AV14" s="22"/>
      <c r="AW14" s="21">
        <v>15502579.5</v>
      </c>
      <c r="AX14" s="21">
        <v>25314759</v>
      </c>
      <c r="AY14" s="21">
        <f t="shared" si="4"/>
        <v>129711036</v>
      </c>
      <c r="AZ14" s="5">
        <f t="shared" si="5"/>
        <v>3320602.5216000006</v>
      </c>
      <c r="BA14" s="5">
        <f t="shared" si="6"/>
        <v>4202637.5663999999</v>
      </c>
      <c r="BB14" s="5">
        <f t="shared" si="7"/>
        <v>7523240.0880000005</v>
      </c>
      <c r="BC14" s="5">
        <f t="shared" si="8"/>
        <v>23025819.588</v>
      </c>
      <c r="BD14" s="5">
        <f t="shared" si="9"/>
        <v>-60422047.933600008</v>
      </c>
      <c r="BE14" s="5">
        <f t="shared" si="10"/>
        <v>-16011842.702404004</v>
      </c>
      <c r="BF14" s="28">
        <f t="shared" si="11"/>
        <v>-21784820.003270753</v>
      </c>
    </row>
    <row r="15" spans="1:58" x14ac:dyDescent="0.35">
      <c r="B15" s="16">
        <f t="shared" si="12"/>
        <v>4</v>
      </c>
      <c r="C15" s="19">
        <f t="shared" si="13"/>
        <v>227616000</v>
      </c>
      <c r="D15" s="26">
        <f t="shared" si="14"/>
        <v>119036735</v>
      </c>
      <c r="E15" s="26">
        <f t="shared" si="15"/>
        <v>108579265</v>
      </c>
      <c r="F15" s="20">
        <f>SUM($E$12:E15)</f>
        <v>263605060</v>
      </c>
      <c r="G15" s="21">
        <f t="shared" si="2"/>
        <v>0</v>
      </c>
      <c r="H15" s="21">
        <f t="shared" si="1"/>
        <v>0</v>
      </c>
      <c r="I15" s="21">
        <f t="shared" si="1"/>
        <v>0</v>
      </c>
      <c r="J15" s="21">
        <f t="shared" si="1"/>
        <v>10857926.5</v>
      </c>
      <c r="K15" s="21">
        <f t="shared" si="1"/>
        <v>10857926.5</v>
      </c>
      <c r="L15" s="21">
        <f t="shared" si="1"/>
        <v>10857926.5</v>
      </c>
      <c r="M15" s="21">
        <f t="shared" si="1"/>
        <v>10857926.5</v>
      </c>
      <c r="N15" s="21">
        <f t="shared" si="1"/>
        <v>10857926.5</v>
      </c>
      <c r="O15" s="21">
        <f t="shared" si="1"/>
        <v>10857926.5</v>
      </c>
      <c r="P15" s="21">
        <f t="shared" si="1"/>
        <v>10857926.5</v>
      </c>
      <c r="Q15" s="21">
        <f t="shared" si="1"/>
        <v>10857926.5</v>
      </c>
      <c r="R15" s="21">
        <f t="shared" si="1"/>
        <v>10857926.5</v>
      </c>
      <c r="S15" s="21">
        <f t="shared" si="1"/>
        <v>10857926.5</v>
      </c>
      <c r="T15" s="21">
        <f t="shared" si="1"/>
        <v>0</v>
      </c>
      <c r="U15" s="21">
        <f t="shared" si="1"/>
        <v>0</v>
      </c>
      <c r="V15" s="21">
        <f t="shared" si="1"/>
        <v>0</v>
      </c>
      <c r="W15" s="21">
        <f t="shared" si="1"/>
        <v>0</v>
      </c>
      <c r="X15" s="21">
        <f t="shared" si="1"/>
        <v>0</v>
      </c>
      <c r="Y15" s="21">
        <f t="shared" si="1"/>
        <v>0</v>
      </c>
      <c r="Z15" s="21">
        <f t="shared" si="1"/>
        <v>0</v>
      </c>
      <c r="AA15" s="21">
        <f t="shared" si="1"/>
        <v>0</v>
      </c>
      <c r="AB15" s="21">
        <f t="shared" si="1"/>
        <v>0</v>
      </c>
      <c r="AC15" s="21">
        <f t="shared" si="1"/>
        <v>0</v>
      </c>
      <c r="AD15" s="21">
        <f t="shared" si="1"/>
        <v>0</v>
      </c>
      <c r="AE15" s="21">
        <f t="shared" si="1"/>
        <v>0</v>
      </c>
      <c r="AF15" s="21">
        <f t="shared" si="1"/>
        <v>0</v>
      </c>
      <c r="AG15" s="21">
        <f t="shared" si="1"/>
        <v>0</v>
      </c>
      <c r="AH15" s="21">
        <f t="shared" si="1"/>
        <v>0</v>
      </c>
      <c r="AI15" s="21">
        <f t="shared" si="1"/>
        <v>0</v>
      </c>
      <c r="AJ15" s="21">
        <f t="shared" si="1"/>
        <v>0</v>
      </c>
      <c r="AK15" s="21">
        <f t="shared" si="1"/>
        <v>0</v>
      </c>
      <c r="AL15" s="21">
        <f t="shared" si="1"/>
        <v>0</v>
      </c>
      <c r="AM15" s="21">
        <f t="shared" si="1"/>
        <v>0</v>
      </c>
      <c r="AN15" s="21">
        <f t="shared" si="1"/>
        <v>0</v>
      </c>
      <c r="AO15" s="21">
        <f t="shared" si="1"/>
        <v>0</v>
      </c>
      <c r="AP15" s="21">
        <f t="shared" si="1"/>
        <v>0</v>
      </c>
      <c r="AQ15" s="21">
        <f t="shared" si="1"/>
        <v>0</v>
      </c>
      <c r="AR15" s="21">
        <f t="shared" si="1"/>
        <v>0</v>
      </c>
      <c r="AS15" s="21">
        <f t="shared" si="1"/>
        <v>0</v>
      </c>
      <c r="AT15" s="21">
        <f t="shared" si="1"/>
        <v>0</v>
      </c>
      <c r="AU15" s="22">
        <f t="shared" si="3"/>
        <v>108579265</v>
      </c>
      <c r="AV15" s="22"/>
      <c r="AW15" s="21">
        <v>26360506</v>
      </c>
      <c r="AX15" s="21">
        <v>51675265</v>
      </c>
      <c r="AY15" s="21">
        <f t="shared" si="4"/>
        <v>211929795</v>
      </c>
      <c r="AZ15" s="5">
        <f t="shared" si="5"/>
        <v>5425402.7520000003</v>
      </c>
      <c r="BA15" s="5">
        <f t="shared" si="6"/>
        <v>6866525.358</v>
      </c>
      <c r="BB15" s="5">
        <f t="shared" si="7"/>
        <v>12291928.109999999</v>
      </c>
      <c r="BC15" s="5">
        <f t="shared" si="8"/>
        <v>38652434.109999999</v>
      </c>
      <c r="BD15" s="5">
        <f t="shared" si="9"/>
        <v>-75352233.642000005</v>
      </c>
      <c r="BE15" s="5">
        <f t="shared" si="10"/>
        <v>-19968341.915130001</v>
      </c>
      <c r="BF15" s="28">
        <f t="shared" si="11"/>
        <v>-27167812.129428573</v>
      </c>
    </row>
    <row r="16" spans="1:58" x14ac:dyDescent="0.35">
      <c r="B16" s="16">
        <f t="shared" si="12"/>
        <v>5</v>
      </c>
      <c r="C16" s="19">
        <f t="shared" si="13"/>
        <v>256068000</v>
      </c>
      <c r="D16" s="26">
        <f t="shared" si="14"/>
        <v>119036735</v>
      </c>
      <c r="E16" s="26">
        <f t="shared" si="15"/>
        <v>137031265</v>
      </c>
      <c r="F16" s="20">
        <f>SUM($E$12:E16)</f>
        <v>400636325</v>
      </c>
      <c r="G16" s="21">
        <f t="shared" si="2"/>
        <v>0</v>
      </c>
      <c r="H16" s="21">
        <f t="shared" si="1"/>
        <v>0</v>
      </c>
      <c r="I16" s="21">
        <f t="shared" si="1"/>
        <v>0</v>
      </c>
      <c r="J16" s="21">
        <f t="shared" si="1"/>
        <v>0</v>
      </c>
      <c r="K16" s="21">
        <f t="shared" si="1"/>
        <v>13703126.5</v>
      </c>
      <c r="L16" s="21">
        <f t="shared" si="1"/>
        <v>13703126.5</v>
      </c>
      <c r="M16" s="21">
        <f t="shared" si="1"/>
        <v>13703126.5</v>
      </c>
      <c r="N16" s="21">
        <f t="shared" si="1"/>
        <v>13703126.5</v>
      </c>
      <c r="O16" s="21">
        <f t="shared" si="1"/>
        <v>13703126.5</v>
      </c>
      <c r="P16" s="21">
        <f t="shared" si="1"/>
        <v>13703126.5</v>
      </c>
      <c r="Q16" s="21">
        <f t="shared" si="1"/>
        <v>13703126.5</v>
      </c>
      <c r="R16" s="21">
        <f t="shared" si="1"/>
        <v>13703126.5</v>
      </c>
      <c r="S16" s="21">
        <f t="shared" si="1"/>
        <v>13703126.5</v>
      </c>
      <c r="T16" s="21">
        <f t="shared" si="1"/>
        <v>13703126.5</v>
      </c>
      <c r="U16" s="21">
        <f t="shared" si="1"/>
        <v>0</v>
      </c>
      <c r="V16" s="21">
        <f t="shared" si="1"/>
        <v>0</v>
      </c>
      <c r="W16" s="21">
        <f t="shared" si="1"/>
        <v>0</v>
      </c>
      <c r="X16" s="21">
        <f t="shared" si="1"/>
        <v>0</v>
      </c>
      <c r="Y16" s="21">
        <f t="shared" si="1"/>
        <v>0</v>
      </c>
      <c r="Z16" s="21">
        <f t="shared" si="1"/>
        <v>0</v>
      </c>
      <c r="AA16" s="21">
        <f t="shared" si="1"/>
        <v>0</v>
      </c>
      <c r="AB16" s="21">
        <f t="shared" si="1"/>
        <v>0</v>
      </c>
      <c r="AC16" s="21">
        <f t="shared" si="1"/>
        <v>0</v>
      </c>
      <c r="AD16" s="21">
        <f t="shared" si="1"/>
        <v>0</v>
      </c>
      <c r="AE16" s="21">
        <f t="shared" si="1"/>
        <v>0</v>
      </c>
      <c r="AF16" s="21">
        <f t="shared" si="1"/>
        <v>0</v>
      </c>
      <c r="AG16" s="21">
        <f t="shared" si="1"/>
        <v>0</v>
      </c>
      <c r="AH16" s="21">
        <f t="shared" si="1"/>
        <v>0</v>
      </c>
      <c r="AI16" s="21">
        <f t="shared" si="1"/>
        <v>0</v>
      </c>
      <c r="AJ16" s="21">
        <f t="shared" si="1"/>
        <v>0</v>
      </c>
      <c r="AK16" s="21">
        <f t="shared" si="1"/>
        <v>0</v>
      </c>
      <c r="AL16" s="21">
        <f t="shared" si="1"/>
        <v>0</v>
      </c>
      <c r="AM16" s="21">
        <f t="shared" si="1"/>
        <v>0</v>
      </c>
      <c r="AN16" s="21">
        <f t="shared" si="1"/>
        <v>0</v>
      </c>
      <c r="AO16" s="21">
        <f t="shared" si="1"/>
        <v>0</v>
      </c>
      <c r="AP16" s="21">
        <f t="shared" si="1"/>
        <v>0</v>
      </c>
      <c r="AQ16" s="21">
        <f t="shared" si="1"/>
        <v>0</v>
      </c>
      <c r="AR16" s="21">
        <f t="shared" si="1"/>
        <v>0</v>
      </c>
      <c r="AS16" s="21">
        <f t="shared" si="1"/>
        <v>0</v>
      </c>
      <c r="AT16" s="21">
        <f t="shared" si="1"/>
        <v>0</v>
      </c>
      <c r="AU16" s="22">
        <f t="shared" si="3"/>
        <v>137031265</v>
      </c>
      <c r="AV16" s="22"/>
      <c r="AW16" s="21">
        <v>40063632.5</v>
      </c>
      <c r="AX16" s="21">
        <v>91738897.5</v>
      </c>
      <c r="AY16" s="21">
        <f t="shared" si="4"/>
        <v>308897427.5</v>
      </c>
      <c r="AZ16" s="5">
        <f t="shared" si="5"/>
        <v>7907774.1440000003</v>
      </c>
      <c r="BA16" s="5">
        <f t="shared" si="6"/>
        <v>10008276.650999999</v>
      </c>
      <c r="BB16" s="5">
        <f t="shared" si="7"/>
        <v>17916050.794999998</v>
      </c>
      <c r="BC16" s="5">
        <f t="shared" si="8"/>
        <v>57979683.295000002</v>
      </c>
      <c r="BD16" s="5">
        <f t="shared" si="9"/>
        <v>-86959355.848999992</v>
      </c>
      <c r="BE16" s="5">
        <f t="shared" si="10"/>
        <v>-23044229.299984999</v>
      </c>
      <c r="BF16" s="28">
        <f t="shared" si="11"/>
        <v>-31352692.925149661</v>
      </c>
    </row>
    <row r="17" spans="2:58" x14ac:dyDescent="0.35">
      <c r="B17" s="1">
        <f t="shared" si="12"/>
        <v>6</v>
      </c>
      <c r="C17" s="19">
        <f t="shared" si="13"/>
        <v>284520000</v>
      </c>
      <c r="D17" s="26">
        <f t="shared" si="14"/>
        <v>119036735</v>
      </c>
      <c r="E17" s="26">
        <f t="shared" si="15"/>
        <v>165483265</v>
      </c>
      <c r="F17" s="20">
        <f>SUM($E$12:E17)</f>
        <v>566119590</v>
      </c>
      <c r="G17" s="21">
        <f t="shared" si="2"/>
        <v>0</v>
      </c>
      <c r="H17" s="21">
        <f t="shared" si="1"/>
        <v>0</v>
      </c>
      <c r="I17" s="21">
        <f t="shared" si="1"/>
        <v>0</v>
      </c>
      <c r="J17" s="21">
        <f t="shared" si="1"/>
        <v>0</v>
      </c>
      <c r="K17" s="21">
        <f t="shared" si="1"/>
        <v>0</v>
      </c>
      <c r="L17" s="21">
        <f t="shared" si="1"/>
        <v>16548326.5</v>
      </c>
      <c r="M17" s="21">
        <f t="shared" si="1"/>
        <v>16548326.5</v>
      </c>
      <c r="N17" s="21">
        <f t="shared" si="1"/>
        <v>16548326.5</v>
      </c>
      <c r="O17" s="21">
        <f t="shared" si="1"/>
        <v>16548326.5</v>
      </c>
      <c r="P17" s="21">
        <f t="shared" si="1"/>
        <v>16548326.5</v>
      </c>
      <c r="Q17" s="21">
        <f t="shared" si="1"/>
        <v>16548326.5</v>
      </c>
      <c r="R17" s="21">
        <f t="shared" si="1"/>
        <v>16548326.5</v>
      </c>
      <c r="S17" s="21">
        <f t="shared" si="1"/>
        <v>16548326.5</v>
      </c>
      <c r="T17" s="21">
        <f t="shared" si="1"/>
        <v>16548326.5</v>
      </c>
      <c r="U17" s="21">
        <f t="shared" si="1"/>
        <v>16548326.5</v>
      </c>
      <c r="V17" s="21">
        <f t="shared" si="1"/>
        <v>0</v>
      </c>
      <c r="W17" s="21">
        <f t="shared" si="1"/>
        <v>0</v>
      </c>
      <c r="X17" s="21">
        <f t="shared" si="1"/>
        <v>0</v>
      </c>
      <c r="Y17" s="21">
        <f t="shared" si="1"/>
        <v>0</v>
      </c>
      <c r="Z17" s="21">
        <f t="shared" si="1"/>
        <v>0</v>
      </c>
      <c r="AA17" s="21">
        <f t="shared" si="1"/>
        <v>0</v>
      </c>
      <c r="AB17" s="21">
        <f t="shared" si="1"/>
        <v>0</v>
      </c>
      <c r="AC17" s="21">
        <f t="shared" si="1"/>
        <v>0</v>
      </c>
      <c r="AD17" s="21">
        <f t="shared" si="1"/>
        <v>0</v>
      </c>
      <c r="AE17" s="21">
        <f t="shared" si="1"/>
        <v>0</v>
      </c>
      <c r="AF17" s="21">
        <f t="shared" si="1"/>
        <v>0</v>
      </c>
      <c r="AG17" s="21">
        <f t="shared" si="1"/>
        <v>0</v>
      </c>
      <c r="AH17" s="21">
        <f t="shared" si="1"/>
        <v>0</v>
      </c>
      <c r="AI17" s="21">
        <f t="shared" si="1"/>
        <v>0</v>
      </c>
      <c r="AJ17" s="21">
        <f t="shared" si="1"/>
        <v>0</v>
      </c>
      <c r="AK17" s="21">
        <f t="shared" si="1"/>
        <v>0</v>
      </c>
      <c r="AL17" s="21">
        <f t="shared" si="1"/>
        <v>0</v>
      </c>
      <c r="AM17" s="21">
        <f t="shared" si="1"/>
        <v>0</v>
      </c>
      <c r="AN17" s="21">
        <f t="shared" si="1"/>
        <v>0</v>
      </c>
      <c r="AO17" s="21">
        <f t="shared" si="1"/>
        <v>0</v>
      </c>
      <c r="AP17" s="21">
        <f t="shared" si="1"/>
        <v>0</v>
      </c>
      <c r="AQ17" s="21">
        <f t="shared" si="1"/>
        <v>0</v>
      </c>
      <c r="AR17" s="21">
        <f t="shared" si="1"/>
        <v>0</v>
      </c>
      <c r="AS17" s="21">
        <f t="shared" si="1"/>
        <v>0</v>
      </c>
      <c r="AT17" s="21">
        <f t="shared" si="1"/>
        <v>0</v>
      </c>
      <c r="AU17" s="22">
        <f t="shared" si="3"/>
        <v>165483265</v>
      </c>
      <c r="AV17" s="22"/>
      <c r="AW17" s="4">
        <v>56611959</v>
      </c>
      <c r="AX17" s="4">
        <v>148350856.5</v>
      </c>
      <c r="AY17" s="4">
        <f t="shared" si="4"/>
        <v>417768733.5</v>
      </c>
      <c r="AZ17" s="5">
        <f t="shared" si="5"/>
        <v>10694879.5776</v>
      </c>
      <c r="BA17" s="5">
        <f t="shared" si="6"/>
        <v>13535706.965399999</v>
      </c>
      <c r="BB17" s="5">
        <f t="shared" si="7"/>
        <v>24230586.542999998</v>
      </c>
      <c r="BC17" s="5">
        <f t="shared" si="8"/>
        <v>80842545.542999998</v>
      </c>
      <c r="BD17" s="5">
        <f t="shared" si="9"/>
        <v>-95335599.034600005</v>
      </c>
      <c r="BE17" s="5">
        <f t="shared" si="10"/>
        <v>-25263933.744169004</v>
      </c>
      <c r="BF17" s="28">
        <f t="shared" si="11"/>
        <v>-34372698.971658513</v>
      </c>
    </row>
    <row r="18" spans="2:58" x14ac:dyDescent="0.35">
      <c r="B18" s="1">
        <f t="shared" si="12"/>
        <v>7</v>
      </c>
      <c r="C18" s="4">
        <f>C17*(1+$B$6)</f>
        <v>290210400</v>
      </c>
      <c r="D18" s="26">
        <f t="shared" si="14"/>
        <v>119036735</v>
      </c>
      <c r="E18" s="26">
        <f t="shared" si="15"/>
        <v>171173665</v>
      </c>
      <c r="F18" s="20">
        <f>SUM($E$12:E18)</f>
        <v>737293255</v>
      </c>
      <c r="G18" s="21">
        <f t="shared" si="2"/>
        <v>0</v>
      </c>
      <c r="H18" s="21">
        <f t="shared" si="1"/>
        <v>0</v>
      </c>
      <c r="I18" s="21">
        <f t="shared" si="1"/>
        <v>0</v>
      </c>
      <c r="J18" s="21">
        <f t="shared" si="1"/>
        <v>0</v>
      </c>
      <c r="K18" s="21">
        <f t="shared" si="1"/>
        <v>0</v>
      </c>
      <c r="L18" s="21">
        <f t="shared" si="1"/>
        <v>0</v>
      </c>
      <c r="M18" s="21">
        <f t="shared" si="1"/>
        <v>17117366.5</v>
      </c>
      <c r="N18" s="21">
        <f t="shared" si="1"/>
        <v>17117366.5</v>
      </c>
      <c r="O18" s="21">
        <f t="shared" si="1"/>
        <v>17117366.5</v>
      </c>
      <c r="P18" s="21">
        <f t="shared" si="1"/>
        <v>17117366.5</v>
      </c>
      <c r="Q18" s="21">
        <f t="shared" si="1"/>
        <v>17117366.5</v>
      </c>
      <c r="R18" s="21">
        <f t="shared" si="1"/>
        <v>17117366.5</v>
      </c>
      <c r="S18" s="21">
        <f t="shared" si="1"/>
        <v>17117366.5</v>
      </c>
      <c r="T18" s="21">
        <f t="shared" si="1"/>
        <v>17117366.5</v>
      </c>
      <c r="U18" s="21">
        <f t="shared" si="1"/>
        <v>17117366.5</v>
      </c>
      <c r="V18" s="21">
        <f t="shared" si="1"/>
        <v>17117366.5</v>
      </c>
      <c r="W18" s="21">
        <f t="shared" si="1"/>
        <v>0</v>
      </c>
      <c r="X18" s="21">
        <f t="shared" si="1"/>
        <v>0</v>
      </c>
      <c r="Y18" s="21">
        <f t="shared" si="1"/>
        <v>0</v>
      </c>
      <c r="Z18" s="21">
        <f t="shared" si="1"/>
        <v>0</v>
      </c>
      <c r="AA18" s="21">
        <f t="shared" si="1"/>
        <v>0</v>
      </c>
      <c r="AB18" s="21">
        <f t="shared" si="1"/>
        <v>0</v>
      </c>
      <c r="AC18" s="21">
        <f t="shared" ref="AC18:AT18" si="16">IF(AND(AC$11-$B18&lt;$B$7,AC$11&gt;=$B18),$E18/$B$7,0)</f>
        <v>0</v>
      </c>
      <c r="AD18" s="21">
        <f t="shared" si="16"/>
        <v>0</v>
      </c>
      <c r="AE18" s="21">
        <f t="shared" si="16"/>
        <v>0</v>
      </c>
      <c r="AF18" s="21">
        <f t="shared" si="16"/>
        <v>0</v>
      </c>
      <c r="AG18" s="21">
        <f t="shared" si="16"/>
        <v>0</v>
      </c>
      <c r="AH18" s="21">
        <f t="shared" si="16"/>
        <v>0</v>
      </c>
      <c r="AI18" s="21">
        <f t="shared" si="16"/>
        <v>0</v>
      </c>
      <c r="AJ18" s="21">
        <f t="shared" si="16"/>
        <v>0</v>
      </c>
      <c r="AK18" s="21">
        <f t="shared" si="16"/>
        <v>0</v>
      </c>
      <c r="AL18" s="21">
        <f t="shared" si="16"/>
        <v>0</v>
      </c>
      <c r="AM18" s="21">
        <f t="shared" si="16"/>
        <v>0</v>
      </c>
      <c r="AN18" s="21">
        <f t="shared" si="16"/>
        <v>0</v>
      </c>
      <c r="AO18" s="21">
        <f t="shared" si="16"/>
        <v>0</v>
      </c>
      <c r="AP18" s="21">
        <f t="shared" si="16"/>
        <v>0</v>
      </c>
      <c r="AQ18" s="21">
        <f t="shared" si="16"/>
        <v>0</v>
      </c>
      <c r="AR18" s="21">
        <f t="shared" si="16"/>
        <v>0</v>
      </c>
      <c r="AS18" s="21">
        <f t="shared" si="16"/>
        <v>0</v>
      </c>
      <c r="AT18" s="21">
        <f t="shared" si="16"/>
        <v>0</v>
      </c>
      <c r="AU18" s="22">
        <f t="shared" si="3"/>
        <v>171173665</v>
      </c>
      <c r="AV18" s="22"/>
      <c r="AW18" s="4">
        <v>73729325.5</v>
      </c>
      <c r="AX18" s="4">
        <v>222080182</v>
      </c>
      <c r="AY18" s="4">
        <f t="shared" si="4"/>
        <v>515213073</v>
      </c>
      <c r="AZ18" s="5">
        <f t="shared" si="5"/>
        <v>13189454.668800002</v>
      </c>
      <c r="BA18" s="5">
        <f t="shared" si="6"/>
        <v>16692903.565199999</v>
      </c>
      <c r="BB18" s="5">
        <f t="shared" si="7"/>
        <v>29882358.234000001</v>
      </c>
      <c r="BC18" s="5">
        <f t="shared" si="8"/>
        <v>103611683.734</v>
      </c>
      <c r="BD18" s="5">
        <f t="shared" si="9"/>
        <v>-80751435.934799999</v>
      </c>
      <c r="BE18" s="5">
        <f t="shared" si="10"/>
        <v>-21399130.522722002</v>
      </c>
      <c r="BF18" s="28">
        <f t="shared" si="11"/>
        <v>-29114463.296220411</v>
      </c>
    </row>
    <row r="19" spans="2:58" x14ac:dyDescent="0.35">
      <c r="B19" s="1">
        <f t="shared" si="12"/>
        <v>8</v>
      </c>
      <c r="C19" s="4">
        <f t="shared" ref="C19:C51" si="17">C18*(1+$B$6)</f>
        <v>296014608</v>
      </c>
      <c r="D19" s="26">
        <f t="shared" si="14"/>
        <v>119036735</v>
      </c>
      <c r="E19" s="26">
        <f t="shared" si="15"/>
        <v>176977873</v>
      </c>
      <c r="F19" s="20">
        <f>SUM($E$12:E19)</f>
        <v>914271128</v>
      </c>
      <c r="G19" s="21">
        <f t="shared" si="2"/>
        <v>0</v>
      </c>
      <c r="H19" s="21">
        <f t="shared" si="2"/>
        <v>0</v>
      </c>
      <c r="I19" s="21">
        <f t="shared" si="2"/>
        <v>0</v>
      </c>
      <c r="J19" s="21">
        <f t="shared" si="2"/>
        <v>0</v>
      </c>
      <c r="K19" s="21">
        <f t="shared" si="2"/>
        <v>0</v>
      </c>
      <c r="L19" s="21">
        <f t="shared" si="2"/>
        <v>0</v>
      </c>
      <c r="M19" s="21">
        <f t="shared" si="2"/>
        <v>0</v>
      </c>
      <c r="N19" s="21">
        <f t="shared" si="2"/>
        <v>17697787.300000001</v>
      </c>
      <c r="O19" s="21">
        <f t="shared" si="2"/>
        <v>17697787.300000001</v>
      </c>
      <c r="P19" s="21">
        <f t="shared" si="2"/>
        <v>17697787.300000001</v>
      </c>
      <c r="Q19" s="21">
        <f t="shared" si="2"/>
        <v>17697787.300000001</v>
      </c>
      <c r="R19" s="21">
        <f t="shared" si="2"/>
        <v>17697787.300000001</v>
      </c>
      <c r="S19" s="21">
        <f t="shared" si="2"/>
        <v>17697787.300000001</v>
      </c>
      <c r="T19" s="21">
        <f t="shared" si="2"/>
        <v>17697787.300000001</v>
      </c>
      <c r="U19" s="21">
        <f t="shared" si="2"/>
        <v>17697787.300000001</v>
      </c>
      <c r="V19" s="21">
        <f t="shared" si="2"/>
        <v>17697787.300000001</v>
      </c>
      <c r="W19" s="21">
        <f t="shared" ref="W19:AT29" si="18">IF(AND(W$11-$B19&lt;$B$7,W$11&gt;=$B19),$E19/$B$7,0)</f>
        <v>17697787.300000001</v>
      </c>
      <c r="X19" s="21">
        <f t="shared" si="18"/>
        <v>0</v>
      </c>
      <c r="Y19" s="21">
        <f t="shared" si="18"/>
        <v>0</v>
      </c>
      <c r="Z19" s="21">
        <f t="shared" si="18"/>
        <v>0</v>
      </c>
      <c r="AA19" s="21">
        <f t="shared" si="18"/>
        <v>0</v>
      </c>
      <c r="AB19" s="21">
        <f t="shared" si="18"/>
        <v>0</v>
      </c>
      <c r="AC19" s="21">
        <f t="shared" si="18"/>
        <v>0</v>
      </c>
      <c r="AD19" s="21">
        <f t="shared" si="18"/>
        <v>0</v>
      </c>
      <c r="AE19" s="21">
        <f t="shared" si="18"/>
        <v>0</v>
      </c>
      <c r="AF19" s="21">
        <f t="shared" si="18"/>
        <v>0</v>
      </c>
      <c r="AG19" s="21">
        <f t="shared" si="18"/>
        <v>0</v>
      </c>
      <c r="AH19" s="21">
        <f t="shared" si="18"/>
        <v>0</v>
      </c>
      <c r="AI19" s="21">
        <f t="shared" si="18"/>
        <v>0</v>
      </c>
      <c r="AJ19" s="21">
        <f t="shared" si="18"/>
        <v>0</v>
      </c>
      <c r="AK19" s="21">
        <f t="shared" si="18"/>
        <v>0</v>
      </c>
      <c r="AL19" s="21">
        <f t="shared" si="18"/>
        <v>0</v>
      </c>
      <c r="AM19" s="21">
        <f t="shared" si="18"/>
        <v>0</v>
      </c>
      <c r="AN19" s="21">
        <f t="shared" si="18"/>
        <v>0</v>
      </c>
      <c r="AO19" s="21">
        <f t="shared" si="18"/>
        <v>0</v>
      </c>
      <c r="AP19" s="21">
        <f t="shared" si="18"/>
        <v>0</v>
      </c>
      <c r="AQ19" s="21">
        <f t="shared" si="18"/>
        <v>0</v>
      </c>
      <c r="AR19" s="21">
        <f t="shared" si="18"/>
        <v>0</v>
      </c>
      <c r="AS19" s="21">
        <f t="shared" si="18"/>
        <v>0</v>
      </c>
      <c r="AT19" s="21">
        <f t="shared" si="18"/>
        <v>0</v>
      </c>
      <c r="AU19" s="22">
        <f t="shared" si="3"/>
        <v>176977873.00000003</v>
      </c>
      <c r="AV19" s="22"/>
      <c r="AW19" s="4">
        <v>91427112.799999997</v>
      </c>
      <c r="AX19" s="4">
        <v>313507294.80000001</v>
      </c>
      <c r="AY19" s="4">
        <f t="shared" si="4"/>
        <v>600763833.20000005</v>
      </c>
      <c r="AZ19" s="5">
        <f t="shared" si="5"/>
        <v>15379554.129920002</v>
      </c>
      <c r="BA19" s="5">
        <f t="shared" si="6"/>
        <v>19464748.19568</v>
      </c>
      <c r="BB19" s="5">
        <f t="shared" si="7"/>
        <v>34844302.325599998</v>
      </c>
      <c r="BC19" s="5">
        <f t="shared" si="8"/>
        <v>126271415.1256</v>
      </c>
      <c r="BD19" s="5">
        <f t="shared" si="9"/>
        <v>-66086012.004320011</v>
      </c>
      <c r="BE19" s="5">
        <f t="shared" si="10"/>
        <v>-17512793.181144804</v>
      </c>
      <c r="BF19" s="28">
        <f t="shared" si="11"/>
        <v>-23826929.498156197</v>
      </c>
    </row>
    <row r="20" spans="2:58" x14ac:dyDescent="0.35">
      <c r="B20" s="1">
        <f t="shared" si="12"/>
        <v>9</v>
      </c>
      <c r="C20" s="4">
        <f t="shared" si="17"/>
        <v>301934900.16000003</v>
      </c>
      <c r="D20" s="26">
        <f t="shared" si="14"/>
        <v>119036735</v>
      </c>
      <c r="E20" s="26">
        <f t="shared" si="15"/>
        <v>182898165.16000003</v>
      </c>
      <c r="F20" s="20">
        <f>SUM($E$12:E20)</f>
        <v>1097169293.1600001</v>
      </c>
      <c r="G20" s="21">
        <f t="shared" si="2"/>
        <v>0</v>
      </c>
      <c r="H20" s="21">
        <f t="shared" si="2"/>
        <v>0</v>
      </c>
      <c r="I20" s="21">
        <f t="shared" si="2"/>
        <v>0</v>
      </c>
      <c r="J20" s="21">
        <f t="shared" si="2"/>
        <v>0</v>
      </c>
      <c r="K20" s="21">
        <f t="shared" si="2"/>
        <v>0</v>
      </c>
      <c r="L20" s="21">
        <f t="shared" si="2"/>
        <v>0</v>
      </c>
      <c r="M20" s="21">
        <f t="shared" si="2"/>
        <v>0</v>
      </c>
      <c r="N20" s="21">
        <f t="shared" si="2"/>
        <v>0</v>
      </c>
      <c r="O20" s="21">
        <f t="shared" si="2"/>
        <v>18289816.516000003</v>
      </c>
      <c r="P20" s="21">
        <f t="shared" si="2"/>
        <v>18289816.516000003</v>
      </c>
      <c r="Q20" s="21">
        <f t="shared" si="2"/>
        <v>18289816.516000003</v>
      </c>
      <c r="R20" s="21">
        <f t="shared" si="2"/>
        <v>18289816.516000003</v>
      </c>
      <c r="S20" s="21">
        <f t="shared" si="2"/>
        <v>18289816.516000003</v>
      </c>
      <c r="T20" s="21">
        <f t="shared" si="2"/>
        <v>18289816.516000003</v>
      </c>
      <c r="U20" s="21">
        <f t="shared" si="2"/>
        <v>18289816.516000003</v>
      </c>
      <c r="V20" s="21">
        <f t="shared" si="2"/>
        <v>18289816.516000003</v>
      </c>
      <c r="W20" s="21">
        <f t="shared" si="18"/>
        <v>18289816.516000003</v>
      </c>
      <c r="X20" s="21">
        <f t="shared" si="18"/>
        <v>18289816.516000003</v>
      </c>
      <c r="Y20" s="21">
        <f t="shared" si="18"/>
        <v>0</v>
      </c>
      <c r="Z20" s="21">
        <f t="shared" si="18"/>
        <v>0</v>
      </c>
      <c r="AA20" s="21">
        <f t="shared" si="18"/>
        <v>0</v>
      </c>
      <c r="AB20" s="21">
        <f t="shared" si="18"/>
        <v>0</v>
      </c>
      <c r="AC20" s="21">
        <f t="shared" si="18"/>
        <v>0</v>
      </c>
      <c r="AD20" s="21">
        <f t="shared" si="18"/>
        <v>0</v>
      </c>
      <c r="AE20" s="21">
        <f t="shared" si="18"/>
        <v>0</v>
      </c>
      <c r="AF20" s="21">
        <f t="shared" si="18"/>
        <v>0</v>
      </c>
      <c r="AG20" s="21">
        <f t="shared" si="18"/>
        <v>0</v>
      </c>
      <c r="AH20" s="21">
        <f t="shared" si="18"/>
        <v>0</v>
      </c>
      <c r="AI20" s="21">
        <f t="shared" si="18"/>
        <v>0</v>
      </c>
      <c r="AJ20" s="21">
        <f t="shared" si="18"/>
        <v>0</v>
      </c>
      <c r="AK20" s="21">
        <f t="shared" si="18"/>
        <v>0</v>
      </c>
      <c r="AL20" s="21">
        <f t="shared" si="18"/>
        <v>0</v>
      </c>
      <c r="AM20" s="21">
        <f t="shared" si="18"/>
        <v>0</v>
      </c>
      <c r="AN20" s="21">
        <f t="shared" si="18"/>
        <v>0</v>
      </c>
      <c r="AO20" s="21">
        <f t="shared" si="18"/>
        <v>0</v>
      </c>
      <c r="AP20" s="21">
        <f t="shared" si="18"/>
        <v>0</v>
      </c>
      <c r="AQ20" s="21">
        <f t="shared" si="18"/>
        <v>0</v>
      </c>
      <c r="AR20" s="21">
        <f t="shared" si="18"/>
        <v>0</v>
      </c>
      <c r="AS20" s="21">
        <f t="shared" si="18"/>
        <v>0</v>
      </c>
      <c r="AT20" s="21">
        <f t="shared" si="18"/>
        <v>0</v>
      </c>
      <c r="AU20" s="22">
        <f t="shared" si="3"/>
        <v>182898165.16000003</v>
      </c>
      <c r="AV20" s="22"/>
      <c r="AW20" s="4">
        <v>109716929.316</v>
      </c>
      <c r="AX20" s="4">
        <v>423224224.116</v>
      </c>
      <c r="AY20" s="4">
        <f t="shared" si="4"/>
        <v>673945069.04400015</v>
      </c>
      <c r="AZ20" s="5">
        <f t="shared" si="5"/>
        <v>17252993.767526407</v>
      </c>
      <c r="BA20" s="5">
        <f t="shared" si="6"/>
        <v>21835820.237025604</v>
      </c>
      <c r="BB20" s="5">
        <f t="shared" si="7"/>
        <v>39088814.004552007</v>
      </c>
      <c r="BC20" s="5">
        <f t="shared" si="8"/>
        <v>148805743.32055199</v>
      </c>
      <c r="BD20" s="5">
        <f t="shared" si="9"/>
        <v>-51345415.606974453</v>
      </c>
      <c r="BE20" s="5">
        <f t="shared" si="10"/>
        <v>-13606535.13584823</v>
      </c>
      <c r="BF20" s="28">
        <f t="shared" si="11"/>
        <v>-18512292.701834325</v>
      </c>
    </row>
    <row r="21" spans="2:58" x14ac:dyDescent="0.35">
      <c r="B21" s="1">
        <f t="shared" si="12"/>
        <v>10</v>
      </c>
      <c r="C21" s="4">
        <f t="shared" si="17"/>
        <v>307973598.16320002</v>
      </c>
      <c r="D21" s="26">
        <f t="shared" si="14"/>
        <v>119036735</v>
      </c>
      <c r="E21" s="26">
        <f t="shared" si="15"/>
        <v>188936863.16320002</v>
      </c>
      <c r="F21" s="20">
        <f>SUM($E$12:E21)</f>
        <v>1286106156.3232002</v>
      </c>
      <c r="G21" s="21">
        <f t="shared" si="2"/>
        <v>0</v>
      </c>
      <c r="H21" s="21">
        <f t="shared" si="2"/>
        <v>0</v>
      </c>
      <c r="I21" s="21">
        <f t="shared" si="2"/>
        <v>0</v>
      </c>
      <c r="J21" s="21">
        <f t="shared" si="2"/>
        <v>0</v>
      </c>
      <c r="K21" s="21">
        <f t="shared" si="2"/>
        <v>0</v>
      </c>
      <c r="L21" s="21">
        <f t="shared" si="2"/>
        <v>0</v>
      </c>
      <c r="M21" s="21">
        <f t="shared" si="2"/>
        <v>0</v>
      </c>
      <c r="N21" s="21">
        <f t="shared" si="2"/>
        <v>0</v>
      </c>
      <c r="O21" s="21">
        <f t="shared" si="2"/>
        <v>0</v>
      </c>
      <c r="P21" s="21">
        <f t="shared" si="2"/>
        <v>18893686.316320002</v>
      </c>
      <c r="Q21" s="21">
        <f t="shared" si="2"/>
        <v>18893686.316320002</v>
      </c>
      <c r="R21" s="21">
        <f t="shared" si="2"/>
        <v>18893686.316320002</v>
      </c>
      <c r="S21" s="21">
        <f t="shared" si="2"/>
        <v>18893686.316320002</v>
      </c>
      <c r="T21" s="21">
        <f t="shared" si="2"/>
        <v>18893686.316320002</v>
      </c>
      <c r="U21" s="21">
        <f t="shared" si="2"/>
        <v>18893686.316320002</v>
      </c>
      <c r="V21" s="21">
        <f t="shared" si="2"/>
        <v>18893686.316320002</v>
      </c>
      <c r="W21" s="21">
        <f t="shared" si="18"/>
        <v>18893686.316320002</v>
      </c>
      <c r="X21" s="21">
        <f t="shared" si="18"/>
        <v>18893686.316320002</v>
      </c>
      <c r="Y21" s="21">
        <f t="shared" si="18"/>
        <v>18893686.316320002</v>
      </c>
      <c r="Z21" s="21">
        <f t="shared" si="18"/>
        <v>0</v>
      </c>
      <c r="AA21" s="21">
        <f t="shared" si="18"/>
        <v>0</v>
      </c>
      <c r="AB21" s="21">
        <f t="shared" si="18"/>
        <v>0</v>
      </c>
      <c r="AC21" s="21">
        <f t="shared" si="18"/>
        <v>0</v>
      </c>
      <c r="AD21" s="21">
        <f t="shared" si="18"/>
        <v>0</v>
      </c>
      <c r="AE21" s="21">
        <f t="shared" si="18"/>
        <v>0</v>
      </c>
      <c r="AF21" s="21">
        <f t="shared" si="18"/>
        <v>0</v>
      </c>
      <c r="AG21" s="21">
        <f t="shared" si="18"/>
        <v>0</v>
      </c>
      <c r="AH21" s="21">
        <f t="shared" si="18"/>
        <v>0</v>
      </c>
      <c r="AI21" s="21">
        <f t="shared" si="18"/>
        <v>0</v>
      </c>
      <c r="AJ21" s="21">
        <f t="shared" si="18"/>
        <v>0</v>
      </c>
      <c r="AK21" s="21">
        <f t="shared" si="18"/>
        <v>0</v>
      </c>
      <c r="AL21" s="21">
        <f t="shared" si="18"/>
        <v>0</v>
      </c>
      <c r="AM21" s="21">
        <f t="shared" si="18"/>
        <v>0</v>
      </c>
      <c r="AN21" s="21">
        <f t="shared" si="18"/>
        <v>0</v>
      </c>
      <c r="AO21" s="21">
        <f t="shared" si="18"/>
        <v>0</v>
      </c>
      <c r="AP21" s="21">
        <f t="shared" si="18"/>
        <v>0</v>
      </c>
      <c r="AQ21" s="21">
        <f t="shared" si="18"/>
        <v>0</v>
      </c>
      <c r="AR21" s="21">
        <f t="shared" si="18"/>
        <v>0</v>
      </c>
      <c r="AS21" s="21">
        <f t="shared" si="18"/>
        <v>0</v>
      </c>
      <c r="AT21" s="21">
        <f t="shared" si="18"/>
        <v>0</v>
      </c>
      <c r="AU21" s="22">
        <f t="shared" si="3"/>
        <v>188936863.16320002</v>
      </c>
      <c r="AV21" s="22"/>
      <c r="AW21" s="4">
        <v>128610615.63232</v>
      </c>
      <c r="AX21" s="4">
        <v>551834839.74831998</v>
      </c>
      <c r="AY21" s="4">
        <f>F21-AX21</f>
        <v>734271316.57488024</v>
      </c>
      <c r="AZ21" s="5">
        <f t="shared" si="5"/>
        <v>18797345.704316936</v>
      </c>
      <c r="BA21" s="5">
        <f t="shared" si="6"/>
        <v>23790390.65702612</v>
      </c>
      <c r="BB21" s="5">
        <f t="shared" si="7"/>
        <v>42587736.361343056</v>
      </c>
      <c r="BC21" s="5">
        <f t="shared" si="8"/>
        <v>171198351.99366307</v>
      </c>
      <c r="BD21" s="5">
        <f t="shared" si="9"/>
        <v>-36535856.873853892</v>
      </c>
      <c r="BE21" s="5">
        <f t="shared" si="10"/>
        <v>-9682002.0715712812</v>
      </c>
      <c r="BF21" s="28">
        <f t="shared" si="11"/>
        <v>-13172791.934110587</v>
      </c>
    </row>
    <row r="22" spans="2:58" x14ac:dyDescent="0.35">
      <c r="B22" s="1">
        <f t="shared" si="12"/>
        <v>11</v>
      </c>
      <c r="C22" s="4">
        <f t="shared" si="17"/>
        <v>314133070.12646401</v>
      </c>
      <c r="D22" s="26">
        <f t="shared" si="14"/>
        <v>119036735</v>
      </c>
      <c r="E22" s="26">
        <f t="shared" si="15"/>
        <v>195096335.12646401</v>
      </c>
      <c r="F22" s="20">
        <f>SUM($E$12:E22)</f>
        <v>1481202491.4496641</v>
      </c>
      <c r="G22" s="21">
        <f t="shared" si="2"/>
        <v>0</v>
      </c>
      <c r="H22" s="21">
        <f t="shared" si="2"/>
        <v>0</v>
      </c>
      <c r="I22" s="21">
        <f t="shared" si="2"/>
        <v>0</v>
      </c>
      <c r="J22" s="21">
        <f t="shared" si="2"/>
        <v>0</v>
      </c>
      <c r="K22" s="21">
        <f t="shared" si="2"/>
        <v>0</v>
      </c>
      <c r="L22" s="21">
        <f t="shared" si="2"/>
        <v>0</v>
      </c>
      <c r="M22" s="21">
        <f t="shared" si="2"/>
        <v>0</v>
      </c>
      <c r="N22" s="21">
        <f t="shared" si="2"/>
        <v>0</v>
      </c>
      <c r="O22" s="21">
        <f t="shared" si="2"/>
        <v>0</v>
      </c>
      <c r="P22" s="21">
        <f t="shared" si="2"/>
        <v>0</v>
      </c>
      <c r="Q22" s="21">
        <f t="shared" si="2"/>
        <v>19509633.512646399</v>
      </c>
      <c r="R22" s="21">
        <f t="shared" si="2"/>
        <v>19509633.512646399</v>
      </c>
      <c r="S22" s="21">
        <f t="shared" si="2"/>
        <v>19509633.512646399</v>
      </c>
      <c r="T22" s="21">
        <f t="shared" si="2"/>
        <v>19509633.512646399</v>
      </c>
      <c r="U22" s="21">
        <f t="shared" si="2"/>
        <v>19509633.512646399</v>
      </c>
      <c r="V22" s="21">
        <f t="shared" si="2"/>
        <v>19509633.512646399</v>
      </c>
      <c r="W22" s="21">
        <f t="shared" si="18"/>
        <v>19509633.512646399</v>
      </c>
      <c r="X22" s="21">
        <f t="shared" si="18"/>
        <v>19509633.512646399</v>
      </c>
      <c r="Y22" s="21">
        <f t="shared" si="18"/>
        <v>19509633.512646399</v>
      </c>
      <c r="Z22" s="21">
        <f t="shared" si="18"/>
        <v>19509633.512646399</v>
      </c>
      <c r="AA22" s="21">
        <f t="shared" si="18"/>
        <v>0</v>
      </c>
      <c r="AB22" s="21">
        <f t="shared" si="18"/>
        <v>0</v>
      </c>
      <c r="AC22" s="21">
        <f t="shared" si="18"/>
        <v>0</v>
      </c>
      <c r="AD22" s="21">
        <f t="shared" si="18"/>
        <v>0</v>
      </c>
      <c r="AE22" s="21">
        <f t="shared" si="18"/>
        <v>0</v>
      </c>
      <c r="AF22" s="21">
        <f t="shared" si="18"/>
        <v>0</v>
      </c>
      <c r="AG22" s="21">
        <f t="shared" si="18"/>
        <v>0</v>
      </c>
      <c r="AH22" s="21">
        <f t="shared" si="18"/>
        <v>0</v>
      </c>
      <c r="AI22" s="21">
        <f t="shared" si="18"/>
        <v>0</v>
      </c>
      <c r="AJ22" s="21">
        <f t="shared" si="18"/>
        <v>0</v>
      </c>
      <c r="AK22" s="21">
        <f t="shared" si="18"/>
        <v>0</v>
      </c>
      <c r="AL22" s="21">
        <f t="shared" si="18"/>
        <v>0</v>
      </c>
      <c r="AM22" s="21">
        <f t="shared" si="18"/>
        <v>0</v>
      </c>
      <c r="AN22" s="21">
        <f t="shared" si="18"/>
        <v>0</v>
      </c>
      <c r="AO22" s="21">
        <f t="shared" si="18"/>
        <v>0</v>
      </c>
      <c r="AP22" s="21">
        <f t="shared" si="18"/>
        <v>0</v>
      </c>
      <c r="AQ22" s="21">
        <f t="shared" si="18"/>
        <v>0</v>
      </c>
      <c r="AR22" s="21">
        <f t="shared" si="18"/>
        <v>0</v>
      </c>
      <c r="AS22" s="21">
        <f t="shared" si="18"/>
        <v>0</v>
      </c>
      <c r="AT22" s="21">
        <f t="shared" si="18"/>
        <v>0</v>
      </c>
      <c r="AU22" s="22">
        <f t="shared" si="3"/>
        <v>195096335.12646404</v>
      </c>
      <c r="AV22" s="22"/>
      <c r="AW22" s="4">
        <v>145797922.64496639</v>
      </c>
      <c r="AX22" s="4">
        <v>697632762.39328635</v>
      </c>
      <c r="AY22" s="4">
        <f t="shared" si="4"/>
        <v>783569729.05637777</v>
      </c>
      <c r="AZ22" s="5">
        <f t="shared" si="5"/>
        <v>20059385.063843273</v>
      </c>
      <c r="BA22" s="5">
        <f t="shared" si="6"/>
        <v>25387659.221426636</v>
      </c>
      <c r="BB22" s="5">
        <f t="shared" si="7"/>
        <v>45447044.285269909</v>
      </c>
      <c r="BC22" s="5">
        <f t="shared" si="8"/>
        <v>191244966.93023631</v>
      </c>
      <c r="BD22" s="5">
        <f t="shared" si="9"/>
        <v>-23910753.26007098</v>
      </c>
      <c r="BE22" s="5">
        <f t="shared" si="10"/>
        <v>-6336349.6139188102</v>
      </c>
      <c r="BF22" s="28">
        <f t="shared" si="11"/>
        <v>-8620883.8284609672</v>
      </c>
    </row>
    <row r="23" spans="2:58" x14ac:dyDescent="0.35">
      <c r="B23" s="1">
        <f t="shared" si="12"/>
        <v>12</v>
      </c>
      <c r="C23" s="4">
        <f t="shared" si="17"/>
        <v>320415731.52899331</v>
      </c>
      <c r="D23" s="26">
        <f t="shared" si="14"/>
        <v>119036735</v>
      </c>
      <c r="E23" s="26">
        <f t="shared" si="15"/>
        <v>201378996.52899331</v>
      </c>
      <c r="F23" s="20">
        <f>SUM($E$12:E23)</f>
        <v>1682581487.9786575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1">
        <f t="shared" si="2"/>
        <v>0</v>
      </c>
      <c r="L23" s="21">
        <f t="shared" si="2"/>
        <v>0</v>
      </c>
      <c r="M23" s="21">
        <f t="shared" si="2"/>
        <v>0</v>
      </c>
      <c r="N23" s="21">
        <f t="shared" si="2"/>
        <v>0</v>
      </c>
      <c r="O23" s="21">
        <f t="shared" si="2"/>
        <v>0</v>
      </c>
      <c r="P23" s="21">
        <f t="shared" si="2"/>
        <v>0</v>
      </c>
      <c r="Q23" s="21">
        <f t="shared" si="2"/>
        <v>0</v>
      </c>
      <c r="R23" s="21">
        <f t="shared" si="2"/>
        <v>20137899.652899332</v>
      </c>
      <c r="S23" s="21">
        <f t="shared" si="2"/>
        <v>20137899.652899332</v>
      </c>
      <c r="T23" s="21">
        <f t="shared" si="2"/>
        <v>20137899.652899332</v>
      </c>
      <c r="U23" s="21">
        <f t="shared" si="2"/>
        <v>20137899.652899332</v>
      </c>
      <c r="V23" s="21">
        <f t="shared" si="2"/>
        <v>20137899.652899332</v>
      </c>
      <c r="W23" s="21">
        <f t="shared" si="18"/>
        <v>20137899.652899332</v>
      </c>
      <c r="X23" s="21">
        <f t="shared" si="18"/>
        <v>20137899.652899332</v>
      </c>
      <c r="Y23" s="21">
        <f t="shared" si="18"/>
        <v>20137899.652899332</v>
      </c>
      <c r="Z23" s="21">
        <f t="shared" si="18"/>
        <v>20137899.652899332</v>
      </c>
      <c r="AA23" s="21">
        <f t="shared" si="18"/>
        <v>20137899.652899332</v>
      </c>
      <c r="AB23" s="21">
        <f t="shared" si="18"/>
        <v>0</v>
      </c>
      <c r="AC23" s="21">
        <f t="shared" si="18"/>
        <v>0</v>
      </c>
      <c r="AD23" s="21">
        <f t="shared" si="18"/>
        <v>0</v>
      </c>
      <c r="AE23" s="21">
        <f t="shared" si="18"/>
        <v>0</v>
      </c>
      <c r="AF23" s="21">
        <f t="shared" si="18"/>
        <v>0</v>
      </c>
      <c r="AG23" s="21">
        <f t="shared" si="18"/>
        <v>0</v>
      </c>
      <c r="AH23" s="21">
        <f t="shared" si="18"/>
        <v>0</v>
      </c>
      <c r="AI23" s="21">
        <f t="shared" si="18"/>
        <v>0</v>
      </c>
      <c r="AJ23" s="21">
        <f t="shared" si="18"/>
        <v>0</v>
      </c>
      <c r="AK23" s="21">
        <f t="shared" si="18"/>
        <v>0</v>
      </c>
      <c r="AL23" s="21">
        <f t="shared" si="18"/>
        <v>0</v>
      </c>
      <c r="AM23" s="21">
        <f t="shared" si="18"/>
        <v>0</v>
      </c>
      <c r="AN23" s="21">
        <f t="shared" si="18"/>
        <v>0</v>
      </c>
      <c r="AO23" s="21">
        <f t="shared" si="18"/>
        <v>0</v>
      </c>
      <c r="AP23" s="21">
        <f t="shared" si="18"/>
        <v>0</v>
      </c>
      <c r="AQ23" s="21">
        <f t="shared" si="18"/>
        <v>0</v>
      </c>
      <c r="AR23" s="21">
        <f t="shared" si="18"/>
        <v>0</v>
      </c>
      <c r="AS23" s="21">
        <f t="shared" si="18"/>
        <v>0</v>
      </c>
      <c r="AT23" s="21">
        <f t="shared" si="18"/>
        <v>0</v>
      </c>
      <c r="AU23" s="22">
        <f t="shared" si="3"/>
        <v>201378996.52899328</v>
      </c>
      <c r="AV23" s="22"/>
      <c r="AW23" s="4">
        <v>160768295.79786572</v>
      </c>
      <c r="AX23" s="4">
        <v>858401058.1911521</v>
      </c>
      <c r="AY23" s="4">
        <f>F23-AX23</f>
        <v>824180429.78750539</v>
      </c>
      <c r="AZ23" s="5">
        <f t="shared" si="5"/>
        <v>21099019.002560139</v>
      </c>
      <c r="BA23" s="5">
        <f t="shared" si="6"/>
        <v>26703445.925115172</v>
      </c>
      <c r="BB23" s="5">
        <f t="shared" si="7"/>
        <v>47802464.927675307</v>
      </c>
      <c r="BC23" s="5">
        <f t="shared" si="8"/>
        <v>208570760.72554103</v>
      </c>
      <c r="BD23" s="5">
        <f t="shared" si="9"/>
        <v>-13907254.806012422</v>
      </c>
      <c r="BE23" s="5">
        <f t="shared" si="10"/>
        <v>-3685422.5235932921</v>
      </c>
      <c r="BF23" s="28">
        <f t="shared" si="11"/>
        <v>-5014180.3042085608</v>
      </c>
    </row>
    <row r="24" spans="2:58" x14ac:dyDescent="0.35">
      <c r="B24" s="1">
        <f t="shared" si="12"/>
        <v>13</v>
      </c>
      <c r="C24" s="4">
        <f t="shared" si="17"/>
        <v>326824046.1595732</v>
      </c>
      <c r="D24" s="26">
        <f t="shared" si="14"/>
        <v>119036735</v>
      </c>
      <c r="E24" s="26">
        <f t="shared" si="15"/>
        <v>207787311.1595732</v>
      </c>
      <c r="F24" s="20">
        <f>SUM($E$12:E24)</f>
        <v>1890368799.1382308</v>
      </c>
      <c r="G24" s="21">
        <f t="shared" si="2"/>
        <v>0</v>
      </c>
      <c r="H24" s="21">
        <f t="shared" si="2"/>
        <v>0</v>
      </c>
      <c r="I24" s="21">
        <f t="shared" si="2"/>
        <v>0</v>
      </c>
      <c r="J24" s="21">
        <f t="shared" si="2"/>
        <v>0</v>
      </c>
      <c r="K24" s="21">
        <f t="shared" si="2"/>
        <v>0</v>
      </c>
      <c r="L24" s="21">
        <f t="shared" si="2"/>
        <v>0</v>
      </c>
      <c r="M24" s="21">
        <f t="shared" si="2"/>
        <v>0</v>
      </c>
      <c r="N24" s="21">
        <f t="shared" si="2"/>
        <v>0</v>
      </c>
      <c r="O24" s="21">
        <f t="shared" si="2"/>
        <v>0</v>
      </c>
      <c r="P24" s="21">
        <f t="shared" si="2"/>
        <v>0</v>
      </c>
      <c r="Q24" s="21">
        <f t="shared" si="2"/>
        <v>0</v>
      </c>
      <c r="R24" s="21">
        <f t="shared" si="2"/>
        <v>0</v>
      </c>
      <c r="S24" s="21">
        <f t="shared" si="2"/>
        <v>20778731.11595732</v>
      </c>
      <c r="T24" s="21">
        <f t="shared" si="2"/>
        <v>20778731.11595732</v>
      </c>
      <c r="U24" s="21">
        <f t="shared" si="2"/>
        <v>20778731.11595732</v>
      </c>
      <c r="V24" s="21">
        <f t="shared" si="2"/>
        <v>20778731.11595732</v>
      </c>
      <c r="W24" s="21">
        <f t="shared" si="18"/>
        <v>20778731.11595732</v>
      </c>
      <c r="X24" s="21">
        <f t="shared" si="18"/>
        <v>20778731.11595732</v>
      </c>
      <c r="Y24" s="21">
        <f t="shared" si="18"/>
        <v>20778731.11595732</v>
      </c>
      <c r="Z24" s="21">
        <f t="shared" si="18"/>
        <v>20778731.11595732</v>
      </c>
      <c r="AA24" s="21">
        <f t="shared" si="18"/>
        <v>20778731.11595732</v>
      </c>
      <c r="AB24" s="21">
        <f t="shared" si="18"/>
        <v>20778731.11595732</v>
      </c>
      <c r="AC24" s="21">
        <f t="shared" si="18"/>
        <v>0</v>
      </c>
      <c r="AD24" s="21">
        <f t="shared" si="18"/>
        <v>0</v>
      </c>
      <c r="AE24" s="21">
        <f t="shared" si="18"/>
        <v>0</v>
      </c>
      <c r="AF24" s="21">
        <f t="shared" si="18"/>
        <v>0</v>
      </c>
      <c r="AG24" s="21">
        <f t="shared" si="18"/>
        <v>0</v>
      </c>
      <c r="AH24" s="21">
        <f t="shared" si="18"/>
        <v>0</v>
      </c>
      <c r="AI24" s="21">
        <f t="shared" si="18"/>
        <v>0</v>
      </c>
      <c r="AJ24" s="21">
        <f t="shared" si="18"/>
        <v>0</v>
      </c>
      <c r="AK24" s="21">
        <f t="shared" si="18"/>
        <v>0</v>
      </c>
      <c r="AL24" s="21">
        <f t="shared" si="18"/>
        <v>0</v>
      </c>
      <c r="AM24" s="21">
        <f t="shared" si="18"/>
        <v>0</v>
      </c>
      <c r="AN24" s="21">
        <f t="shared" si="18"/>
        <v>0</v>
      </c>
      <c r="AO24" s="21">
        <f t="shared" si="18"/>
        <v>0</v>
      </c>
      <c r="AP24" s="21">
        <f t="shared" si="18"/>
        <v>0</v>
      </c>
      <c r="AQ24" s="21">
        <f t="shared" si="18"/>
        <v>0</v>
      </c>
      <c r="AR24" s="21">
        <f t="shared" si="18"/>
        <v>0</v>
      </c>
      <c r="AS24" s="21">
        <f t="shared" si="18"/>
        <v>0</v>
      </c>
      <c r="AT24" s="21">
        <f t="shared" si="18"/>
        <v>0</v>
      </c>
      <c r="AU24" s="22">
        <f t="shared" si="3"/>
        <v>207787311.1595732</v>
      </c>
      <c r="AV24" s="22"/>
      <c r="AW24" s="4">
        <v>173534300.41382304</v>
      </c>
      <c r="AX24" s="4">
        <v>1031935358.6049751</v>
      </c>
      <c r="AY24" s="4">
        <f t="shared" si="4"/>
        <v>858433440.5332557</v>
      </c>
      <c r="AZ24" s="5">
        <f t="shared" si="5"/>
        <v>21975896.077651348</v>
      </c>
      <c r="BA24" s="5">
        <f t="shared" si="6"/>
        <v>27813243.473277483</v>
      </c>
      <c r="BB24" s="5">
        <f t="shared" si="7"/>
        <v>49789139.550928831</v>
      </c>
      <c r="BC24" s="5">
        <f t="shared" si="8"/>
        <v>223323439.96475187</v>
      </c>
      <c r="BD24" s="5">
        <f t="shared" si="9"/>
        <v>-6439767.2724726796</v>
      </c>
      <c r="BE24" s="5">
        <f t="shared" si="10"/>
        <v>-1706538.3272052603</v>
      </c>
      <c r="BF24" s="28">
        <f t="shared" si="11"/>
        <v>-2321820.8533404903</v>
      </c>
    </row>
    <row r="25" spans="2:58" x14ac:dyDescent="0.35">
      <c r="B25" s="1">
        <f t="shared" si="12"/>
        <v>14</v>
      </c>
      <c r="C25" s="4">
        <f t="shared" si="17"/>
        <v>333360527.08276469</v>
      </c>
      <c r="D25" s="26">
        <f t="shared" si="14"/>
        <v>119036735</v>
      </c>
      <c r="E25" s="26">
        <f t="shared" si="15"/>
        <v>214323792.08276469</v>
      </c>
      <c r="F25" s="20">
        <f>SUM($E$12:E25)</f>
        <v>2104692591.2209954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1">
        <f t="shared" si="2"/>
        <v>0</v>
      </c>
      <c r="L25" s="21">
        <f t="shared" si="2"/>
        <v>0</v>
      </c>
      <c r="M25" s="21">
        <f t="shared" si="2"/>
        <v>0</v>
      </c>
      <c r="N25" s="21">
        <f t="shared" si="2"/>
        <v>0</v>
      </c>
      <c r="O25" s="21">
        <f t="shared" si="2"/>
        <v>0</v>
      </c>
      <c r="P25" s="21">
        <f t="shared" si="2"/>
        <v>0</v>
      </c>
      <c r="Q25" s="21">
        <f t="shared" si="2"/>
        <v>0</v>
      </c>
      <c r="R25" s="21">
        <f t="shared" si="2"/>
        <v>0</v>
      </c>
      <c r="S25" s="21">
        <f t="shared" si="2"/>
        <v>0</v>
      </c>
      <c r="T25" s="21">
        <f t="shared" si="2"/>
        <v>21432379.208276469</v>
      </c>
      <c r="U25" s="21">
        <f t="shared" si="2"/>
        <v>21432379.208276469</v>
      </c>
      <c r="V25" s="21">
        <f t="shared" si="2"/>
        <v>21432379.208276469</v>
      </c>
      <c r="W25" s="21">
        <f t="shared" si="18"/>
        <v>21432379.208276469</v>
      </c>
      <c r="X25" s="21">
        <f t="shared" si="18"/>
        <v>21432379.208276469</v>
      </c>
      <c r="Y25" s="21">
        <f t="shared" si="18"/>
        <v>21432379.208276469</v>
      </c>
      <c r="Z25" s="21">
        <f t="shared" si="18"/>
        <v>21432379.208276469</v>
      </c>
      <c r="AA25" s="21">
        <f t="shared" si="18"/>
        <v>21432379.208276469</v>
      </c>
      <c r="AB25" s="21">
        <f t="shared" si="18"/>
        <v>21432379.208276469</v>
      </c>
      <c r="AC25" s="21">
        <f t="shared" si="18"/>
        <v>21432379.208276469</v>
      </c>
      <c r="AD25" s="21">
        <f t="shared" si="18"/>
        <v>0</v>
      </c>
      <c r="AE25" s="21">
        <f t="shared" si="18"/>
        <v>0</v>
      </c>
      <c r="AF25" s="21">
        <f t="shared" si="18"/>
        <v>0</v>
      </c>
      <c r="AG25" s="21">
        <f t="shared" si="18"/>
        <v>0</v>
      </c>
      <c r="AH25" s="21">
        <f t="shared" si="18"/>
        <v>0</v>
      </c>
      <c r="AI25" s="21">
        <f t="shared" si="18"/>
        <v>0</v>
      </c>
      <c r="AJ25" s="21">
        <f t="shared" si="18"/>
        <v>0</v>
      </c>
      <c r="AK25" s="21">
        <f t="shared" si="18"/>
        <v>0</v>
      </c>
      <c r="AL25" s="21">
        <f t="shared" si="18"/>
        <v>0</v>
      </c>
      <c r="AM25" s="21">
        <f t="shared" si="18"/>
        <v>0</v>
      </c>
      <c r="AN25" s="21">
        <f t="shared" si="18"/>
        <v>0</v>
      </c>
      <c r="AO25" s="21">
        <f t="shared" si="18"/>
        <v>0</v>
      </c>
      <c r="AP25" s="21">
        <f t="shared" si="18"/>
        <v>0</v>
      </c>
      <c r="AQ25" s="21">
        <f t="shared" si="18"/>
        <v>0</v>
      </c>
      <c r="AR25" s="21">
        <f t="shared" si="18"/>
        <v>0</v>
      </c>
      <c r="AS25" s="21">
        <f t="shared" si="18"/>
        <v>0</v>
      </c>
      <c r="AT25" s="21">
        <f t="shared" si="18"/>
        <v>0</v>
      </c>
      <c r="AU25" s="22">
        <f t="shared" si="3"/>
        <v>214323792.08276471</v>
      </c>
      <c r="AV25" s="22"/>
      <c r="AW25" s="4">
        <v>184108753.12209952</v>
      </c>
      <c r="AX25" s="4">
        <v>1216044111.7270746</v>
      </c>
      <c r="AY25" s="4">
        <f t="shared" si="4"/>
        <v>888648479.4939208</v>
      </c>
      <c r="AZ25" s="5">
        <f t="shared" si="5"/>
        <v>22749401.075044375</v>
      </c>
      <c r="BA25" s="5">
        <f t="shared" si="6"/>
        <v>28792210.735603034</v>
      </c>
      <c r="BB25" s="5">
        <f t="shared" si="7"/>
        <v>51541611.810647413</v>
      </c>
      <c r="BC25" s="5">
        <f t="shared" si="8"/>
        <v>235650364.93274695</v>
      </c>
      <c r="BD25" s="5">
        <f t="shared" si="9"/>
        <v>-1422828.2250621021</v>
      </c>
      <c r="BE25" s="5">
        <f t="shared" si="10"/>
        <v>-377049.47964145709</v>
      </c>
      <c r="BF25" s="28">
        <f t="shared" si="11"/>
        <v>-512992.48930810491</v>
      </c>
    </row>
    <row r="26" spans="2:58" x14ac:dyDescent="0.35">
      <c r="B26" s="1">
        <f t="shared" si="12"/>
        <v>15</v>
      </c>
      <c r="C26" s="4">
        <f t="shared" si="17"/>
        <v>340027737.62441999</v>
      </c>
      <c r="D26" s="26">
        <f t="shared" si="14"/>
        <v>119036735</v>
      </c>
      <c r="E26" s="26">
        <f t="shared" si="15"/>
        <v>220991002.62441999</v>
      </c>
      <c r="F26" s="20">
        <f>SUM($E$12:E26)</f>
        <v>2325683593.8454156</v>
      </c>
      <c r="G26" s="21">
        <f t="shared" si="2"/>
        <v>0</v>
      </c>
      <c r="H26" s="21">
        <f t="shared" si="2"/>
        <v>0</v>
      </c>
      <c r="I26" s="21">
        <f t="shared" si="2"/>
        <v>0</v>
      </c>
      <c r="J26" s="21">
        <f t="shared" si="2"/>
        <v>0</v>
      </c>
      <c r="K26" s="21">
        <f t="shared" si="2"/>
        <v>0</v>
      </c>
      <c r="L26" s="21">
        <f t="shared" si="2"/>
        <v>0</v>
      </c>
      <c r="M26" s="21">
        <f t="shared" si="2"/>
        <v>0</v>
      </c>
      <c r="N26" s="21">
        <f t="shared" si="2"/>
        <v>0</v>
      </c>
      <c r="O26" s="21">
        <f t="shared" si="2"/>
        <v>0</v>
      </c>
      <c r="P26" s="21">
        <f t="shared" si="2"/>
        <v>0</v>
      </c>
      <c r="Q26" s="21">
        <f t="shared" si="2"/>
        <v>0</v>
      </c>
      <c r="R26" s="21">
        <f t="shared" si="2"/>
        <v>0</v>
      </c>
      <c r="S26" s="21">
        <f t="shared" si="2"/>
        <v>0</v>
      </c>
      <c r="T26" s="21">
        <f t="shared" si="2"/>
        <v>0</v>
      </c>
      <c r="U26" s="21">
        <f t="shared" si="2"/>
        <v>22099100.262442</v>
      </c>
      <c r="V26" s="21">
        <f t="shared" si="2"/>
        <v>22099100.262442</v>
      </c>
      <c r="W26" s="21">
        <f t="shared" si="18"/>
        <v>22099100.262442</v>
      </c>
      <c r="X26" s="21">
        <f t="shared" si="18"/>
        <v>22099100.262442</v>
      </c>
      <c r="Y26" s="21">
        <f t="shared" si="18"/>
        <v>22099100.262442</v>
      </c>
      <c r="Z26" s="21">
        <f t="shared" si="18"/>
        <v>22099100.262442</v>
      </c>
      <c r="AA26" s="21">
        <f t="shared" si="18"/>
        <v>22099100.262442</v>
      </c>
      <c r="AB26" s="21">
        <f t="shared" si="18"/>
        <v>22099100.262442</v>
      </c>
      <c r="AC26" s="21">
        <f t="shared" si="18"/>
        <v>22099100.262442</v>
      </c>
      <c r="AD26" s="21">
        <f t="shared" si="18"/>
        <v>22099100.262442</v>
      </c>
      <c r="AE26" s="21">
        <f t="shared" si="18"/>
        <v>0</v>
      </c>
      <c r="AF26" s="21">
        <f t="shared" si="18"/>
        <v>0</v>
      </c>
      <c r="AG26" s="21">
        <f t="shared" si="18"/>
        <v>0</v>
      </c>
      <c r="AH26" s="21">
        <f t="shared" si="18"/>
        <v>0</v>
      </c>
      <c r="AI26" s="21">
        <f t="shared" si="18"/>
        <v>0</v>
      </c>
      <c r="AJ26" s="21">
        <f t="shared" si="18"/>
        <v>0</v>
      </c>
      <c r="AK26" s="21">
        <f t="shared" si="18"/>
        <v>0</v>
      </c>
      <c r="AL26" s="21">
        <f t="shared" si="18"/>
        <v>0</v>
      </c>
      <c r="AM26" s="21">
        <f t="shared" si="18"/>
        <v>0</v>
      </c>
      <c r="AN26" s="21">
        <f t="shared" si="18"/>
        <v>0</v>
      </c>
      <c r="AO26" s="21">
        <f t="shared" si="18"/>
        <v>0</v>
      </c>
      <c r="AP26" s="21">
        <f t="shared" si="18"/>
        <v>0</v>
      </c>
      <c r="AQ26" s="21">
        <f t="shared" si="18"/>
        <v>0</v>
      </c>
      <c r="AR26" s="21">
        <f t="shared" si="18"/>
        <v>0</v>
      </c>
      <c r="AS26" s="21">
        <f t="shared" si="18"/>
        <v>0</v>
      </c>
      <c r="AT26" s="21">
        <f t="shared" si="18"/>
        <v>0</v>
      </c>
      <c r="AU26" s="22">
        <f t="shared" si="3"/>
        <v>220991002.62441996</v>
      </c>
      <c r="AV26" s="22"/>
      <c r="AW26" s="4">
        <v>192504726.88454151</v>
      </c>
      <c r="AX26" s="4">
        <v>1408548838.6116161</v>
      </c>
      <c r="AY26" s="4">
        <f t="shared" si="4"/>
        <v>917134755.23379946</v>
      </c>
      <c r="AZ26" s="5">
        <f t="shared" si="5"/>
        <v>23478649.733985268</v>
      </c>
      <c r="BA26" s="5">
        <f t="shared" si="6"/>
        <v>29715166.069575101</v>
      </c>
      <c r="BB26" s="5">
        <f t="shared" si="7"/>
        <v>53193815.803560369</v>
      </c>
      <c r="BC26" s="5">
        <f t="shared" si="8"/>
        <v>245698542.68810189</v>
      </c>
      <c r="BD26" s="5">
        <f t="shared" si="9"/>
        <v>1228890.3296966255</v>
      </c>
      <c r="BE26" s="5">
        <f t="shared" si="10"/>
        <v>325655.93736960576</v>
      </c>
      <c r="BF26" s="28">
        <f t="shared" si="11"/>
        <v>443069.30254368129</v>
      </c>
    </row>
    <row r="27" spans="2:58" x14ac:dyDescent="0.35">
      <c r="B27" s="1">
        <f t="shared" si="12"/>
        <v>16</v>
      </c>
      <c r="C27" s="4">
        <f>C26*(1+$B$6)</f>
        <v>346828292.37690842</v>
      </c>
      <c r="D27" s="26">
        <f t="shared" si="14"/>
        <v>119036735</v>
      </c>
      <c r="E27" s="26">
        <f t="shared" si="15"/>
        <v>227791557.37690842</v>
      </c>
      <c r="F27" s="20">
        <f>SUM($E$12:E27)</f>
        <v>2553475151.2223239</v>
      </c>
      <c r="G27" s="21">
        <f t="shared" si="2"/>
        <v>0</v>
      </c>
      <c r="H27" s="21">
        <f t="shared" si="2"/>
        <v>0</v>
      </c>
      <c r="I27" s="21">
        <f t="shared" si="2"/>
        <v>0</v>
      </c>
      <c r="J27" s="21">
        <f t="shared" si="2"/>
        <v>0</v>
      </c>
      <c r="K27" s="21">
        <f t="shared" si="2"/>
        <v>0</v>
      </c>
      <c r="L27" s="21">
        <f t="shared" si="2"/>
        <v>0</v>
      </c>
      <c r="M27" s="21">
        <f t="shared" si="2"/>
        <v>0</v>
      </c>
      <c r="N27" s="21">
        <f t="shared" si="2"/>
        <v>0</v>
      </c>
      <c r="O27" s="21">
        <f t="shared" si="2"/>
        <v>0</v>
      </c>
      <c r="P27" s="21">
        <f t="shared" si="2"/>
        <v>0</v>
      </c>
      <c r="Q27" s="21">
        <f t="shared" si="2"/>
        <v>0</v>
      </c>
      <c r="R27" s="21">
        <f t="shared" si="2"/>
        <v>0</v>
      </c>
      <c r="S27" s="21">
        <f t="shared" si="2"/>
        <v>0</v>
      </c>
      <c r="T27" s="21">
        <f t="shared" si="2"/>
        <v>0</v>
      </c>
      <c r="U27" s="21">
        <f t="shared" si="2"/>
        <v>0</v>
      </c>
      <c r="V27" s="21">
        <f t="shared" si="2"/>
        <v>22779155.737690844</v>
      </c>
      <c r="W27" s="21">
        <f t="shared" si="18"/>
        <v>22779155.737690844</v>
      </c>
      <c r="X27" s="21">
        <f t="shared" si="18"/>
        <v>22779155.737690844</v>
      </c>
      <c r="Y27" s="21">
        <f t="shared" si="18"/>
        <v>22779155.737690844</v>
      </c>
      <c r="Z27" s="21">
        <f t="shared" si="18"/>
        <v>22779155.737690844</v>
      </c>
      <c r="AA27" s="21">
        <f t="shared" si="18"/>
        <v>22779155.737690844</v>
      </c>
      <c r="AB27" s="21">
        <f t="shared" si="18"/>
        <v>22779155.737690844</v>
      </c>
      <c r="AC27" s="21">
        <f t="shared" si="18"/>
        <v>22779155.737690844</v>
      </c>
      <c r="AD27" s="21">
        <f t="shared" si="18"/>
        <v>22779155.737690844</v>
      </c>
      <c r="AE27" s="21">
        <f t="shared" si="18"/>
        <v>22779155.737690844</v>
      </c>
      <c r="AF27" s="21">
        <f t="shared" si="18"/>
        <v>0</v>
      </c>
      <c r="AG27" s="21">
        <f t="shared" si="18"/>
        <v>0</v>
      </c>
      <c r="AH27" s="21">
        <f t="shared" si="18"/>
        <v>0</v>
      </c>
      <c r="AI27" s="21">
        <f t="shared" si="18"/>
        <v>0</v>
      </c>
      <c r="AJ27" s="21">
        <f t="shared" si="18"/>
        <v>0</v>
      </c>
      <c r="AK27" s="21">
        <f t="shared" si="18"/>
        <v>0</v>
      </c>
      <c r="AL27" s="21">
        <f t="shared" si="18"/>
        <v>0</v>
      </c>
      <c r="AM27" s="21">
        <f t="shared" si="18"/>
        <v>0</v>
      </c>
      <c r="AN27" s="21">
        <f t="shared" si="18"/>
        <v>0</v>
      </c>
      <c r="AO27" s="21">
        <f t="shared" si="18"/>
        <v>0</v>
      </c>
      <c r="AP27" s="21">
        <f t="shared" si="18"/>
        <v>0</v>
      </c>
      <c r="AQ27" s="21">
        <f t="shared" si="18"/>
        <v>0</v>
      </c>
      <c r="AR27" s="21">
        <f t="shared" si="18"/>
        <v>0</v>
      </c>
      <c r="AS27" s="21">
        <f t="shared" si="18"/>
        <v>0</v>
      </c>
      <c r="AT27" s="21">
        <f t="shared" si="18"/>
        <v>0</v>
      </c>
      <c r="AU27" s="22">
        <f t="shared" si="3"/>
        <v>227791557.37690839</v>
      </c>
      <c r="AV27" s="22"/>
      <c r="AW27" s="4">
        <v>198735556.12223235</v>
      </c>
      <c r="AX27" s="4">
        <v>1607284394.7338486</v>
      </c>
      <c r="AY27" s="4">
        <f t="shared" si="4"/>
        <v>946190756.48847532</v>
      </c>
      <c r="AZ27" s="5">
        <f t="shared" si="5"/>
        <v>24222483.366104972</v>
      </c>
      <c r="BA27" s="5">
        <f t="shared" si="6"/>
        <v>30656580.5102266</v>
      </c>
      <c r="BB27" s="5">
        <f t="shared" si="7"/>
        <v>54879063.876331568</v>
      </c>
      <c r="BC27" s="5">
        <f t="shared" si="8"/>
        <v>253614619.99856392</v>
      </c>
      <c r="BD27" s="5">
        <f t="shared" si="9"/>
        <v>1600579.2555505335</v>
      </c>
      <c r="BE27" s="5">
        <f t="shared" si="10"/>
        <v>424153.50272089138</v>
      </c>
      <c r="BF27" s="28">
        <f t="shared" si="11"/>
        <v>577079.59553862771</v>
      </c>
    </row>
    <row r="28" spans="2:58" x14ac:dyDescent="0.35">
      <c r="B28" s="1">
        <f t="shared" si="12"/>
        <v>17</v>
      </c>
      <c r="C28" s="4">
        <f t="shared" si="17"/>
        <v>353764858.22444659</v>
      </c>
      <c r="D28" s="26">
        <f t="shared" si="14"/>
        <v>119036735</v>
      </c>
      <c r="E28" s="26">
        <f t="shared" si="15"/>
        <v>234728123.22444659</v>
      </c>
      <c r="F28" s="20">
        <f>SUM($E$12:E28)</f>
        <v>2788203274.4467707</v>
      </c>
      <c r="G28" s="21">
        <f t="shared" si="2"/>
        <v>0</v>
      </c>
      <c r="H28" s="21">
        <f t="shared" si="2"/>
        <v>0</v>
      </c>
      <c r="I28" s="21">
        <f t="shared" si="2"/>
        <v>0</v>
      </c>
      <c r="J28" s="21">
        <f t="shared" si="2"/>
        <v>0</v>
      </c>
      <c r="K28" s="21">
        <f t="shared" si="2"/>
        <v>0</v>
      </c>
      <c r="L28" s="21">
        <f t="shared" si="2"/>
        <v>0</v>
      </c>
      <c r="M28" s="21">
        <f t="shared" si="2"/>
        <v>0</v>
      </c>
      <c r="N28" s="21">
        <f t="shared" si="2"/>
        <v>0</v>
      </c>
      <c r="O28" s="21">
        <f t="shared" si="2"/>
        <v>0</v>
      </c>
      <c r="P28" s="21">
        <f t="shared" si="2"/>
        <v>0</v>
      </c>
      <c r="Q28" s="21">
        <f t="shared" si="2"/>
        <v>0</v>
      </c>
      <c r="R28" s="21">
        <f t="shared" si="2"/>
        <v>0</v>
      </c>
      <c r="S28" s="21">
        <f t="shared" si="2"/>
        <v>0</v>
      </c>
      <c r="T28" s="21">
        <f t="shared" si="2"/>
        <v>0</v>
      </c>
      <c r="U28" s="21">
        <f t="shared" si="2"/>
        <v>0</v>
      </c>
      <c r="V28" s="21">
        <f t="shared" si="2"/>
        <v>0</v>
      </c>
      <c r="W28" s="21">
        <f t="shared" si="18"/>
        <v>23472812.322444659</v>
      </c>
      <c r="X28" s="21">
        <f t="shared" si="18"/>
        <v>23472812.322444659</v>
      </c>
      <c r="Y28" s="21">
        <f t="shared" si="18"/>
        <v>23472812.322444659</v>
      </c>
      <c r="Z28" s="21">
        <f t="shared" si="18"/>
        <v>23472812.322444659</v>
      </c>
      <c r="AA28" s="21">
        <f t="shared" si="18"/>
        <v>23472812.322444659</v>
      </c>
      <c r="AB28" s="21">
        <f t="shared" si="18"/>
        <v>23472812.322444659</v>
      </c>
      <c r="AC28" s="21">
        <f t="shared" si="18"/>
        <v>23472812.322444659</v>
      </c>
      <c r="AD28" s="21">
        <f t="shared" si="18"/>
        <v>23472812.322444659</v>
      </c>
      <c r="AE28" s="21">
        <f t="shared" si="18"/>
        <v>23472812.322444659</v>
      </c>
      <c r="AF28" s="21">
        <f t="shared" si="18"/>
        <v>23472812.322444659</v>
      </c>
      <c r="AG28" s="21">
        <f t="shared" si="18"/>
        <v>0</v>
      </c>
      <c r="AH28" s="21">
        <f t="shared" si="18"/>
        <v>0</v>
      </c>
      <c r="AI28" s="21">
        <f t="shared" si="18"/>
        <v>0</v>
      </c>
      <c r="AJ28" s="21">
        <f t="shared" si="18"/>
        <v>0</v>
      </c>
      <c r="AK28" s="21">
        <f t="shared" si="18"/>
        <v>0</v>
      </c>
      <c r="AL28" s="21">
        <f t="shared" si="18"/>
        <v>0</v>
      </c>
      <c r="AM28" s="21">
        <f t="shared" si="18"/>
        <v>0</v>
      </c>
      <c r="AN28" s="21">
        <f t="shared" si="18"/>
        <v>0</v>
      </c>
      <c r="AO28" s="21">
        <f t="shared" si="18"/>
        <v>0</v>
      </c>
      <c r="AP28" s="21">
        <f t="shared" si="18"/>
        <v>0</v>
      </c>
      <c r="AQ28" s="21">
        <f t="shared" si="18"/>
        <v>0</v>
      </c>
      <c r="AR28" s="21">
        <f t="shared" si="18"/>
        <v>0</v>
      </c>
      <c r="AS28" s="21">
        <f t="shared" si="18"/>
        <v>0</v>
      </c>
      <c r="AT28" s="21">
        <f t="shared" si="18"/>
        <v>0</v>
      </c>
      <c r="AU28" s="22">
        <f t="shared" si="3"/>
        <v>234728123.22444654</v>
      </c>
      <c r="AV28" s="22"/>
      <c r="AW28" s="4">
        <v>205091001.944677</v>
      </c>
      <c r="AX28" s="4">
        <v>1812375396.6785254</v>
      </c>
      <c r="AY28" s="4">
        <f t="shared" si="4"/>
        <v>975827877.76824522</v>
      </c>
      <c r="AZ28" s="5">
        <f t="shared" si="5"/>
        <v>24981193.670867078</v>
      </c>
      <c r="BA28" s="5">
        <f t="shared" si="6"/>
        <v>31616823.239691142</v>
      </c>
      <c r="BB28" s="5">
        <f t="shared" si="7"/>
        <v>56598016.910558224</v>
      </c>
      <c r="BC28" s="5">
        <f t="shared" si="8"/>
        <v>261689018.85523522</v>
      </c>
      <c r="BD28" s="5">
        <f t="shared" si="9"/>
        <v>1979701.9599215388</v>
      </c>
      <c r="BE28" s="5">
        <f t="shared" si="10"/>
        <v>524621.01937920786</v>
      </c>
      <c r="BF28" s="28">
        <f t="shared" si="11"/>
        <v>713770.0943934801</v>
      </c>
    </row>
    <row r="29" spans="2:58" x14ac:dyDescent="0.35">
      <c r="B29" s="1">
        <f t="shared" si="12"/>
        <v>18</v>
      </c>
      <c r="C29" s="4">
        <f t="shared" si="17"/>
        <v>360840155.38893551</v>
      </c>
      <c r="D29" s="26">
        <f t="shared" si="14"/>
        <v>119036735</v>
      </c>
      <c r="E29" s="26">
        <f t="shared" si="15"/>
        <v>241803420.38893551</v>
      </c>
      <c r="F29" s="20">
        <f>SUM($E$12:E29)</f>
        <v>3030006694.8357062</v>
      </c>
      <c r="G29" s="21">
        <f t="shared" si="2"/>
        <v>0</v>
      </c>
      <c r="H29" s="21">
        <f t="shared" si="2"/>
        <v>0</v>
      </c>
      <c r="I29" s="21">
        <f t="shared" si="2"/>
        <v>0</v>
      </c>
      <c r="J29" s="21">
        <f t="shared" si="2"/>
        <v>0</v>
      </c>
      <c r="K29" s="21">
        <f t="shared" si="2"/>
        <v>0</v>
      </c>
      <c r="L29" s="21">
        <f t="shared" si="2"/>
        <v>0</v>
      </c>
      <c r="M29" s="21">
        <f t="shared" si="2"/>
        <v>0</v>
      </c>
      <c r="N29" s="21">
        <f t="shared" si="2"/>
        <v>0</v>
      </c>
      <c r="O29" s="21">
        <f t="shared" si="2"/>
        <v>0</v>
      </c>
      <c r="P29" s="21">
        <f t="shared" si="2"/>
        <v>0</v>
      </c>
      <c r="Q29" s="21">
        <f t="shared" si="2"/>
        <v>0</v>
      </c>
      <c r="R29" s="21">
        <f t="shared" si="2"/>
        <v>0</v>
      </c>
      <c r="S29" s="21">
        <f t="shared" si="2"/>
        <v>0</v>
      </c>
      <c r="T29" s="21">
        <f t="shared" si="2"/>
        <v>0</v>
      </c>
      <c r="U29" s="21">
        <f t="shared" si="2"/>
        <v>0</v>
      </c>
      <c r="V29" s="21">
        <f t="shared" si="2"/>
        <v>0</v>
      </c>
      <c r="W29" s="21">
        <f t="shared" si="18"/>
        <v>0</v>
      </c>
      <c r="X29" s="21">
        <f t="shared" si="18"/>
        <v>24180342.038893551</v>
      </c>
      <c r="Y29" s="21">
        <f t="shared" si="18"/>
        <v>24180342.038893551</v>
      </c>
      <c r="Z29" s="21">
        <f t="shared" si="18"/>
        <v>24180342.038893551</v>
      </c>
      <c r="AA29" s="21">
        <f t="shared" si="18"/>
        <v>24180342.038893551</v>
      </c>
      <c r="AB29" s="21">
        <f t="shared" si="18"/>
        <v>24180342.038893551</v>
      </c>
      <c r="AC29" s="21">
        <f t="shared" si="18"/>
        <v>24180342.038893551</v>
      </c>
      <c r="AD29" s="21">
        <f t="shared" si="18"/>
        <v>24180342.038893551</v>
      </c>
      <c r="AE29" s="21">
        <f t="shared" si="18"/>
        <v>24180342.038893551</v>
      </c>
      <c r="AF29" s="21">
        <f t="shared" si="18"/>
        <v>24180342.038893551</v>
      </c>
      <c r="AG29" s="21">
        <f t="shared" si="18"/>
        <v>24180342.038893551</v>
      </c>
      <c r="AH29" s="21">
        <f t="shared" si="18"/>
        <v>0</v>
      </c>
      <c r="AI29" s="21">
        <f t="shared" si="18"/>
        <v>0</v>
      </c>
      <c r="AJ29" s="21">
        <f t="shared" si="18"/>
        <v>0</v>
      </c>
      <c r="AK29" s="21">
        <f t="shared" si="18"/>
        <v>0</v>
      </c>
      <c r="AL29" s="21">
        <f t="shared" ref="AL29:AT29" si="19">IF(AND(AL$11-$B29&lt;$B$7,AL$11&gt;=$B29),$E29/$B$7,0)</f>
        <v>0</v>
      </c>
      <c r="AM29" s="21">
        <f t="shared" si="19"/>
        <v>0</v>
      </c>
      <c r="AN29" s="21">
        <f t="shared" si="19"/>
        <v>0</v>
      </c>
      <c r="AO29" s="21">
        <f t="shared" si="19"/>
        <v>0</v>
      </c>
      <c r="AP29" s="21">
        <f t="shared" si="19"/>
        <v>0</v>
      </c>
      <c r="AQ29" s="21">
        <f t="shared" si="19"/>
        <v>0</v>
      </c>
      <c r="AR29" s="21">
        <f t="shared" si="19"/>
        <v>0</v>
      </c>
      <c r="AS29" s="21">
        <f t="shared" si="19"/>
        <v>0</v>
      </c>
      <c r="AT29" s="21">
        <f t="shared" si="19"/>
        <v>0</v>
      </c>
      <c r="AU29" s="22">
        <f t="shared" si="3"/>
        <v>241803420.38893551</v>
      </c>
      <c r="AV29" s="22"/>
      <c r="AW29" s="4">
        <v>211573556.68357056</v>
      </c>
      <c r="AX29" s="4">
        <v>2023948953.3620961</v>
      </c>
      <c r="AY29" s="4">
        <f t="shared" si="4"/>
        <v>1006057741.4736102</v>
      </c>
      <c r="AZ29" s="5">
        <f t="shared" si="5"/>
        <v>25755078.181724422</v>
      </c>
      <c r="BA29" s="5">
        <f t="shared" si="6"/>
        <v>32596270.823744968</v>
      </c>
      <c r="BB29" s="5">
        <f t="shared" si="7"/>
        <v>58351349.005469389</v>
      </c>
      <c r="BC29" s="5">
        <f t="shared" si="8"/>
        <v>269924905.68903995</v>
      </c>
      <c r="BD29" s="5">
        <f t="shared" si="9"/>
        <v>2366407.1183800101</v>
      </c>
      <c r="BE29" s="5">
        <f t="shared" si="10"/>
        <v>627097.88637070276</v>
      </c>
      <c r="BF29" s="28">
        <f t="shared" si="11"/>
        <v>853194.403225446</v>
      </c>
    </row>
    <row r="30" spans="2:58" x14ac:dyDescent="0.35">
      <c r="B30" s="1">
        <f t="shared" si="12"/>
        <v>19</v>
      </c>
      <c r="C30" s="4">
        <f t="shared" si="17"/>
        <v>368056958.49671423</v>
      </c>
      <c r="D30" s="26">
        <f t="shared" si="14"/>
        <v>119036735</v>
      </c>
      <c r="E30" s="26">
        <f t="shared" si="15"/>
        <v>249020223.49671423</v>
      </c>
      <c r="F30" s="20">
        <f>SUM($E$12:E30)</f>
        <v>3279026918.3324203</v>
      </c>
      <c r="G30" s="21">
        <f t="shared" si="2"/>
        <v>0</v>
      </c>
      <c r="H30" s="21">
        <f t="shared" si="2"/>
        <v>0</v>
      </c>
      <c r="I30" s="21">
        <f t="shared" si="2"/>
        <v>0</v>
      </c>
      <c r="J30" s="21">
        <f t="shared" si="2"/>
        <v>0</v>
      </c>
      <c r="K30" s="21">
        <f t="shared" si="2"/>
        <v>0</v>
      </c>
      <c r="L30" s="21">
        <f t="shared" si="2"/>
        <v>0</v>
      </c>
      <c r="M30" s="21">
        <f t="shared" si="2"/>
        <v>0</v>
      </c>
      <c r="N30" s="21">
        <f t="shared" si="2"/>
        <v>0</v>
      </c>
      <c r="O30" s="21">
        <f t="shared" si="2"/>
        <v>0</v>
      </c>
      <c r="P30" s="21">
        <f t="shared" si="2"/>
        <v>0</v>
      </c>
      <c r="Q30" s="21">
        <f t="shared" si="2"/>
        <v>0</v>
      </c>
      <c r="R30" s="21">
        <f t="shared" si="2"/>
        <v>0</v>
      </c>
      <c r="S30" s="21">
        <f t="shared" si="2"/>
        <v>0</v>
      </c>
      <c r="T30" s="21">
        <f t="shared" si="2"/>
        <v>0</v>
      </c>
      <c r="U30" s="21">
        <f t="shared" si="2"/>
        <v>0</v>
      </c>
      <c r="V30" s="21">
        <f t="shared" si="2"/>
        <v>0</v>
      </c>
      <c r="W30" s="21">
        <f t="shared" ref="W30:AT40" si="20">IF(AND(W$11-$B30&lt;$B$7,W$11&gt;=$B30),$E30/$B$7,0)</f>
        <v>0</v>
      </c>
      <c r="X30" s="21">
        <f t="shared" si="20"/>
        <v>0</v>
      </c>
      <c r="Y30" s="21">
        <f t="shared" si="20"/>
        <v>24902022.349671423</v>
      </c>
      <c r="Z30" s="21">
        <f t="shared" si="20"/>
        <v>24902022.349671423</v>
      </c>
      <c r="AA30" s="21">
        <f t="shared" si="20"/>
        <v>24902022.349671423</v>
      </c>
      <c r="AB30" s="21">
        <f t="shared" si="20"/>
        <v>24902022.349671423</v>
      </c>
      <c r="AC30" s="21">
        <f t="shared" si="20"/>
        <v>24902022.349671423</v>
      </c>
      <c r="AD30" s="21">
        <f t="shared" si="20"/>
        <v>24902022.349671423</v>
      </c>
      <c r="AE30" s="21">
        <f t="shared" si="20"/>
        <v>24902022.349671423</v>
      </c>
      <c r="AF30" s="21">
        <f t="shared" si="20"/>
        <v>24902022.349671423</v>
      </c>
      <c r="AG30" s="21">
        <f t="shared" si="20"/>
        <v>24902022.349671423</v>
      </c>
      <c r="AH30" s="21">
        <f t="shared" si="20"/>
        <v>24902022.349671423</v>
      </c>
      <c r="AI30" s="21">
        <f t="shared" si="20"/>
        <v>0</v>
      </c>
      <c r="AJ30" s="21">
        <f t="shared" si="20"/>
        <v>0</v>
      </c>
      <c r="AK30" s="21">
        <f t="shared" si="20"/>
        <v>0</v>
      </c>
      <c r="AL30" s="21">
        <f t="shared" si="20"/>
        <v>0</v>
      </c>
      <c r="AM30" s="21">
        <f t="shared" si="20"/>
        <v>0</v>
      </c>
      <c r="AN30" s="21">
        <f t="shared" si="20"/>
        <v>0</v>
      </c>
      <c r="AO30" s="21">
        <f t="shared" si="20"/>
        <v>0</v>
      </c>
      <c r="AP30" s="21">
        <f t="shared" si="20"/>
        <v>0</v>
      </c>
      <c r="AQ30" s="21">
        <f t="shared" si="20"/>
        <v>0</v>
      </c>
      <c r="AR30" s="21">
        <f t="shared" si="20"/>
        <v>0</v>
      </c>
      <c r="AS30" s="21">
        <f t="shared" si="20"/>
        <v>0</v>
      </c>
      <c r="AT30" s="21">
        <f t="shared" si="20"/>
        <v>0</v>
      </c>
      <c r="AU30" s="22">
        <f t="shared" si="3"/>
        <v>249020223.49671423</v>
      </c>
      <c r="AV30" s="22"/>
      <c r="AW30" s="4">
        <v>218185762.51724198</v>
      </c>
      <c r="AX30" s="4">
        <v>2242134715.8793383</v>
      </c>
      <c r="AY30" s="4">
        <f t="shared" si="4"/>
        <v>1036892202.4530821</v>
      </c>
      <c r="AZ30" s="5">
        <f t="shared" si="5"/>
        <v>26544440.382798903</v>
      </c>
      <c r="BA30" s="5">
        <f t="shared" si="6"/>
        <v>33595307.359479852</v>
      </c>
      <c r="BB30" s="5">
        <f t="shared" si="7"/>
        <v>60139747.742278755</v>
      </c>
      <c r="BC30" s="5">
        <f t="shared" si="8"/>
        <v>278325510.25952077</v>
      </c>
      <c r="BD30" s="5">
        <f t="shared" si="9"/>
        <v>2760846.3800076246</v>
      </c>
      <c r="BE30" s="5">
        <f t="shared" si="10"/>
        <v>731624.29070202052</v>
      </c>
      <c r="BF30" s="28">
        <f t="shared" si="11"/>
        <v>995407.19823404157</v>
      </c>
    </row>
    <row r="31" spans="2:58" x14ac:dyDescent="0.35">
      <c r="B31" s="1">
        <f t="shared" si="12"/>
        <v>20</v>
      </c>
      <c r="C31" s="4">
        <f t="shared" si="17"/>
        <v>375418097.66664851</v>
      </c>
      <c r="D31" s="26">
        <f t="shared" si="14"/>
        <v>119036735</v>
      </c>
      <c r="E31" s="26">
        <f t="shared" si="15"/>
        <v>256381362.66664851</v>
      </c>
      <c r="F31" s="20">
        <f>SUM($E$12:E31)</f>
        <v>3535408280.9990687</v>
      </c>
      <c r="G31" s="21">
        <f t="shared" si="2"/>
        <v>0</v>
      </c>
      <c r="H31" s="21">
        <f t="shared" si="2"/>
        <v>0</v>
      </c>
      <c r="I31" s="21">
        <f t="shared" si="2"/>
        <v>0</v>
      </c>
      <c r="J31" s="21">
        <f t="shared" si="2"/>
        <v>0</v>
      </c>
      <c r="K31" s="21">
        <f t="shared" si="2"/>
        <v>0</v>
      </c>
      <c r="L31" s="21">
        <f t="shared" si="2"/>
        <v>0</v>
      </c>
      <c r="M31" s="21">
        <f t="shared" si="2"/>
        <v>0</v>
      </c>
      <c r="N31" s="21">
        <f t="shared" si="2"/>
        <v>0</v>
      </c>
      <c r="O31" s="21">
        <f t="shared" si="2"/>
        <v>0</v>
      </c>
      <c r="P31" s="21">
        <f t="shared" si="2"/>
        <v>0</v>
      </c>
      <c r="Q31" s="21">
        <f t="shared" si="2"/>
        <v>0</v>
      </c>
      <c r="R31" s="21">
        <f t="shared" si="2"/>
        <v>0</v>
      </c>
      <c r="S31" s="21">
        <f t="shared" si="2"/>
        <v>0</v>
      </c>
      <c r="T31" s="21">
        <f t="shared" si="2"/>
        <v>0</v>
      </c>
      <c r="U31" s="21">
        <f t="shared" si="2"/>
        <v>0</v>
      </c>
      <c r="V31" s="21">
        <f t="shared" si="2"/>
        <v>0</v>
      </c>
      <c r="W31" s="21">
        <f t="shared" si="20"/>
        <v>0</v>
      </c>
      <c r="X31" s="21">
        <f t="shared" si="20"/>
        <v>0</v>
      </c>
      <c r="Y31" s="21">
        <f t="shared" si="20"/>
        <v>0</v>
      </c>
      <c r="Z31" s="21">
        <f t="shared" si="20"/>
        <v>25638136.266664851</v>
      </c>
      <c r="AA31" s="21">
        <f t="shared" si="20"/>
        <v>25638136.266664851</v>
      </c>
      <c r="AB31" s="21">
        <f t="shared" si="20"/>
        <v>25638136.266664851</v>
      </c>
      <c r="AC31" s="21">
        <f t="shared" si="20"/>
        <v>25638136.266664851</v>
      </c>
      <c r="AD31" s="21">
        <f t="shared" si="20"/>
        <v>25638136.266664851</v>
      </c>
      <c r="AE31" s="21">
        <f t="shared" si="20"/>
        <v>25638136.266664851</v>
      </c>
      <c r="AF31" s="21">
        <f t="shared" si="20"/>
        <v>25638136.266664851</v>
      </c>
      <c r="AG31" s="21">
        <f t="shared" si="20"/>
        <v>25638136.266664851</v>
      </c>
      <c r="AH31" s="21">
        <f t="shared" si="20"/>
        <v>25638136.266664851</v>
      </c>
      <c r="AI31" s="21">
        <f t="shared" si="20"/>
        <v>25638136.266664851</v>
      </c>
      <c r="AJ31" s="21">
        <f t="shared" si="20"/>
        <v>0</v>
      </c>
      <c r="AK31" s="21">
        <f t="shared" si="20"/>
        <v>0</v>
      </c>
      <c r="AL31" s="21">
        <f t="shared" si="20"/>
        <v>0</v>
      </c>
      <c r="AM31" s="21">
        <f t="shared" si="20"/>
        <v>0</v>
      </c>
      <c r="AN31" s="21">
        <f t="shared" si="20"/>
        <v>0</v>
      </c>
      <c r="AO31" s="21">
        <f t="shared" si="20"/>
        <v>0</v>
      </c>
      <c r="AP31" s="21">
        <f t="shared" si="20"/>
        <v>0</v>
      </c>
      <c r="AQ31" s="21">
        <f t="shared" si="20"/>
        <v>0</v>
      </c>
      <c r="AR31" s="21">
        <f t="shared" si="20"/>
        <v>0</v>
      </c>
      <c r="AS31" s="21">
        <f t="shared" si="20"/>
        <v>0</v>
      </c>
      <c r="AT31" s="21">
        <f t="shared" si="20"/>
        <v>0</v>
      </c>
      <c r="AU31" s="22">
        <f t="shared" si="3"/>
        <v>256381362.66664857</v>
      </c>
      <c r="AV31" s="22"/>
      <c r="AW31" s="4">
        <v>224930212.46758685</v>
      </c>
      <c r="AX31" s="4">
        <v>2467064928.3469253</v>
      </c>
      <c r="AY31" s="4">
        <f t="shared" si="4"/>
        <v>1068343352.6521435</v>
      </c>
      <c r="AZ31" s="5">
        <f t="shared" si="5"/>
        <v>27349589.827894874</v>
      </c>
      <c r="BA31" s="5">
        <f t="shared" si="6"/>
        <v>34614324.625929445</v>
      </c>
      <c r="BB31" s="5">
        <f t="shared" si="7"/>
        <v>61963914.453824319</v>
      </c>
      <c r="BC31" s="5">
        <f t="shared" si="8"/>
        <v>286894126.92141116</v>
      </c>
      <c r="BD31" s="5">
        <f t="shared" si="9"/>
        <v>3163174.4268677831</v>
      </c>
      <c r="BE31" s="5">
        <f t="shared" si="10"/>
        <v>838241.22311996261</v>
      </c>
      <c r="BF31" s="28">
        <f t="shared" si="11"/>
        <v>1140464.2491428063</v>
      </c>
    </row>
    <row r="32" spans="2:58" x14ac:dyDescent="0.35">
      <c r="B32" s="1">
        <f t="shared" si="12"/>
        <v>21</v>
      </c>
      <c r="C32" s="4">
        <f t="shared" si="17"/>
        <v>382926459.61998147</v>
      </c>
      <c r="D32" s="26">
        <f t="shared" si="14"/>
        <v>119036735</v>
      </c>
      <c r="E32" s="26">
        <f t="shared" si="15"/>
        <v>263889724.61998147</v>
      </c>
      <c r="F32" s="20">
        <f>SUM($E$12:E32)</f>
        <v>3799298005.61905</v>
      </c>
      <c r="G32" s="21">
        <f t="shared" si="2"/>
        <v>0</v>
      </c>
      <c r="H32" s="21">
        <f t="shared" si="2"/>
        <v>0</v>
      </c>
      <c r="I32" s="21">
        <f t="shared" si="2"/>
        <v>0</v>
      </c>
      <c r="J32" s="21">
        <f t="shared" si="2"/>
        <v>0</v>
      </c>
      <c r="K32" s="21">
        <f t="shared" si="2"/>
        <v>0</v>
      </c>
      <c r="L32" s="21">
        <f t="shared" si="2"/>
        <v>0</v>
      </c>
      <c r="M32" s="21">
        <f t="shared" si="2"/>
        <v>0</v>
      </c>
      <c r="N32" s="21">
        <f t="shared" si="2"/>
        <v>0</v>
      </c>
      <c r="O32" s="21">
        <f t="shared" si="2"/>
        <v>0</v>
      </c>
      <c r="P32" s="21">
        <f t="shared" si="2"/>
        <v>0</v>
      </c>
      <c r="Q32" s="21">
        <f t="shared" si="2"/>
        <v>0</v>
      </c>
      <c r="R32" s="21">
        <f t="shared" si="2"/>
        <v>0</v>
      </c>
      <c r="S32" s="21">
        <f t="shared" si="2"/>
        <v>0</v>
      </c>
      <c r="T32" s="21">
        <f t="shared" si="2"/>
        <v>0</v>
      </c>
      <c r="U32" s="21">
        <f t="shared" si="2"/>
        <v>0</v>
      </c>
      <c r="V32" s="21">
        <f t="shared" si="2"/>
        <v>0</v>
      </c>
      <c r="W32" s="21">
        <f t="shared" si="20"/>
        <v>0</v>
      </c>
      <c r="X32" s="21">
        <f t="shared" si="20"/>
        <v>0</v>
      </c>
      <c r="Y32" s="21">
        <f t="shared" si="20"/>
        <v>0</v>
      </c>
      <c r="Z32" s="21">
        <f t="shared" si="20"/>
        <v>0</v>
      </c>
      <c r="AA32" s="21">
        <f t="shared" si="20"/>
        <v>26388972.461998146</v>
      </c>
      <c r="AB32" s="21">
        <f t="shared" si="20"/>
        <v>26388972.461998146</v>
      </c>
      <c r="AC32" s="21">
        <f t="shared" si="20"/>
        <v>26388972.461998146</v>
      </c>
      <c r="AD32" s="21">
        <f t="shared" si="20"/>
        <v>26388972.461998146</v>
      </c>
      <c r="AE32" s="21">
        <f t="shared" si="20"/>
        <v>26388972.461998146</v>
      </c>
      <c r="AF32" s="21">
        <f t="shared" si="20"/>
        <v>26388972.461998146</v>
      </c>
      <c r="AG32" s="21">
        <f t="shared" si="20"/>
        <v>26388972.461998146</v>
      </c>
      <c r="AH32" s="21">
        <f t="shared" si="20"/>
        <v>26388972.461998146</v>
      </c>
      <c r="AI32" s="21">
        <f t="shared" si="20"/>
        <v>26388972.461998146</v>
      </c>
      <c r="AJ32" s="21">
        <f t="shared" si="20"/>
        <v>26388972.461998146</v>
      </c>
      <c r="AK32" s="21">
        <f t="shared" si="20"/>
        <v>0</v>
      </c>
      <c r="AL32" s="21">
        <f t="shared" si="20"/>
        <v>0</v>
      </c>
      <c r="AM32" s="21">
        <f t="shared" si="20"/>
        <v>0</v>
      </c>
      <c r="AN32" s="21">
        <f t="shared" si="20"/>
        <v>0</v>
      </c>
      <c r="AO32" s="21">
        <f t="shared" si="20"/>
        <v>0</v>
      </c>
      <c r="AP32" s="21">
        <f t="shared" si="20"/>
        <v>0</v>
      </c>
      <c r="AQ32" s="21">
        <f t="shared" si="20"/>
        <v>0</v>
      </c>
      <c r="AR32" s="21">
        <f t="shared" si="20"/>
        <v>0</v>
      </c>
      <c r="AS32" s="21">
        <f t="shared" si="20"/>
        <v>0</v>
      </c>
      <c r="AT32" s="21">
        <f t="shared" si="20"/>
        <v>0</v>
      </c>
      <c r="AU32" s="22">
        <f t="shared" si="3"/>
        <v>263889724.61998141</v>
      </c>
      <c r="AV32" s="22"/>
      <c r="AW32" s="4">
        <v>231809551.41693857</v>
      </c>
      <c r="AX32" s="4">
        <v>2698874479.763864</v>
      </c>
      <c r="AY32" s="4">
        <f t="shared" si="4"/>
        <v>1100423525.855186</v>
      </c>
      <c r="AZ32" s="5">
        <f t="shared" si="5"/>
        <v>28170842.261892762</v>
      </c>
      <c r="BA32" s="5">
        <f t="shared" si="6"/>
        <v>35653722.237708025</v>
      </c>
      <c r="BB32" s="5">
        <f t="shared" si="7"/>
        <v>63824564.499600783</v>
      </c>
      <c r="BC32" s="5">
        <f t="shared" si="8"/>
        <v>295634115.91653937</v>
      </c>
      <c r="BD32" s="5">
        <f t="shared" si="9"/>
        <v>3573549.0346651673</v>
      </c>
      <c r="BE32" s="5">
        <f t="shared" si="10"/>
        <v>946990.49418626935</v>
      </c>
      <c r="BF32" s="28">
        <f t="shared" si="11"/>
        <v>1288422.4410697543</v>
      </c>
    </row>
    <row r="33" spans="2:58" x14ac:dyDescent="0.35">
      <c r="B33" s="1">
        <f t="shared" si="12"/>
        <v>22</v>
      </c>
      <c r="C33" s="4">
        <f t="shared" si="17"/>
        <v>390584988.81238109</v>
      </c>
      <c r="D33" s="26">
        <f t="shared" si="14"/>
        <v>119036735</v>
      </c>
      <c r="E33" s="26">
        <f t="shared" si="15"/>
        <v>271548253.81238109</v>
      </c>
      <c r="F33" s="20">
        <f>SUM($E$12:E33)</f>
        <v>4070846259.4314313</v>
      </c>
      <c r="G33" s="21">
        <f t="shared" si="2"/>
        <v>0</v>
      </c>
      <c r="H33" s="21">
        <f t="shared" si="2"/>
        <v>0</v>
      </c>
      <c r="I33" s="21">
        <f t="shared" si="2"/>
        <v>0</v>
      </c>
      <c r="J33" s="21">
        <f t="shared" si="2"/>
        <v>0</v>
      </c>
      <c r="K33" s="21">
        <f t="shared" si="2"/>
        <v>0</v>
      </c>
      <c r="L33" s="21">
        <f t="shared" si="2"/>
        <v>0</v>
      </c>
      <c r="M33" s="21">
        <f t="shared" si="2"/>
        <v>0</v>
      </c>
      <c r="N33" s="21">
        <f t="shared" si="2"/>
        <v>0</v>
      </c>
      <c r="O33" s="21">
        <f t="shared" si="2"/>
        <v>0</v>
      </c>
      <c r="P33" s="21">
        <f t="shared" si="2"/>
        <v>0</v>
      </c>
      <c r="Q33" s="21">
        <f t="shared" si="2"/>
        <v>0</v>
      </c>
      <c r="R33" s="21">
        <f t="shared" si="2"/>
        <v>0</v>
      </c>
      <c r="S33" s="21">
        <f t="shared" si="2"/>
        <v>0</v>
      </c>
      <c r="T33" s="21">
        <f t="shared" si="2"/>
        <v>0</v>
      </c>
      <c r="U33" s="21">
        <f t="shared" si="2"/>
        <v>0</v>
      </c>
      <c r="V33" s="21">
        <f t="shared" si="2"/>
        <v>0</v>
      </c>
      <c r="W33" s="21">
        <f t="shared" si="20"/>
        <v>0</v>
      </c>
      <c r="X33" s="21">
        <f t="shared" si="20"/>
        <v>0</v>
      </c>
      <c r="Y33" s="21">
        <f t="shared" si="20"/>
        <v>0</v>
      </c>
      <c r="Z33" s="21">
        <f t="shared" si="20"/>
        <v>0</v>
      </c>
      <c r="AA33" s="21">
        <f t="shared" si="20"/>
        <v>0</v>
      </c>
      <c r="AB33" s="21">
        <f t="shared" si="20"/>
        <v>27154825.38123811</v>
      </c>
      <c r="AC33" s="21">
        <f t="shared" si="20"/>
        <v>27154825.38123811</v>
      </c>
      <c r="AD33" s="21">
        <f t="shared" si="20"/>
        <v>27154825.38123811</v>
      </c>
      <c r="AE33" s="21">
        <f t="shared" si="20"/>
        <v>27154825.38123811</v>
      </c>
      <c r="AF33" s="21">
        <f t="shared" si="20"/>
        <v>27154825.38123811</v>
      </c>
      <c r="AG33" s="21">
        <f t="shared" si="20"/>
        <v>27154825.38123811</v>
      </c>
      <c r="AH33" s="21">
        <f t="shared" si="20"/>
        <v>27154825.38123811</v>
      </c>
      <c r="AI33" s="21">
        <f t="shared" si="20"/>
        <v>27154825.38123811</v>
      </c>
      <c r="AJ33" s="21">
        <f t="shared" si="20"/>
        <v>27154825.38123811</v>
      </c>
      <c r="AK33" s="21">
        <f t="shared" si="20"/>
        <v>27154825.38123811</v>
      </c>
      <c r="AL33" s="21">
        <f t="shared" si="20"/>
        <v>0</v>
      </c>
      <c r="AM33" s="21">
        <f t="shared" si="20"/>
        <v>0</v>
      </c>
      <c r="AN33" s="21">
        <f t="shared" si="20"/>
        <v>0</v>
      </c>
      <c r="AO33" s="21">
        <f t="shared" si="20"/>
        <v>0</v>
      </c>
      <c r="AP33" s="21">
        <f t="shared" si="20"/>
        <v>0</v>
      </c>
      <c r="AQ33" s="21">
        <f t="shared" si="20"/>
        <v>0</v>
      </c>
      <c r="AR33" s="21">
        <f t="shared" si="20"/>
        <v>0</v>
      </c>
      <c r="AS33" s="21">
        <f t="shared" si="20"/>
        <v>0</v>
      </c>
      <c r="AT33" s="21">
        <f t="shared" si="20"/>
        <v>0</v>
      </c>
      <c r="AU33" s="22">
        <f t="shared" si="3"/>
        <v>271548253.81238109</v>
      </c>
      <c r="AV33" s="22"/>
      <c r="AW33" s="4">
        <v>238826477.14527735</v>
      </c>
      <c r="AX33" s="4">
        <v>2937700956.9091415</v>
      </c>
      <c r="AY33" s="4">
        <f t="shared" si="4"/>
        <v>1133145302.5222898</v>
      </c>
      <c r="AZ33" s="5">
        <f t="shared" si="5"/>
        <v>29008519.744570617</v>
      </c>
      <c r="BA33" s="5">
        <f t="shared" si="6"/>
        <v>36713907.801722184</v>
      </c>
      <c r="BB33" s="5">
        <f t="shared" si="7"/>
        <v>65722427.546292797</v>
      </c>
      <c r="BC33" s="5">
        <f t="shared" si="8"/>
        <v>304548904.69157016</v>
      </c>
      <c r="BD33" s="5">
        <f t="shared" si="9"/>
        <v>3992131.1346184611</v>
      </c>
      <c r="BE33" s="5">
        <f t="shared" si="10"/>
        <v>1057914.7506738922</v>
      </c>
      <c r="BF33" s="28">
        <f t="shared" si="11"/>
        <v>1439339.7968352276</v>
      </c>
    </row>
    <row r="34" spans="2:58" x14ac:dyDescent="0.35">
      <c r="B34" s="1">
        <f t="shared" si="12"/>
        <v>23</v>
      </c>
      <c r="C34" s="4">
        <f t="shared" si="17"/>
        <v>398396688.58862871</v>
      </c>
      <c r="D34" s="26">
        <f t="shared" si="14"/>
        <v>119036735</v>
      </c>
      <c r="E34" s="26">
        <f t="shared" si="15"/>
        <v>279359953.58862871</v>
      </c>
      <c r="F34" s="20">
        <f>SUM($E$12:E34)</f>
        <v>4350206213.0200596</v>
      </c>
      <c r="G34" s="21">
        <f t="shared" ref="G34:V49" si="21">IF(AND(G$11-$B34&lt;$B$7,G$11&gt;=$B34),$E34/$B$7,0)</f>
        <v>0</v>
      </c>
      <c r="H34" s="21">
        <f t="shared" si="21"/>
        <v>0</v>
      </c>
      <c r="I34" s="21">
        <f t="shared" si="21"/>
        <v>0</v>
      </c>
      <c r="J34" s="21">
        <f t="shared" si="21"/>
        <v>0</v>
      </c>
      <c r="K34" s="21">
        <f t="shared" si="21"/>
        <v>0</v>
      </c>
      <c r="L34" s="21">
        <f t="shared" si="21"/>
        <v>0</v>
      </c>
      <c r="M34" s="21">
        <f t="shared" si="21"/>
        <v>0</v>
      </c>
      <c r="N34" s="21">
        <f t="shared" si="21"/>
        <v>0</v>
      </c>
      <c r="O34" s="21">
        <f t="shared" si="21"/>
        <v>0</v>
      </c>
      <c r="P34" s="21">
        <f t="shared" si="21"/>
        <v>0</v>
      </c>
      <c r="Q34" s="21">
        <f t="shared" si="21"/>
        <v>0</v>
      </c>
      <c r="R34" s="21">
        <f t="shared" si="21"/>
        <v>0</v>
      </c>
      <c r="S34" s="21">
        <f t="shared" si="21"/>
        <v>0</v>
      </c>
      <c r="T34" s="21">
        <f t="shared" si="21"/>
        <v>0</v>
      </c>
      <c r="U34" s="21">
        <f t="shared" si="21"/>
        <v>0</v>
      </c>
      <c r="V34" s="21">
        <f t="shared" si="21"/>
        <v>0</v>
      </c>
      <c r="W34" s="21">
        <f t="shared" si="20"/>
        <v>0</v>
      </c>
      <c r="X34" s="21">
        <f t="shared" si="20"/>
        <v>0</v>
      </c>
      <c r="Y34" s="21">
        <f t="shared" si="20"/>
        <v>0</v>
      </c>
      <c r="Z34" s="21">
        <f t="shared" si="20"/>
        <v>0</v>
      </c>
      <c r="AA34" s="21">
        <f t="shared" si="20"/>
        <v>0</v>
      </c>
      <c r="AB34" s="21">
        <f t="shared" si="20"/>
        <v>0</v>
      </c>
      <c r="AC34" s="21">
        <f t="shared" si="20"/>
        <v>27935995.358862869</v>
      </c>
      <c r="AD34" s="21">
        <f t="shared" si="20"/>
        <v>27935995.358862869</v>
      </c>
      <c r="AE34" s="21">
        <f t="shared" si="20"/>
        <v>27935995.358862869</v>
      </c>
      <c r="AF34" s="21">
        <f t="shared" si="20"/>
        <v>27935995.358862869</v>
      </c>
      <c r="AG34" s="21">
        <f t="shared" si="20"/>
        <v>27935995.358862869</v>
      </c>
      <c r="AH34" s="21">
        <f t="shared" si="20"/>
        <v>27935995.358862869</v>
      </c>
      <c r="AI34" s="21">
        <f t="shared" si="20"/>
        <v>27935995.358862869</v>
      </c>
      <c r="AJ34" s="21">
        <f t="shared" si="20"/>
        <v>27935995.358862869</v>
      </c>
      <c r="AK34" s="21">
        <f t="shared" si="20"/>
        <v>27935995.358862869</v>
      </c>
      <c r="AL34" s="21">
        <f t="shared" si="20"/>
        <v>27935995.358862869</v>
      </c>
      <c r="AM34" s="21">
        <f t="shared" si="20"/>
        <v>0</v>
      </c>
      <c r="AN34" s="21">
        <f t="shared" si="20"/>
        <v>0</v>
      </c>
      <c r="AO34" s="21">
        <f t="shared" si="20"/>
        <v>0</v>
      </c>
      <c r="AP34" s="21">
        <f t="shared" si="20"/>
        <v>0</v>
      </c>
      <c r="AQ34" s="21">
        <f t="shared" si="20"/>
        <v>0</v>
      </c>
      <c r="AR34" s="21">
        <f t="shared" si="20"/>
        <v>0</v>
      </c>
      <c r="AS34" s="21">
        <f t="shared" si="20"/>
        <v>0</v>
      </c>
      <c r="AT34" s="21">
        <f t="shared" si="20"/>
        <v>0</v>
      </c>
      <c r="AU34" s="22">
        <f t="shared" si="3"/>
        <v>279359953.58862871</v>
      </c>
      <c r="AV34" s="22"/>
      <c r="AW34" s="4">
        <v>245983741.38818291</v>
      </c>
      <c r="AX34" s="4">
        <v>3183684698.2973247</v>
      </c>
      <c r="AY34" s="4">
        <f t="shared" si="4"/>
        <v>1166521514.7227349</v>
      </c>
      <c r="AZ34" s="5">
        <f t="shared" si="5"/>
        <v>29862950.776902013</v>
      </c>
      <c r="BA34" s="5">
        <f t="shared" si="6"/>
        <v>37795297.077016607</v>
      </c>
      <c r="BB34" s="5">
        <f t="shared" si="7"/>
        <v>67658247.853918612</v>
      </c>
      <c r="BC34" s="5">
        <f t="shared" si="8"/>
        <v>313641989.24210155</v>
      </c>
      <c r="BD34" s="5">
        <f t="shared" si="9"/>
        <v>4419084.8765708208</v>
      </c>
      <c r="BE34" s="5">
        <f t="shared" si="10"/>
        <v>1171057.4922912675</v>
      </c>
      <c r="BF34" s="28">
        <f t="shared" si="11"/>
        <v>1593275.4997160102</v>
      </c>
    </row>
    <row r="35" spans="2:58" x14ac:dyDescent="0.35">
      <c r="B35" s="1">
        <f t="shared" si="12"/>
        <v>24</v>
      </c>
      <c r="C35" s="4">
        <f t="shared" si="17"/>
        <v>406364622.36040127</v>
      </c>
      <c r="D35" s="26">
        <f t="shared" si="14"/>
        <v>119036735</v>
      </c>
      <c r="E35" s="26">
        <f t="shared" si="15"/>
        <v>287327887.36040127</v>
      </c>
      <c r="F35" s="20">
        <f>SUM($E$12:E35)</f>
        <v>4637534100.3804607</v>
      </c>
      <c r="G35" s="21">
        <f t="shared" si="21"/>
        <v>0</v>
      </c>
      <c r="H35" s="21">
        <f t="shared" si="21"/>
        <v>0</v>
      </c>
      <c r="I35" s="21">
        <f t="shared" si="21"/>
        <v>0</v>
      </c>
      <c r="J35" s="21">
        <f t="shared" si="21"/>
        <v>0</v>
      </c>
      <c r="K35" s="21">
        <f t="shared" si="21"/>
        <v>0</v>
      </c>
      <c r="L35" s="21">
        <f t="shared" si="21"/>
        <v>0</v>
      </c>
      <c r="M35" s="21">
        <f t="shared" si="21"/>
        <v>0</v>
      </c>
      <c r="N35" s="21">
        <f t="shared" si="21"/>
        <v>0</v>
      </c>
      <c r="O35" s="21">
        <f t="shared" si="21"/>
        <v>0</v>
      </c>
      <c r="P35" s="21">
        <f t="shared" si="21"/>
        <v>0</v>
      </c>
      <c r="Q35" s="21">
        <f t="shared" si="21"/>
        <v>0</v>
      </c>
      <c r="R35" s="21">
        <f t="shared" si="21"/>
        <v>0</v>
      </c>
      <c r="S35" s="21">
        <f t="shared" si="21"/>
        <v>0</v>
      </c>
      <c r="T35" s="21">
        <f t="shared" si="21"/>
        <v>0</v>
      </c>
      <c r="U35" s="21">
        <f t="shared" si="21"/>
        <v>0</v>
      </c>
      <c r="V35" s="21">
        <f t="shared" si="21"/>
        <v>0</v>
      </c>
      <c r="W35" s="21">
        <f t="shared" si="20"/>
        <v>0</v>
      </c>
      <c r="X35" s="21">
        <f t="shared" si="20"/>
        <v>0</v>
      </c>
      <c r="Y35" s="21">
        <f t="shared" si="20"/>
        <v>0</v>
      </c>
      <c r="Z35" s="21">
        <f t="shared" si="20"/>
        <v>0</v>
      </c>
      <c r="AA35" s="21">
        <f t="shared" si="20"/>
        <v>0</v>
      </c>
      <c r="AB35" s="21">
        <f t="shared" si="20"/>
        <v>0</v>
      </c>
      <c r="AC35" s="21">
        <f t="shared" si="20"/>
        <v>0</v>
      </c>
      <c r="AD35" s="21">
        <f t="shared" si="20"/>
        <v>28732788.736040127</v>
      </c>
      <c r="AE35" s="21">
        <f t="shared" si="20"/>
        <v>28732788.736040127</v>
      </c>
      <c r="AF35" s="21">
        <f t="shared" si="20"/>
        <v>28732788.736040127</v>
      </c>
      <c r="AG35" s="21">
        <f t="shared" si="20"/>
        <v>28732788.736040127</v>
      </c>
      <c r="AH35" s="21">
        <f t="shared" si="20"/>
        <v>28732788.736040127</v>
      </c>
      <c r="AI35" s="21">
        <f t="shared" si="20"/>
        <v>28732788.736040127</v>
      </c>
      <c r="AJ35" s="21">
        <f t="shared" si="20"/>
        <v>28732788.736040127</v>
      </c>
      <c r="AK35" s="21">
        <f t="shared" si="20"/>
        <v>28732788.736040127</v>
      </c>
      <c r="AL35" s="21">
        <f t="shared" si="20"/>
        <v>28732788.736040127</v>
      </c>
      <c r="AM35" s="21">
        <f t="shared" si="20"/>
        <v>28732788.736040127</v>
      </c>
      <c r="AN35" s="21">
        <f t="shared" si="20"/>
        <v>0</v>
      </c>
      <c r="AO35" s="21">
        <f t="shared" si="20"/>
        <v>0</v>
      </c>
      <c r="AP35" s="21">
        <f t="shared" si="20"/>
        <v>0</v>
      </c>
      <c r="AQ35" s="21">
        <f t="shared" si="20"/>
        <v>0</v>
      </c>
      <c r="AR35" s="21">
        <f t="shared" si="20"/>
        <v>0</v>
      </c>
      <c r="AS35" s="21">
        <f t="shared" si="20"/>
        <v>0</v>
      </c>
      <c r="AT35" s="21">
        <f t="shared" si="20"/>
        <v>0</v>
      </c>
      <c r="AU35" s="22">
        <f t="shared" si="3"/>
        <v>287327887.36040121</v>
      </c>
      <c r="AV35" s="22"/>
      <c r="AW35" s="4">
        <v>253284150.91594657</v>
      </c>
      <c r="AX35" s="4">
        <v>3436968849.2132711</v>
      </c>
      <c r="AY35" s="4">
        <f t="shared" si="4"/>
        <v>1200565251.1671896</v>
      </c>
      <c r="AZ35" s="5">
        <f t="shared" si="5"/>
        <v>30734470.429880057</v>
      </c>
      <c r="BA35" s="5">
        <f t="shared" si="6"/>
        <v>38898314.137816943</v>
      </c>
      <c r="BB35" s="5">
        <f t="shared" si="7"/>
        <v>69632784.567697003</v>
      </c>
      <c r="BC35" s="5">
        <f t="shared" si="8"/>
        <v>322916935.48364359</v>
      </c>
      <c r="BD35" s="5">
        <f t="shared" si="9"/>
        <v>4854577.693362236</v>
      </c>
      <c r="BE35" s="5">
        <f t="shared" si="10"/>
        <v>1286463.0887409926</v>
      </c>
      <c r="BF35" s="28">
        <f t="shared" si="11"/>
        <v>1750289.9166544117</v>
      </c>
    </row>
    <row r="36" spans="2:58" x14ac:dyDescent="0.35">
      <c r="B36" s="1">
        <f t="shared" si="12"/>
        <v>25</v>
      </c>
      <c r="C36" s="4">
        <f t="shared" si="17"/>
        <v>414491914.80760932</v>
      </c>
      <c r="D36" s="26">
        <f t="shared" si="14"/>
        <v>119036735</v>
      </c>
      <c r="E36" s="26">
        <f t="shared" si="15"/>
        <v>295455179.80760932</v>
      </c>
      <c r="F36" s="20">
        <f>SUM($E$12:E36)</f>
        <v>4932989280.1880703</v>
      </c>
      <c r="G36" s="21">
        <f t="shared" si="21"/>
        <v>0</v>
      </c>
      <c r="H36" s="21">
        <f t="shared" si="21"/>
        <v>0</v>
      </c>
      <c r="I36" s="21">
        <f t="shared" si="21"/>
        <v>0</v>
      </c>
      <c r="J36" s="21">
        <f t="shared" si="21"/>
        <v>0</v>
      </c>
      <c r="K36" s="21">
        <f t="shared" si="21"/>
        <v>0</v>
      </c>
      <c r="L36" s="21">
        <f t="shared" si="21"/>
        <v>0</v>
      </c>
      <c r="M36" s="21">
        <f t="shared" si="21"/>
        <v>0</v>
      </c>
      <c r="N36" s="21">
        <f t="shared" si="21"/>
        <v>0</v>
      </c>
      <c r="O36" s="21">
        <f t="shared" si="21"/>
        <v>0</v>
      </c>
      <c r="P36" s="21">
        <f t="shared" si="21"/>
        <v>0</v>
      </c>
      <c r="Q36" s="21">
        <f t="shared" si="21"/>
        <v>0</v>
      </c>
      <c r="R36" s="21">
        <f t="shared" si="21"/>
        <v>0</v>
      </c>
      <c r="S36" s="21">
        <f t="shared" si="21"/>
        <v>0</v>
      </c>
      <c r="T36" s="21">
        <f t="shared" si="21"/>
        <v>0</v>
      </c>
      <c r="U36" s="21">
        <f t="shared" si="21"/>
        <v>0</v>
      </c>
      <c r="V36" s="21">
        <f t="shared" si="21"/>
        <v>0</v>
      </c>
      <c r="W36" s="21">
        <f t="shared" si="20"/>
        <v>0</v>
      </c>
      <c r="X36" s="21">
        <f t="shared" si="20"/>
        <v>0</v>
      </c>
      <c r="Y36" s="21">
        <f t="shared" si="20"/>
        <v>0</v>
      </c>
      <c r="Z36" s="21">
        <f t="shared" si="20"/>
        <v>0</v>
      </c>
      <c r="AA36" s="21">
        <f t="shared" si="20"/>
        <v>0</v>
      </c>
      <c r="AB36" s="21">
        <f t="shared" si="20"/>
        <v>0</v>
      </c>
      <c r="AC36" s="21">
        <f t="shared" si="20"/>
        <v>0</v>
      </c>
      <c r="AD36" s="21">
        <f t="shared" si="20"/>
        <v>0</v>
      </c>
      <c r="AE36" s="21">
        <f t="shared" si="20"/>
        <v>29545517.980760932</v>
      </c>
      <c r="AF36" s="21">
        <f t="shared" si="20"/>
        <v>29545517.980760932</v>
      </c>
      <c r="AG36" s="21">
        <f t="shared" si="20"/>
        <v>29545517.980760932</v>
      </c>
      <c r="AH36" s="21">
        <f t="shared" si="20"/>
        <v>29545517.980760932</v>
      </c>
      <c r="AI36" s="21">
        <f t="shared" si="20"/>
        <v>29545517.980760932</v>
      </c>
      <c r="AJ36" s="21">
        <f t="shared" si="20"/>
        <v>29545517.980760932</v>
      </c>
      <c r="AK36" s="21">
        <f t="shared" si="20"/>
        <v>29545517.980760932</v>
      </c>
      <c r="AL36" s="21">
        <f t="shared" si="20"/>
        <v>29545517.980760932</v>
      </c>
      <c r="AM36" s="21">
        <f t="shared" si="20"/>
        <v>29545517.980760932</v>
      </c>
      <c r="AN36" s="21">
        <f t="shared" si="20"/>
        <v>29545517.980760932</v>
      </c>
      <c r="AO36" s="21">
        <f t="shared" si="20"/>
        <v>0</v>
      </c>
      <c r="AP36" s="21">
        <f t="shared" si="20"/>
        <v>0</v>
      </c>
      <c r="AQ36" s="21">
        <f t="shared" si="20"/>
        <v>0</v>
      </c>
      <c r="AR36" s="21">
        <f t="shared" si="20"/>
        <v>0</v>
      </c>
      <c r="AS36" s="21">
        <f t="shared" si="20"/>
        <v>0</v>
      </c>
      <c r="AT36" s="21">
        <f t="shared" si="20"/>
        <v>0</v>
      </c>
      <c r="AU36" s="22">
        <f t="shared" si="3"/>
        <v>295455179.80760932</v>
      </c>
      <c r="AV36" s="22"/>
      <c r="AW36" s="4">
        <v>260730568.63426548</v>
      </c>
      <c r="AX36" s="4">
        <v>3697699417.8475366</v>
      </c>
      <c r="AY36" s="4">
        <f t="shared" si="4"/>
        <v>1235289862.3405337</v>
      </c>
      <c r="AZ36" s="5">
        <f t="shared" si="5"/>
        <v>31623420.475917663</v>
      </c>
      <c r="BA36" s="5">
        <f t="shared" si="6"/>
        <v>40023391.539833292</v>
      </c>
      <c r="BB36" s="5">
        <f t="shared" si="7"/>
        <v>71646812.01575096</v>
      </c>
      <c r="BC36" s="5">
        <f t="shared" si="8"/>
        <v>332377380.65001643</v>
      </c>
      <c r="BD36" s="5">
        <f t="shared" si="9"/>
        <v>5298780.36648947</v>
      </c>
      <c r="BE36" s="5">
        <f t="shared" si="10"/>
        <v>1404176.7971197097</v>
      </c>
      <c r="BF36" s="28">
        <f t="shared" si="11"/>
        <v>1910444.6219315778</v>
      </c>
    </row>
    <row r="37" spans="2:58" x14ac:dyDescent="0.35">
      <c r="B37" s="1">
        <f t="shared" si="12"/>
        <v>26</v>
      </c>
      <c r="C37" s="4">
        <f t="shared" si="17"/>
        <v>422781753.10376149</v>
      </c>
      <c r="D37" s="26">
        <f t="shared" si="14"/>
        <v>119036735</v>
      </c>
      <c r="E37" s="26">
        <f t="shared" si="15"/>
        <v>303745018.10376149</v>
      </c>
      <c r="F37" s="20">
        <f>SUM($E$12:E37)</f>
        <v>5236734298.291832</v>
      </c>
      <c r="G37" s="21">
        <f t="shared" si="21"/>
        <v>0</v>
      </c>
      <c r="H37" s="21">
        <f t="shared" si="21"/>
        <v>0</v>
      </c>
      <c r="I37" s="21">
        <f t="shared" si="21"/>
        <v>0</v>
      </c>
      <c r="J37" s="21">
        <f t="shared" si="21"/>
        <v>0</v>
      </c>
      <c r="K37" s="21">
        <f t="shared" si="21"/>
        <v>0</v>
      </c>
      <c r="L37" s="21">
        <f t="shared" si="21"/>
        <v>0</v>
      </c>
      <c r="M37" s="21">
        <f t="shared" si="21"/>
        <v>0</v>
      </c>
      <c r="N37" s="21">
        <f t="shared" si="21"/>
        <v>0</v>
      </c>
      <c r="O37" s="21">
        <f t="shared" si="21"/>
        <v>0</v>
      </c>
      <c r="P37" s="21">
        <f t="shared" si="21"/>
        <v>0</v>
      </c>
      <c r="Q37" s="21">
        <f t="shared" si="21"/>
        <v>0</v>
      </c>
      <c r="R37" s="21">
        <f t="shared" si="21"/>
        <v>0</v>
      </c>
      <c r="S37" s="21">
        <f t="shared" si="21"/>
        <v>0</v>
      </c>
      <c r="T37" s="21">
        <f t="shared" si="21"/>
        <v>0</v>
      </c>
      <c r="U37" s="21">
        <f t="shared" si="21"/>
        <v>0</v>
      </c>
      <c r="V37" s="21">
        <f t="shared" si="21"/>
        <v>0</v>
      </c>
      <c r="W37" s="21">
        <f t="shared" si="20"/>
        <v>0</v>
      </c>
      <c r="X37" s="21">
        <f t="shared" si="20"/>
        <v>0</v>
      </c>
      <c r="Y37" s="21">
        <f t="shared" si="20"/>
        <v>0</v>
      </c>
      <c r="Z37" s="21">
        <f t="shared" si="20"/>
        <v>0</v>
      </c>
      <c r="AA37" s="21">
        <f t="shared" si="20"/>
        <v>0</v>
      </c>
      <c r="AB37" s="21">
        <f t="shared" si="20"/>
        <v>0</v>
      </c>
      <c r="AC37" s="21">
        <f t="shared" si="20"/>
        <v>0</v>
      </c>
      <c r="AD37" s="21">
        <f t="shared" si="20"/>
        <v>0</v>
      </c>
      <c r="AE37" s="21">
        <f t="shared" si="20"/>
        <v>0</v>
      </c>
      <c r="AF37" s="21">
        <f t="shared" si="20"/>
        <v>30374501.810376149</v>
      </c>
      <c r="AG37" s="21">
        <f t="shared" si="20"/>
        <v>30374501.810376149</v>
      </c>
      <c r="AH37" s="21">
        <f t="shared" si="20"/>
        <v>30374501.810376149</v>
      </c>
      <c r="AI37" s="21">
        <f t="shared" si="20"/>
        <v>30374501.810376149</v>
      </c>
      <c r="AJ37" s="21">
        <f t="shared" si="20"/>
        <v>30374501.810376149</v>
      </c>
      <c r="AK37" s="21">
        <f t="shared" si="20"/>
        <v>30374501.810376149</v>
      </c>
      <c r="AL37" s="21">
        <f t="shared" si="20"/>
        <v>30374501.810376149</v>
      </c>
      <c r="AM37" s="21">
        <f t="shared" si="20"/>
        <v>30374501.810376149</v>
      </c>
      <c r="AN37" s="21">
        <f t="shared" si="20"/>
        <v>30374501.810376149</v>
      </c>
      <c r="AO37" s="21">
        <f t="shared" si="20"/>
        <v>30374501.810376149</v>
      </c>
      <c r="AP37" s="21">
        <f t="shared" si="20"/>
        <v>0</v>
      </c>
      <c r="AQ37" s="21">
        <f t="shared" si="20"/>
        <v>0</v>
      </c>
      <c r="AR37" s="21">
        <f t="shared" si="20"/>
        <v>0</v>
      </c>
      <c r="AS37" s="21">
        <f t="shared" si="20"/>
        <v>0</v>
      </c>
      <c r="AT37" s="21">
        <f t="shared" si="20"/>
        <v>0</v>
      </c>
      <c r="AU37" s="22">
        <f t="shared" si="3"/>
        <v>303745018.10376149</v>
      </c>
      <c r="AV37" s="22"/>
      <c r="AW37" s="4">
        <v>268325914.70695081</v>
      </c>
      <c r="AX37" s="4">
        <v>3966025332.5544872</v>
      </c>
      <c r="AY37" s="4">
        <f t="shared" si="4"/>
        <v>1270708965.7373447</v>
      </c>
      <c r="AZ37" s="5">
        <f t="shared" si="5"/>
        <v>32530149.522876024</v>
      </c>
      <c r="BA37" s="5">
        <f t="shared" si="6"/>
        <v>41170970.489889964</v>
      </c>
      <c r="BB37" s="5">
        <f t="shared" si="7"/>
        <v>73701120.012765989</v>
      </c>
      <c r="BC37" s="5">
        <f t="shared" si="8"/>
        <v>342027034.71971679</v>
      </c>
      <c r="BD37" s="5">
        <f t="shared" si="9"/>
        <v>5751867.0930792689</v>
      </c>
      <c r="BE37" s="5">
        <f t="shared" si="10"/>
        <v>1524244.7796660063</v>
      </c>
      <c r="BF37" s="28">
        <f t="shared" si="11"/>
        <v>2073802.4213142944</v>
      </c>
    </row>
    <row r="38" spans="2:58" x14ac:dyDescent="0.35">
      <c r="B38" s="1">
        <f t="shared" si="12"/>
        <v>27</v>
      </c>
      <c r="C38" s="4">
        <f t="shared" si="17"/>
        <v>431237388.16583675</v>
      </c>
      <c r="D38" s="26">
        <f t="shared" si="14"/>
        <v>119036735</v>
      </c>
      <c r="E38" s="26">
        <f t="shared" si="15"/>
        <v>312200653.16583675</v>
      </c>
      <c r="F38" s="20">
        <f>SUM($E$12:E38)</f>
        <v>5548934951.4576683</v>
      </c>
      <c r="G38" s="21">
        <f t="shared" si="21"/>
        <v>0</v>
      </c>
      <c r="H38" s="21">
        <f t="shared" si="21"/>
        <v>0</v>
      </c>
      <c r="I38" s="21">
        <f t="shared" si="21"/>
        <v>0</v>
      </c>
      <c r="J38" s="21">
        <f t="shared" si="21"/>
        <v>0</v>
      </c>
      <c r="K38" s="21">
        <f t="shared" si="21"/>
        <v>0</v>
      </c>
      <c r="L38" s="21">
        <f t="shared" si="21"/>
        <v>0</v>
      </c>
      <c r="M38" s="21">
        <f t="shared" si="21"/>
        <v>0</v>
      </c>
      <c r="N38" s="21">
        <f t="shared" si="21"/>
        <v>0</v>
      </c>
      <c r="O38" s="21">
        <f t="shared" si="21"/>
        <v>0</v>
      </c>
      <c r="P38" s="21">
        <f t="shared" si="21"/>
        <v>0</v>
      </c>
      <c r="Q38" s="21">
        <f t="shared" si="21"/>
        <v>0</v>
      </c>
      <c r="R38" s="21">
        <f t="shared" si="21"/>
        <v>0</v>
      </c>
      <c r="S38" s="21">
        <f t="shared" si="21"/>
        <v>0</v>
      </c>
      <c r="T38" s="21">
        <f t="shared" si="21"/>
        <v>0</v>
      </c>
      <c r="U38" s="21">
        <f t="shared" si="21"/>
        <v>0</v>
      </c>
      <c r="V38" s="21">
        <f t="shared" si="21"/>
        <v>0</v>
      </c>
      <c r="W38" s="21">
        <f t="shared" si="20"/>
        <v>0</v>
      </c>
      <c r="X38" s="21">
        <f t="shared" si="20"/>
        <v>0</v>
      </c>
      <c r="Y38" s="21">
        <f t="shared" si="20"/>
        <v>0</v>
      </c>
      <c r="Z38" s="21">
        <f t="shared" si="20"/>
        <v>0</v>
      </c>
      <c r="AA38" s="21">
        <f t="shared" si="20"/>
        <v>0</v>
      </c>
      <c r="AB38" s="21">
        <f t="shared" si="20"/>
        <v>0</v>
      </c>
      <c r="AC38" s="21">
        <f t="shared" si="20"/>
        <v>0</v>
      </c>
      <c r="AD38" s="21">
        <f t="shared" si="20"/>
        <v>0</v>
      </c>
      <c r="AE38" s="21">
        <f t="shared" si="20"/>
        <v>0</v>
      </c>
      <c r="AF38" s="21">
        <f t="shared" si="20"/>
        <v>0</v>
      </c>
      <c r="AG38" s="21">
        <f t="shared" si="20"/>
        <v>31220065.316583674</v>
      </c>
      <c r="AH38" s="21">
        <f t="shared" si="20"/>
        <v>31220065.316583674</v>
      </c>
      <c r="AI38" s="21">
        <f t="shared" si="20"/>
        <v>31220065.316583674</v>
      </c>
      <c r="AJ38" s="21">
        <f t="shared" si="20"/>
        <v>31220065.316583674</v>
      </c>
      <c r="AK38" s="21">
        <f t="shared" si="20"/>
        <v>31220065.316583674</v>
      </c>
      <c r="AL38" s="21">
        <f t="shared" si="20"/>
        <v>31220065.316583674</v>
      </c>
      <c r="AM38" s="21">
        <f t="shared" si="20"/>
        <v>31220065.316583674</v>
      </c>
      <c r="AN38" s="21">
        <f t="shared" si="20"/>
        <v>31220065.316583674</v>
      </c>
      <c r="AO38" s="21">
        <f t="shared" si="20"/>
        <v>31220065.316583674</v>
      </c>
      <c r="AP38" s="21">
        <f t="shared" si="20"/>
        <v>31220065.316583674</v>
      </c>
      <c r="AQ38" s="21">
        <f t="shared" si="20"/>
        <v>0</v>
      </c>
      <c r="AR38" s="21">
        <f t="shared" si="20"/>
        <v>0</v>
      </c>
      <c r="AS38" s="21">
        <f t="shared" si="20"/>
        <v>0</v>
      </c>
      <c r="AT38" s="21">
        <f t="shared" si="20"/>
        <v>0</v>
      </c>
      <c r="AU38" s="22">
        <f t="shared" si="3"/>
        <v>312200653.16583675</v>
      </c>
      <c r="AV38" s="22"/>
      <c r="AW38" s="4">
        <v>276073167.7010898</v>
      </c>
      <c r="AX38" s="4">
        <v>4242098500.2555771</v>
      </c>
      <c r="AY38" s="4">
        <f t="shared" si="4"/>
        <v>1306836451.2020912</v>
      </c>
      <c r="AZ38" s="5">
        <f t="shared" si="5"/>
        <v>33455013.150773536</v>
      </c>
      <c r="BA38" s="5">
        <f t="shared" si="6"/>
        <v>42341501.018947758</v>
      </c>
      <c r="BB38" s="5">
        <f t="shared" si="7"/>
        <v>75796514.16972129</v>
      </c>
      <c r="BC38" s="5">
        <f t="shared" si="8"/>
        <v>351869681.8708111</v>
      </c>
      <c r="BD38" s="5">
        <f t="shared" si="9"/>
        <v>6214015.5542008281</v>
      </c>
      <c r="BE38" s="5">
        <f t="shared" si="10"/>
        <v>1646714.1218632194</v>
      </c>
      <c r="BF38" s="28">
        <f t="shared" si="11"/>
        <v>2240427.3766846522</v>
      </c>
    </row>
    <row r="39" spans="2:58" x14ac:dyDescent="0.35">
      <c r="B39" s="1">
        <f t="shared" si="12"/>
        <v>28</v>
      </c>
      <c r="C39" s="4">
        <f t="shared" si="17"/>
        <v>439862135.9291535</v>
      </c>
      <c r="D39" s="26">
        <f t="shared" si="14"/>
        <v>119036735</v>
      </c>
      <c r="E39" s="26">
        <f t="shared" si="15"/>
        <v>320825400.9291535</v>
      </c>
      <c r="F39" s="20">
        <f>SUM($E$12:E39)</f>
        <v>5869760352.3868217</v>
      </c>
      <c r="G39" s="21">
        <f t="shared" si="21"/>
        <v>0</v>
      </c>
      <c r="H39" s="21">
        <f t="shared" si="21"/>
        <v>0</v>
      </c>
      <c r="I39" s="21">
        <f t="shared" si="21"/>
        <v>0</v>
      </c>
      <c r="J39" s="21">
        <f t="shared" si="21"/>
        <v>0</v>
      </c>
      <c r="K39" s="21">
        <f t="shared" si="21"/>
        <v>0</v>
      </c>
      <c r="L39" s="21">
        <f t="shared" si="21"/>
        <v>0</v>
      </c>
      <c r="M39" s="21">
        <f t="shared" si="21"/>
        <v>0</v>
      </c>
      <c r="N39" s="21">
        <f t="shared" si="21"/>
        <v>0</v>
      </c>
      <c r="O39" s="21">
        <f t="shared" si="21"/>
        <v>0</v>
      </c>
      <c r="P39" s="21">
        <f t="shared" si="21"/>
        <v>0</v>
      </c>
      <c r="Q39" s="21">
        <f t="shared" si="21"/>
        <v>0</v>
      </c>
      <c r="R39" s="21">
        <f t="shared" si="21"/>
        <v>0</v>
      </c>
      <c r="S39" s="21">
        <f t="shared" si="21"/>
        <v>0</v>
      </c>
      <c r="T39" s="21">
        <f t="shared" si="21"/>
        <v>0</v>
      </c>
      <c r="U39" s="21">
        <f t="shared" si="21"/>
        <v>0</v>
      </c>
      <c r="V39" s="21">
        <f t="shared" si="21"/>
        <v>0</v>
      </c>
      <c r="W39" s="21">
        <f t="shared" si="20"/>
        <v>0</v>
      </c>
      <c r="X39" s="21">
        <f t="shared" si="20"/>
        <v>0</v>
      </c>
      <c r="Y39" s="21">
        <f t="shared" si="20"/>
        <v>0</v>
      </c>
      <c r="Z39" s="21">
        <f t="shared" si="20"/>
        <v>0</v>
      </c>
      <c r="AA39" s="21">
        <f t="shared" si="20"/>
        <v>0</v>
      </c>
      <c r="AB39" s="21">
        <f t="shared" si="20"/>
        <v>0</v>
      </c>
      <c r="AC39" s="21">
        <f t="shared" si="20"/>
        <v>0</v>
      </c>
      <c r="AD39" s="21">
        <f t="shared" si="20"/>
        <v>0</v>
      </c>
      <c r="AE39" s="21">
        <f t="shared" si="20"/>
        <v>0</v>
      </c>
      <c r="AF39" s="21">
        <f t="shared" si="20"/>
        <v>0</v>
      </c>
      <c r="AG39" s="21">
        <f t="shared" si="20"/>
        <v>0</v>
      </c>
      <c r="AH39" s="21">
        <f t="shared" si="20"/>
        <v>32082540.092915349</v>
      </c>
      <c r="AI39" s="21">
        <f t="shared" si="20"/>
        <v>32082540.092915349</v>
      </c>
      <c r="AJ39" s="21">
        <f t="shared" si="20"/>
        <v>32082540.092915349</v>
      </c>
      <c r="AK39" s="21">
        <f t="shared" si="20"/>
        <v>32082540.092915349</v>
      </c>
      <c r="AL39" s="21">
        <f t="shared" si="20"/>
        <v>32082540.092915349</v>
      </c>
      <c r="AM39" s="21">
        <f t="shared" si="20"/>
        <v>32082540.092915349</v>
      </c>
      <c r="AN39" s="21">
        <f t="shared" si="20"/>
        <v>32082540.092915349</v>
      </c>
      <c r="AO39" s="21">
        <f t="shared" si="20"/>
        <v>32082540.092915349</v>
      </c>
      <c r="AP39" s="21">
        <f t="shared" si="20"/>
        <v>32082540.092915349</v>
      </c>
      <c r="AQ39" s="21">
        <f t="shared" si="20"/>
        <v>32082540.092915349</v>
      </c>
      <c r="AR39" s="21">
        <f t="shared" si="20"/>
        <v>0</v>
      </c>
      <c r="AS39" s="21">
        <f t="shared" si="20"/>
        <v>0</v>
      </c>
      <c r="AT39" s="21">
        <f t="shared" si="20"/>
        <v>0</v>
      </c>
      <c r="AU39" s="22">
        <f t="shared" si="3"/>
        <v>320825400.9291535</v>
      </c>
      <c r="AV39" s="22"/>
      <c r="AW39" s="4">
        <v>283975365.75511158</v>
      </c>
      <c r="AX39" s="4">
        <v>4526073866.0106888</v>
      </c>
      <c r="AY39" s="4">
        <f t="shared" si="4"/>
        <v>1343686486.376133</v>
      </c>
      <c r="AZ39" s="5">
        <f t="shared" si="5"/>
        <v>34398374.051229008</v>
      </c>
      <c r="BA39" s="5">
        <f t="shared" si="6"/>
        <v>43535442.158586703</v>
      </c>
      <c r="BB39" s="5">
        <f t="shared" si="7"/>
        <v>77933816.209815711</v>
      </c>
      <c r="BC39" s="5">
        <f t="shared" si="8"/>
        <v>361909181.96492732</v>
      </c>
      <c r="BD39" s="5">
        <f t="shared" si="9"/>
        <v>6685406.9845448136</v>
      </c>
      <c r="BE39" s="5">
        <f t="shared" si="10"/>
        <v>1771632.8509043758</v>
      </c>
      <c r="BF39" s="28">
        <f t="shared" si="11"/>
        <v>2410384.8311624159</v>
      </c>
    </row>
    <row r="40" spans="2:58" x14ac:dyDescent="0.35">
      <c r="B40" s="1">
        <f t="shared" si="12"/>
        <v>29</v>
      </c>
      <c r="C40" s="4">
        <f t="shared" si="17"/>
        <v>448659378.64773661</v>
      </c>
      <c r="D40" s="26">
        <f t="shared" si="14"/>
        <v>119036735</v>
      </c>
      <c r="E40" s="26">
        <f t="shared" si="15"/>
        <v>329622643.64773661</v>
      </c>
      <c r="F40" s="20">
        <f>SUM($E$12:E40)</f>
        <v>6199382996.0345583</v>
      </c>
      <c r="G40" s="21">
        <f t="shared" si="21"/>
        <v>0</v>
      </c>
      <c r="H40" s="21">
        <f t="shared" si="21"/>
        <v>0</v>
      </c>
      <c r="I40" s="21">
        <f t="shared" si="21"/>
        <v>0</v>
      </c>
      <c r="J40" s="21">
        <f t="shared" si="21"/>
        <v>0</v>
      </c>
      <c r="K40" s="21">
        <f t="shared" si="21"/>
        <v>0</v>
      </c>
      <c r="L40" s="21">
        <f t="shared" si="21"/>
        <v>0</v>
      </c>
      <c r="M40" s="21">
        <f t="shared" si="21"/>
        <v>0</v>
      </c>
      <c r="N40" s="21">
        <f t="shared" si="21"/>
        <v>0</v>
      </c>
      <c r="O40" s="21">
        <f t="shared" si="21"/>
        <v>0</v>
      </c>
      <c r="P40" s="21">
        <f t="shared" si="21"/>
        <v>0</v>
      </c>
      <c r="Q40" s="21">
        <f t="shared" si="21"/>
        <v>0</v>
      </c>
      <c r="R40" s="21">
        <f t="shared" si="21"/>
        <v>0</v>
      </c>
      <c r="S40" s="21">
        <f t="shared" si="21"/>
        <v>0</v>
      </c>
      <c r="T40" s="21">
        <f t="shared" si="21"/>
        <v>0</v>
      </c>
      <c r="U40" s="21">
        <f t="shared" si="21"/>
        <v>0</v>
      </c>
      <c r="V40" s="21">
        <f t="shared" si="21"/>
        <v>0</v>
      </c>
      <c r="W40" s="21">
        <f t="shared" si="20"/>
        <v>0</v>
      </c>
      <c r="X40" s="21">
        <f t="shared" si="20"/>
        <v>0</v>
      </c>
      <c r="Y40" s="21">
        <f t="shared" si="20"/>
        <v>0</v>
      </c>
      <c r="Z40" s="21">
        <f t="shared" si="20"/>
        <v>0</v>
      </c>
      <c r="AA40" s="21">
        <f t="shared" si="20"/>
        <v>0</v>
      </c>
      <c r="AB40" s="21">
        <f t="shared" si="20"/>
        <v>0</v>
      </c>
      <c r="AC40" s="21">
        <f t="shared" si="20"/>
        <v>0</v>
      </c>
      <c r="AD40" s="21">
        <f t="shared" si="20"/>
        <v>0</v>
      </c>
      <c r="AE40" s="21">
        <f t="shared" si="20"/>
        <v>0</v>
      </c>
      <c r="AF40" s="21">
        <f t="shared" si="20"/>
        <v>0</v>
      </c>
      <c r="AG40" s="21">
        <f t="shared" si="20"/>
        <v>0</v>
      </c>
      <c r="AH40" s="21">
        <f t="shared" si="20"/>
        <v>0</v>
      </c>
      <c r="AI40" s="21">
        <f t="shared" si="20"/>
        <v>32962264.364773661</v>
      </c>
      <c r="AJ40" s="21">
        <f t="shared" si="20"/>
        <v>32962264.364773661</v>
      </c>
      <c r="AK40" s="21">
        <f t="shared" si="20"/>
        <v>32962264.364773661</v>
      </c>
      <c r="AL40" s="21">
        <f t="shared" ref="AL40:AT40" si="22">IF(AND(AL$11-$B40&lt;$B$7,AL$11&gt;=$B40),$E40/$B$7,0)</f>
        <v>32962264.364773661</v>
      </c>
      <c r="AM40" s="21">
        <f t="shared" si="22"/>
        <v>32962264.364773661</v>
      </c>
      <c r="AN40" s="21">
        <f t="shared" si="22"/>
        <v>32962264.364773661</v>
      </c>
      <c r="AO40" s="21">
        <f t="shared" si="22"/>
        <v>32962264.364773661</v>
      </c>
      <c r="AP40" s="21">
        <f t="shared" si="22"/>
        <v>32962264.364773661</v>
      </c>
      <c r="AQ40" s="21">
        <f t="shared" si="22"/>
        <v>32962264.364773661</v>
      </c>
      <c r="AR40" s="21">
        <f t="shared" si="22"/>
        <v>32962264.364773661</v>
      </c>
      <c r="AS40" s="21">
        <f t="shared" si="22"/>
        <v>0</v>
      </c>
      <c r="AT40" s="21">
        <f t="shared" si="22"/>
        <v>0</v>
      </c>
      <c r="AU40" s="22">
        <f t="shared" si="3"/>
        <v>329622643.64773655</v>
      </c>
      <c r="AV40" s="22"/>
      <c r="AW40" s="4">
        <v>292035607.77021384</v>
      </c>
      <c r="AX40" s="4">
        <v>4818109473.7809029</v>
      </c>
      <c r="AY40" s="4">
        <f t="shared" si="4"/>
        <v>1381273522.2536554</v>
      </c>
      <c r="AZ40" s="5">
        <f t="shared" si="5"/>
        <v>35360602.169693582</v>
      </c>
      <c r="BA40" s="5">
        <f t="shared" si="6"/>
        <v>44753262.121018432</v>
      </c>
      <c r="BB40" s="5">
        <f t="shared" si="7"/>
        <v>80113864.290712014</v>
      </c>
      <c r="BC40" s="5">
        <f t="shared" si="8"/>
        <v>372149472.06092584</v>
      </c>
      <c r="BD40" s="5">
        <f t="shared" si="9"/>
        <v>7166226.2434956431</v>
      </c>
      <c r="BE40" s="5">
        <f t="shared" si="10"/>
        <v>1899049.9545263455</v>
      </c>
      <c r="BF40" s="28">
        <f t="shared" si="11"/>
        <v>2583741.4347297219</v>
      </c>
    </row>
    <row r="41" spans="2:58" x14ac:dyDescent="0.35">
      <c r="B41" s="1">
        <f t="shared" si="12"/>
        <v>30</v>
      </c>
      <c r="C41" s="4">
        <f t="shared" si="17"/>
        <v>457632566.22069132</v>
      </c>
      <c r="D41" s="26">
        <f t="shared" si="14"/>
        <v>119036735</v>
      </c>
      <c r="E41" s="26">
        <f t="shared" si="15"/>
        <v>338595831.22069132</v>
      </c>
      <c r="F41" s="20">
        <f>SUM($E$12:E41)</f>
        <v>6537978827.25525</v>
      </c>
      <c r="G41" s="21">
        <f t="shared" si="21"/>
        <v>0</v>
      </c>
      <c r="H41" s="21">
        <f t="shared" si="21"/>
        <v>0</v>
      </c>
      <c r="I41" s="21">
        <f t="shared" si="21"/>
        <v>0</v>
      </c>
      <c r="J41" s="21">
        <f t="shared" si="21"/>
        <v>0</v>
      </c>
      <c r="K41" s="21">
        <f t="shared" si="21"/>
        <v>0</v>
      </c>
      <c r="L41" s="21">
        <f t="shared" si="21"/>
        <v>0</v>
      </c>
      <c r="M41" s="21">
        <f t="shared" si="21"/>
        <v>0</v>
      </c>
      <c r="N41" s="21">
        <f t="shared" si="21"/>
        <v>0</v>
      </c>
      <c r="O41" s="21">
        <f t="shared" si="21"/>
        <v>0</v>
      </c>
      <c r="P41" s="21">
        <f t="shared" si="21"/>
        <v>0</v>
      </c>
      <c r="Q41" s="21">
        <f t="shared" si="21"/>
        <v>0</v>
      </c>
      <c r="R41" s="21">
        <f t="shared" si="21"/>
        <v>0</v>
      </c>
      <c r="S41" s="21">
        <f t="shared" si="21"/>
        <v>0</v>
      </c>
      <c r="T41" s="21">
        <f t="shared" si="21"/>
        <v>0</v>
      </c>
      <c r="U41" s="21">
        <f t="shared" si="21"/>
        <v>0</v>
      </c>
      <c r="V41" s="21">
        <f t="shared" si="21"/>
        <v>0</v>
      </c>
      <c r="W41" s="21">
        <f t="shared" ref="W41:AT48" si="23">IF(AND(W$11-$B41&lt;$B$7,W$11&gt;=$B41),$E41/$B$7,0)</f>
        <v>0</v>
      </c>
      <c r="X41" s="21">
        <f t="shared" si="23"/>
        <v>0</v>
      </c>
      <c r="Y41" s="21">
        <f t="shared" si="23"/>
        <v>0</v>
      </c>
      <c r="Z41" s="21">
        <f t="shared" si="23"/>
        <v>0</v>
      </c>
      <c r="AA41" s="21">
        <f t="shared" si="23"/>
        <v>0</v>
      </c>
      <c r="AB41" s="21">
        <f t="shared" si="23"/>
        <v>0</v>
      </c>
      <c r="AC41" s="21">
        <f t="shared" si="23"/>
        <v>0</v>
      </c>
      <c r="AD41" s="21">
        <f t="shared" si="23"/>
        <v>0</v>
      </c>
      <c r="AE41" s="21">
        <f t="shared" si="23"/>
        <v>0</v>
      </c>
      <c r="AF41" s="21">
        <f t="shared" si="23"/>
        <v>0</v>
      </c>
      <c r="AG41" s="21">
        <f t="shared" si="23"/>
        <v>0</v>
      </c>
      <c r="AH41" s="21">
        <f t="shared" si="23"/>
        <v>0</v>
      </c>
      <c r="AI41" s="21">
        <f t="shared" si="23"/>
        <v>0</v>
      </c>
      <c r="AJ41" s="21">
        <f t="shared" si="23"/>
        <v>33859583.122069135</v>
      </c>
      <c r="AK41" s="21">
        <f t="shared" si="23"/>
        <v>33859583.122069135</v>
      </c>
      <c r="AL41" s="21">
        <f t="shared" si="23"/>
        <v>33859583.122069135</v>
      </c>
      <c r="AM41" s="21">
        <f t="shared" si="23"/>
        <v>33859583.122069135</v>
      </c>
      <c r="AN41" s="21">
        <f t="shared" si="23"/>
        <v>33859583.122069135</v>
      </c>
      <c r="AO41" s="21">
        <f t="shared" si="23"/>
        <v>33859583.122069135</v>
      </c>
      <c r="AP41" s="21">
        <f t="shared" si="23"/>
        <v>33859583.122069135</v>
      </c>
      <c r="AQ41" s="21">
        <f t="shared" si="23"/>
        <v>33859583.122069135</v>
      </c>
      <c r="AR41" s="21">
        <f t="shared" si="23"/>
        <v>33859583.122069135</v>
      </c>
      <c r="AS41" s="21">
        <f t="shared" si="23"/>
        <v>33859583.122069135</v>
      </c>
      <c r="AT41" s="21">
        <f t="shared" si="23"/>
        <v>0</v>
      </c>
      <c r="AU41" s="22">
        <f t="shared" si="3"/>
        <v>338595831.22069126</v>
      </c>
      <c r="AV41" s="22"/>
      <c r="AW41" s="4">
        <v>300257054.62561816</v>
      </c>
      <c r="AX41" s="4">
        <v>5118366528.4065208</v>
      </c>
      <c r="AY41" s="4">
        <f t="shared" si="4"/>
        <v>1419612298.8487291</v>
      </c>
      <c r="AZ41" s="5">
        <f t="shared" si="5"/>
        <v>36342074.850527465</v>
      </c>
      <c r="BA41" s="5">
        <f t="shared" si="6"/>
        <v>45995438.482698821</v>
      </c>
      <c r="BB41" s="5">
        <f t="shared" si="7"/>
        <v>82337513.333226293</v>
      </c>
      <c r="BC41" s="5">
        <f t="shared" si="8"/>
        <v>382594567.95884442</v>
      </c>
      <c r="BD41" s="5">
        <f t="shared" si="9"/>
        <v>7656661.8876256347</v>
      </c>
      <c r="BE41" s="5">
        <f t="shared" si="10"/>
        <v>2029015.4002207932</v>
      </c>
      <c r="BF41" s="28">
        <f t="shared" si="11"/>
        <v>2760565.170368426</v>
      </c>
    </row>
    <row r="42" spans="2:58" x14ac:dyDescent="0.35">
      <c r="B42" s="1">
        <f t="shared" si="12"/>
        <v>31</v>
      </c>
      <c r="C42" s="4">
        <f t="shared" si="17"/>
        <v>466785217.54510516</v>
      </c>
      <c r="D42" s="26">
        <f t="shared" si="14"/>
        <v>119036735</v>
      </c>
      <c r="E42" s="26">
        <f t="shared" si="15"/>
        <v>347748482.54510516</v>
      </c>
      <c r="F42" s="20">
        <f>SUM($E$12:E42)</f>
        <v>6885727309.800355</v>
      </c>
      <c r="G42" s="21">
        <f t="shared" si="21"/>
        <v>0</v>
      </c>
      <c r="H42" s="21">
        <f t="shared" si="21"/>
        <v>0</v>
      </c>
      <c r="I42" s="21">
        <f t="shared" si="21"/>
        <v>0</v>
      </c>
      <c r="J42" s="21">
        <f t="shared" si="21"/>
        <v>0</v>
      </c>
      <c r="K42" s="21">
        <f t="shared" si="21"/>
        <v>0</v>
      </c>
      <c r="L42" s="21">
        <f t="shared" si="21"/>
        <v>0</v>
      </c>
      <c r="M42" s="21">
        <f t="shared" si="21"/>
        <v>0</v>
      </c>
      <c r="N42" s="21">
        <f t="shared" si="21"/>
        <v>0</v>
      </c>
      <c r="O42" s="21">
        <f t="shared" si="21"/>
        <v>0</v>
      </c>
      <c r="P42" s="21">
        <f t="shared" si="21"/>
        <v>0</v>
      </c>
      <c r="Q42" s="21">
        <f t="shared" si="21"/>
        <v>0</v>
      </c>
      <c r="R42" s="21">
        <f t="shared" si="21"/>
        <v>0</v>
      </c>
      <c r="S42" s="21">
        <f t="shared" si="21"/>
        <v>0</v>
      </c>
      <c r="T42" s="21">
        <f t="shared" si="21"/>
        <v>0</v>
      </c>
      <c r="U42" s="21">
        <f t="shared" si="21"/>
        <v>0</v>
      </c>
      <c r="V42" s="21">
        <f t="shared" si="21"/>
        <v>0</v>
      </c>
      <c r="W42" s="21">
        <f t="shared" si="23"/>
        <v>0</v>
      </c>
      <c r="X42" s="21">
        <f t="shared" si="23"/>
        <v>0</v>
      </c>
      <c r="Y42" s="21">
        <f t="shared" si="23"/>
        <v>0</v>
      </c>
      <c r="Z42" s="21">
        <f t="shared" si="23"/>
        <v>0</v>
      </c>
      <c r="AA42" s="21">
        <f t="shared" si="23"/>
        <v>0</v>
      </c>
      <c r="AB42" s="21">
        <f t="shared" si="23"/>
        <v>0</v>
      </c>
      <c r="AC42" s="21">
        <f t="shared" si="23"/>
        <v>0</v>
      </c>
      <c r="AD42" s="21">
        <f t="shared" si="23"/>
        <v>0</v>
      </c>
      <c r="AE42" s="21">
        <f t="shared" si="23"/>
        <v>0</v>
      </c>
      <c r="AF42" s="21">
        <f t="shared" si="23"/>
        <v>0</v>
      </c>
      <c r="AG42" s="21">
        <f t="shared" si="23"/>
        <v>0</v>
      </c>
      <c r="AH42" s="21">
        <f t="shared" si="23"/>
        <v>0</v>
      </c>
      <c r="AI42" s="21">
        <f t="shared" si="23"/>
        <v>0</v>
      </c>
      <c r="AJ42" s="21">
        <f t="shared" si="23"/>
        <v>0</v>
      </c>
      <c r="AK42" s="21">
        <f t="shared" si="23"/>
        <v>34774848.254510514</v>
      </c>
      <c r="AL42" s="21">
        <f t="shared" si="23"/>
        <v>34774848.254510514</v>
      </c>
      <c r="AM42" s="21">
        <f t="shared" si="23"/>
        <v>34774848.254510514</v>
      </c>
      <c r="AN42" s="21">
        <f t="shared" si="23"/>
        <v>34774848.254510514</v>
      </c>
      <c r="AO42" s="21">
        <f t="shared" si="23"/>
        <v>34774848.254510514</v>
      </c>
      <c r="AP42" s="21">
        <f t="shared" si="23"/>
        <v>34774848.254510514</v>
      </c>
      <c r="AQ42" s="21">
        <f t="shared" si="23"/>
        <v>34774848.254510514</v>
      </c>
      <c r="AR42" s="21">
        <f t="shared" si="23"/>
        <v>34774848.254510514</v>
      </c>
      <c r="AS42" s="21">
        <f t="shared" si="23"/>
        <v>34774848.254510514</v>
      </c>
      <c r="AT42" s="21">
        <f t="shared" si="23"/>
        <v>34774848.254510514</v>
      </c>
      <c r="AU42" s="22">
        <f t="shared" si="3"/>
        <v>347748482.54510516</v>
      </c>
      <c r="AV42" s="22"/>
      <c r="AW42" s="4">
        <v>308642930.41813052</v>
      </c>
      <c r="AX42" s="4">
        <v>5427009458.8246517</v>
      </c>
      <c r="AY42" s="4">
        <f t="shared" si="4"/>
        <v>1458717850.9757032</v>
      </c>
      <c r="AZ42" s="5">
        <f t="shared" si="5"/>
        <v>37343176.984978005</v>
      </c>
      <c r="BA42" s="5">
        <f t="shared" si="6"/>
        <v>47262458.37161278</v>
      </c>
      <c r="BB42" s="5">
        <f t="shared" si="7"/>
        <v>84605635.356590778</v>
      </c>
      <c r="BC42" s="5">
        <f t="shared" si="8"/>
        <v>393248565.77472126</v>
      </c>
      <c r="BD42" s="5">
        <f t="shared" si="9"/>
        <v>8156906.2446380854</v>
      </c>
      <c r="BE42" s="5">
        <f t="shared" si="10"/>
        <v>2161580.1548290928</v>
      </c>
      <c r="BF42" s="28">
        <f t="shared" si="11"/>
        <v>2940925.380719854</v>
      </c>
    </row>
    <row r="43" spans="2:58" x14ac:dyDescent="0.35">
      <c r="B43" s="1">
        <f t="shared" si="12"/>
        <v>32</v>
      </c>
      <c r="C43" s="4">
        <f t="shared" si="17"/>
        <v>476120921.8960073</v>
      </c>
      <c r="D43" s="26">
        <f t="shared" si="14"/>
        <v>119036735</v>
      </c>
      <c r="E43" s="26">
        <f t="shared" si="15"/>
        <v>357084186.8960073</v>
      </c>
      <c r="F43" s="20">
        <f>SUM($E$12:E43)</f>
        <v>7242811496.6963625</v>
      </c>
      <c r="G43" s="21">
        <f t="shared" si="21"/>
        <v>0</v>
      </c>
      <c r="H43" s="21">
        <f t="shared" si="21"/>
        <v>0</v>
      </c>
      <c r="I43" s="21">
        <f t="shared" si="21"/>
        <v>0</v>
      </c>
      <c r="J43" s="21">
        <f t="shared" si="21"/>
        <v>0</v>
      </c>
      <c r="K43" s="21">
        <f t="shared" si="21"/>
        <v>0</v>
      </c>
      <c r="L43" s="21">
        <f t="shared" si="21"/>
        <v>0</v>
      </c>
      <c r="M43" s="21">
        <f t="shared" si="21"/>
        <v>0</v>
      </c>
      <c r="N43" s="21">
        <f t="shared" si="21"/>
        <v>0</v>
      </c>
      <c r="O43" s="21">
        <f t="shared" si="21"/>
        <v>0</v>
      </c>
      <c r="P43" s="21">
        <f t="shared" si="21"/>
        <v>0</v>
      </c>
      <c r="Q43" s="21">
        <f t="shared" si="21"/>
        <v>0</v>
      </c>
      <c r="R43" s="21">
        <f t="shared" si="21"/>
        <v>0</v>
      </c>
      <c r="S43" s="21">
        <f t="shared" si="21"/>
        <v>0</v>
      </c>
      <c r="T43" s="21">
        <f t="shared" si="21"/>
        <v>0</v>
      </c>
      <c r="U43" s="21">
        <f t="shared" si="21"/>
        <v>0</v>
      </c>
      <c r="V43" s="21">
        <f t="shared" si="21"/>
        <v>0</v>
      </c>
      <c r="W43" s="21">
        <f t="shared" si="23"/>
        <v>0</v>
      </c>
      <c r="X43" s="21">
        <f t="shared" si="23"/>
        <v>0</v>
      </c>
      <c r="Y43" s="21">
        <f t="shared" si="23"/>
        <v>0</v>
      </c>
      <c r="Z43" s="21">
        <f t="shared" si="23"/>
        <v>0</v>
      </c>
      <c r="AA43" s="21">
        <f t="shared" si="23"/>
        <v>0</v>
      </c>
      <c r="AB43" s="21">
        <f t="shared" si="23"/>
        <v>0</v>
      </c>
      <c r="AC43" s="21">
        <f t="shared" si="23"/>
        <v>0</v>
      </c>
      <c r="AD43" s="21">
        <f t="shared" si="23"/>
        <v>0</v>
      </c>
      <c r="AE43" s="21">
        <f t="shared" si="23"/>
        <v>0</v>
      </c>
      <c r="AF43" s="21">
        <f t="shared" si="23"/>
        <v>0</v>
      </c>
      <c r="AG43" s="21">
        <f t="shared" si="23"/>
        <v>0</v>
      </c>
      <c r="AH43" s="21">
        <f t="shared" si="23"/>
        <v>0</v>
      </c>
      <c r="AI43" s="21">
        <f t="shared" si="23"/>
        <v>0</v>
      </c>
      <c r="AJ43" s="21">
        <f t="shared" si="23"/>
        <v>0</v>
      </c>
      <c r="AK43" s="21">
        <f t="shared" si="23"/>
        <v>0</v>
      </c>
      <c r="AL43" s="21">
        <f t="shared" si="23"/>
        <v>35708418.689600728</v>
      </c>
      <c r="AM43" s="21">
        <f t="shared" si="23"/>
        <v>35708418.689600728</v>
      </c>
      <c r="AN43" s="21">
        <f t="shared" si="23"/>
        <v>35708418.689600728</v>
      </c>
      <c r="AO43" s="21">
        <f t="shared" si="23"/>
        <v>35708418.689600728</v>
      </c>
      <c r="AP43" s="21">
        <f t="shared" si="23"/>
        <v>35708418.689600728</v>
      </c>
      <c r="AQ43" s="21">
        <f t="shared" si="23"/>
        <v>35708418.689600728</v>
      </c>
      <c r="AR43" s="21">
        <f t="shared" si="23"/>
        <v>35708418.689600728</v>
      </c>
      <c r="AS43" s="21">
        <f t="shared" si="23"/>
        <v>35708418.689600728</v>
      </c>
      <c r="AT43" s="21">
        <f t="shared" si="23"/>
        <v>35708418.689600728</v>
      </c>
      <c r="AU43" s="22">
        <f t="shared" si="3"/>
        <v>321375768.20640653</v>
      </c>
      <c r="AV43" s="22"/>
      <c r="AW43" s="4">
        <v>317196523.72649312</v>
      </c>
      <c r="AX43" s="4">
        <v>5744205982.5511446</v>
      </c>
      <c r="AY43" s="4">
        <f t="shared" si="4"/>
        <v>1498605514.1452179</v>
      </c>
      <c r="AZ43" s="5">
        <f t="shared" si="5"/>
        <v>38364301.162117578</v>
      </c>
      <c r="BA43" s="5">
        <f t="shared" si="6"/>
        <v>48554818.658305064</v>
      </c>
      <c r="BB43" s="5">
        <f t="shared" si="7"/>
        <v>86919119.820422649</v>
      </c>
      <c r="BC43" s="5">
        <f t="shared" si="8"/>
        <v>404115643.54691577</v>
      </c>
      <c r="BD43" s="5">
        <f t="shared" si="9"/>
        <v>8667155.4887908697</v>
      </c>
      <c r="BE43" s="5">
        <f t="shared" si="10"/>
        <v>2296796.2045295807</v>
      </c>
      <c r="BF43" s="28">
        <f t="shared" si="11"/>
        <v>3124892.795278341</v>
      </c>
    </row>
    <row r="44" spans="2:58" x14ac:dyDescent="0.35">
      <c r="B44" s="1">
        <f t="shared" si="12"/>
        <v>33</v>
      </c>
      <c r="C44" s="4">
        <f t="shared" si="17"/>
        <v>485643340.33392745</v>
      </c>
      <c r="D44" s="26">
        <f t="shared" si="14"/>
        <v>119036735</v>
      </c>
      <c r="E44" s="26">
        <f t="shared" si="15"/>
        <v>366606605.33392745</v>
      </c>
      <c r="F44" s="20">
        <f>SUM($E$12:E44)</f>
        <v>7609418102.0302896</v>
      </c>
      <c r="G44" s="21">
        <f t="shared" si="21"/>
        <v>0</v>
      </c>
      <c r="H44" s="21">
        <f t="shared" si="21"/>
        <v>0</v>
      </c>
      <c r="I44" s="21">
        <f t="shared" si="21"/>
        <v>0</v>
      </c>
      <c r="J44" s="21">
        <f t="shared" si="21"/>
        <v>0</v>
      </c>
      <c r="K44" s="21">
        <f t="shared" si="21"/>
        <v>0</v>
      </c>
      <c r="L44" s="21">
        <f t="shared" si="21"/>
        <v>0</v>
      </c>
      <c r="M44" s="21">
        <f t="shared" si="21"/>
        <v>0</v>
      </c>
      <c r="N44" s="21">
        <f t="shared" si="21"/>
        <v>0</v>
      </c>
      <c r="O44" s="21">
        <f t="shared" si="21"/>
        <v>0</v>
      </c>
      <c r="P44" s="21">
        <f t="shared" si="21"/>
        <v>0</v>
      </c>
      <c r="Q44" s="21">
        <f t="shared" si="21"/>
        <v>0</v>
      </c>
      <c r="R44" s="21">
        <f t="shared" si="21"/>
        <v>0</v>
      </c>
      <c r="S44" s="21">
        <f t="shared" si="21"/>
        <v>0</v>
      </c>
      <c r="T44" s="21">
        <f t="shared" si="21"/>
        <v>0</v>
      </c>
      <c r="U44" s="21">
        <f t="shared" si="21"/>
        <v>0</v>
      </c>
      <c r="V44" s="21">
        <f t="shared" si="21"/>
        <v>0</v>
      </c>
      <c r="W44" s="21">
        <f t="shared" si="23"/>
        <v>0</v>
      </c>
      <c r="X44" s="21">
        <f t="shared" si="23"/>
        <v>0</v>
      </c>
      <c r="Y44" s="21">
        <f t="shared" si="23"/>
        <v>0</v>
      </c>
      <c r="Z44" s="21">
        <f t="shared" si="23"/>
        <v>0</v>
      </c>
      <c r="AA44" s="21">
        <f t="shared" si="23"/>
        <v>0</v>
      </c>
      <c r="AB44" s="21">
        <f t="shared" si="23"/>
        <v>0</v>
      </c>
      <c r="AC44" s="21">
        <f t="shared" si="23"/>
        <v>0</v>
      </c>
      <c r="AD44" s="21">
        <f t="shared" si="23"/>
        <v>0</v>
      </c>
      <c r="AE44" s="21">
        <f t="shared" si="23"/>
        <v>0</v>
      </c>
      <c r="AF44" s="21">
        <f t="shared" si="23"/>
        <v>0</v>
      </c>
      <c r="AG44" s="21">
        <f t="shared" si="23"/>
        <v>0</v>
      </c>
      <c r="AH44" s="21">
        <f t="shared" si="23"/>
        <v>0</v>
      </c>
      <c r="AI44" s="21">
        <f t="shared" si="23"/>
        <v>0</v>
      </c>
      <c r="AJ44" s="21">
        <f t="shared" si="23"/>
        <v>0</v>
      </c>
      <c r="AK44" s="21">
        <f t="shared" si="23"/>
        <v>0</v>
      </c>
      <c r="AL44" s="21">
        <f t="shared" si="23"/>
        <v>0</v>
      </c>
      <c r="AM44" s="21">
        <f t="shared" si="23"/>
        <v>36660660.533392742</v>
      </c>
      <c r="AN44" s="21">
        <f t="shared" si="23"/>
        <v>36660660.533392742</v>
      </c>
      <c r="AO44" s="21">
        <f t="shared" si="23"/>
        <v>36660660.533392742</v>
      </c>
      <c r="AP44" s="21">
        <f t="shared" si="23"/>
        <v>36660660.533392742</v>
      </c>
      <c r="AQ44" s="21">
        <f t="shared" si="23"/>
        <v>36660660.533392742</v>
      </c>
      <c r="AR44" s="21">
        <f t="shared" si="23"/>
        <v>36660660.533392742</v>
      </c>
      <c r="AS44" s="21">
        <f t="shared" si="23"/>
        <v>36660660.533392742</v>
      </c>
      <c r="AT44" s="21">
        <f t="shared" si="23"/>
        <v>36660660.533392742</v>
      </c>
      <c r="AU44" s="22">
        <f t="shared" si="3"/>
        <v>293285284.26714188</v>
      </c>
      <c r="AV44" s="22"/>
      <c r="AW44" s="4">
        <v>325921188.90102297</v>
      </c>
      <c r="AX44" s="4">
        <v>6070127171.4521675</v>
      </c>
      <c r="AY44" s="4">
        <f t="shared" si="4"/>
        <v>1539290930.5781221</v>
      </c>
      <c r="AZ44" s="5">
        <f t="shared" si="5"/>
        <v>39405847.822799928</v>
      </c>
      <c r="BA44" s="5">
        <f t="shared" si="6"/>
        <v>49873026.150731161</v>
      </c>
      <c r="BB44" s="5">
        <f t="shared" si="7"/>
        <v>89278873.973531097</v>
      </c>
      <c r="BC44" s="5">
        <f t="shared" si="8"/>
        <v>415200062.87455404</v>
      </c>
      <c r="BD44" s="5">
        <f t="shared" si="9"/>
        <v>9187609.7178266644</v>
      </c>
      <c r="BE44" s="5">
        <f t="shared" si="10"/>
        <v>2434716.5752240662</v>
      </c>
      <c r="BF44" s="28">
        <f t="shared" si="11"/>
        <v>3312539.5581279811</v>
      </c>
    </row>
    <row r="45" spans="2:58" x14ac:dyDescent="0.35">
      <c r="B45" s="1">
        <f t="shared" si="12"/>
        <v>34</v>
      </c>
      <c r="C45" s="4">
        <f t="shared" si="17"/>
        <v>495356207.14060599</v>
      </c>
      <c r="D45" s="26">
        <f t="shared" si="14"/>
        <v>119036735</v>
      </c>
      <c r="E45" s="26">
        <f t="shared" si="15"/>
        <v>376319472.14060599</v>
      </c>
      <c r="F45" s="20">
        <f>SUM($E$12:E45)</f>
        <v>7985737574.1708956</v>
      </c>
      <c r="G45" s="21">
        <f t="shared" si="21"/>
        <v>0</v>
      </c>
      <c r="H45" s="21">
        <f t="shared" si="21"/>
        <v>0</v>
      </c>
      <c r="I45" s="21">
        <f t="shared" si="21"/>
        <v>0</v>
      </c>
      <c r="J45" s="21">
        <f t="shared" si="21"/>
        <v>0</v>
      </c>
      <c r="K45" s="21">
        <f t="shared" si="21"/>
        <v>0</v>
      </c>
      <c r="L45" s="21">
        <f t="shared" si="21"/>
        <v>0</v>
      </c>
      <c r="M45" s="21">
        <f t="shared" si="21"/>
        <v>0</v>
      </c>
      <c r="N45" s="21">
        <f t="shared" si="21"/>
        <v>0</v>
      </c>
      <c r="O45" s="21">
        <f t="shared" si="21"/>
        <v>0</v>
      </c>
      <c r="P45" s="21">
        <f t="shared" si="21"/>
        <v>0</v>
      </c>
      <c r="Q45" s="21">
        <f t="shared" si="21"/>
        <v>0</v>
      </c>
      <c r="R45" s="21">
        <f t="shared" si="21"/>
        <v>0</v>
      </c>
      <c r="S45" s="21">
        <f t="shared" si="21"/>
        <v>0</v>
      </c>
      <c r="T45" s="21">
        <f t="shared" si="21"/>
        <v>0</v>
      </c>
      <c r="U45" s="21">
        <f t="shared" si="21"/>
        <v>0</v>
      </c>
      <c r="V45" s="21">
        <f t="shared" si="21"/>
        <v>0</v>
      </c>
      <c r="W45" s="21">
        <f t="shared" si="23"/>
        <v>0</v>
      </c>
      <c r="X45" s="21">
        <f t="shared" si="23"/>
        <v>0</v>
      </c>
      <c r="Y45" s="21">
        <f t="shared" si="23"/>
        <v>0</v>
      </c>
      <c r="Z45" s="21">
        <f t="shared" si="23"/>
        <v>0</v>
      </c>
      <c r="AA45" s="21">
        <f t="shared" si="23"/>
        <v>0</v>
      </c>
      <c r="AB45" s="21">
        <f t="shared" si="23"/>
        <v>0</v>
      </c>
      <c r="AC45" s="21">
        <f t="shared" si="23"/>
        <v>0</v>
      </c>
      <c r="AD45" s="21">
        <f t="shared" si="23"/>
        <v>0</v>
      </c>
      <c r="AE45" s="21">
        <f t="shared" si="23"/>
        <v>0</v>
      </c>
      <c r="AF45" s="21">
        <f t="shared" si="23"/>
        <v>0</v>
      </c>
      <c r="AG45" s="21">
        <f t="shared" si="23"/>
        <v>0</v>
      </c>
      <c r="AH45" s="21">
        <f t="shared" si="23"/>
        <v>0</v>
      </c>
      <c r="AI45" s="21">
        <f t="shared" si="23"/>
        <v>0</v>
      </c>
      <c r="AJ45" s="21">
        <f t="shared" si="23"/>
        <v>0</v>
      </c>
      <c r="AK45" s="21">
        <f t="shared" si="23"/>
        <v>0</v>
      </c>
      <c r="AL45" s="21">
        <f t="shared" si="23"/>
        <v>0</v>
      </c>
      <c r="AM45" s="21">
        <f t="shared" si="23"/>
        <v>0</v>
      </c>
      <c r="AN45" s="21">
        <f t="shared" si="23"/>
        <v>37631947.214060597</v>
      </c>
      <c r="AO45" s="21">
        <f t="shared" si="23"/>
        <v>37631947.214060597</v>
      </c>
      <c r="AP45" s="21">
        <f t="shared" si="23"/>
        <v>37631947.214060597</v>
      </c>
      <c r="AQ45" s="21">
        <f t="shared" si="23"/>
        <v>37631947.214060597</v>
      </c>
      <c r="AR45" s="21">
        <f t="shared" si="23"/>
        <v>37631947.214060597</v>
      </c>
      <c r="AS45" s="21">
        <f t="shared" si="23"/>
        <v>37631947.214060597</v>
      </c>
      <c r="AT45" s="21">
        <f t="shared" si="23"/>
        <v>37631947.214060597</v>
      </c>
      <c r="AU45" s="22">
        <f t="shared" si="3"/>
        <v>263423630.4984242</v>
      </c>
      <c r="AV45" s="22"/>
      <c r="AW45" s="4">
        <v>334820347.37904352</v>
      </c>
      <c r="AX45" s="4">
        <v>6404947518.8312111</v>
      </c>
      <c r="AY45" s="4">
        <f t="shared" si="4"/>
        <v>1580790055.3396845</v>
      </c>
      <c r="AZ45" s="5">
        <f t="shared" si="5"/>
        <v>40468225.416695923</v>
      </c>
      <c r="BA45" s="5">
        <f t="shared" si="6"/>
        <v>51217597.793005772</v>
      </c>
      <c r="BB45" s="5">
        <f t="shared" si="7"/>
        <v>91685823.209701687</v>
      </c>
      <c r="BC45" s="5">
        <f t="shared" si="8"/>
        <v>426506170.58874524</v>
      </c>
      <c r="BD45" s="5">
        <f t="shared" si="9"/>
        <v>9718473.0314433575</v>
      </c>
      <c r="BE45" s="5">
        <f t="shared" si="10"/>
        <v>2575395.3533324897</v>
      </c>
      <c r="BF45" s="28">
        <f t="shared" si="11"/>
        <v>3503939.2562346798</v>
      </c>
    </row>
    <row r="46" spans="2:58" x14ac:dyDescent="0.35">
      <c r="B46" s="1">
        <f t="shared" si="12"/>
        <v>35</v>
      </c>
      <c r="C46" s="4">
        <f t="shared" si="17"/>
        <v>505263331.28341812</v>
      </c>
      <c r="D46" s="26">
        <f t="shared" si="14"/>
        <v>119036735</v>
      </c>
      <c r="E46" s="26">
        <f t="shared" si="15"/>
        <v>386226596.28341812</v>
      </c>
      <c r="F46" s="20">
        <f>SUM($E$12:E46)</f>
        <v>8371964170.4543133</v>
      </c>
      <c r="G46" s="21">
        <f t="shared" si="21"/>
        <v>0</v>
      </c>
      <c r="H46" s="21">
        <f t="shared" si="21"/>
        <v>0</v>
      </c>
      <c r="I46" s="21">
        <f t="shared" si="21"/>
        <v>0</v>
      </c>
      <c r="J46" s="21">
        <f t="shared" si="21"/>
        <v>0</v>
      </c>
      <c r="K46" s="21">
        <f t="shared" si="21"/>
        <v>0</v>
      </c>
      <c r="L46" s="21">
        <f t="shared" si="21"/>
        <v>0</v>
      </c>
      <c r="M46" s="21">
        <f t="shared" si="21"/>
        <v>0</v>
      </c>
      <c r="N46" s="21">
        <f t="shared" si="21"/>
        <v>0</v>
      </c>
      <c r="O46" s="21">
        <f t="shared" si="21"/>
        <v>0</v>
      </c>
      <c r="P46" s="21">
        <f t="shared" si="21"/>
        <v>0</v>
      </c>
      <c r="Q46" s="21">
        <f t="shared" si="21"/>
        <v>0</v>
      </c>
      <c r="R46" s="21">
        <f t="shared" si="21"/>
        <v>0</v>
      </c>
      <c r="S46" s="21">
        <f t="shared" si="21"/>
        <v>0</v>
      </c>
      <c r="T46" s="21">
        <f t="shared" si="21"/>
        <v>0</v>
      </c>
      <c r="U46" s="21">
        <f t="shared" si="21"/>
        <v>0</v>
      </c>
      <c r="V46" s="21">
        <f t="shared" si="21"/>
        <v>0</v>
      </c>
      <c r="W46" s="21">
        <f t="shared" si="23"/>
        <v>0</v>
      </c>
      <c r="X46" s="21">
        <f t="shared" si="23"/>
        <v>0</v>
      </c>
      <c r="Y46" s="21">
        <f t="shared" si="23"/>
        <v>0</v>
      </c>
      <c r="Z46" s="21">
        <f t="shared" si="23"/>
        <v>0</v>
      </c>
      <c r="AA46" s="21">
        <f t="shared" si="23"/>
        <v>0</v>
      </c>
      <c r="AB46" s="21">
        <f t="shared" si="23"/>
        <v>0</v>
      </c>
      <c r="AC46" s="21">
        <f t="shared" si="23"/>
        <v>0</v>
      </c>
      <c r="AD46" s="21">
        <f t="shared" si="23"/>
        <v>0</v>
      </c>
      <c r="AE46" s="21">
        <f t="shared" si="23"/>
        <v>0</v>
      </c>
      <c r="AF46" s="21">
        <f t="shared" si="23"/>
        <v>0</v>
      </c>
      <c r="AG46" s="21">
        <f t="shared" si="23"/>
        <v>0</v>
      </c>
      <c r="AH46" s="21">
        <f t="shared" si="23"/>
        <v>0</v>
      </c>
      <c r="AI46" s="21">
        <f t="shared" si="23"/>
        <v>0</v>
      </c>
      <c r="AJ46" s="21">
        <f t="shared" si="23"/>
        <v>0</v>
      </c>
      <c r="AK46" s="21">
        <f t="shared" si="23"/>
        <v>0</v>
      </c>
      <c r="AL46" s="21">
        <f t="shared" si="23"/>
        <v>0</v>
      </c>
      <c r="AM46" s="21">
        <f t="shared" si="23"/>
        <v>0</v>
      </c>
      <c r="AN46" s="21">
        <f t="shared" si="23"/>
        <v>0</v>
      </c>
      <c r="AO46" s="21">
        <f t="shared" si="23"/>
        <v>38622659.628341809</v>
      </c>
      <c r="AP46" s="21">
        <f t="shared" si="23"/>
        <v>38622659.628341809</v>
      </c>
      <c r="AQ46" s="21">
        <f t="shared" si="23"/>
        <v>38622659.628341809</v>
      </c>
      <c r="AR46" s="21">
        <f t="shared" si="23"/>
        <v>38622659.628341809</v>
      </c>
      <c r="AS46" s="21">
        <f t="shared" si="23"/>
        <v>38622659.628341809</v>
      </c>
      <c r="AT46" s="21">
        <f t="shared" si="23"/>
        <v>38622659.628341809</v>
      </c>
      <c r="AU46" s="22">
        <f t="shared" si="3"/>
        <v>231735957.77005082</v>
      </c>
      <c r="AV46" s="22"/>
      <c r="AW46" s="4">
        <v>343897489.02662438</v>
      </c>
      <c r="AX46" s="4">
        <v>6748845007.8578358</v>
      </c>
      <c r="AY46" s="4">
        <f t="shared" si="4"/>
        <v>1623119162.5964775</v>
      </c>
      <c r="AZ46" s="5">
        <f t="shared" si="5"/>
        <v>41551850.562469825</v>
      </c>
      <c r="BA46" s="5">
        <f t="shared" si="6"/>
        <v>52589060.868125863</v>
      </c>
      <c r="BB46" s="5">
        <f t="shared" si="7"/>
        <v>94140911.430595696</v>
      </c>
      <c r="BC46" s="5">
        <f t="shared" si="8"/>
        <v>438038400.45722008</v>
      </c>
      <c r="BD46" s="5">
        <f t="shared" si="9"/>
        <v>10259953.611332119</v>
      </c>
      <c r="BE46" s="5">
        <f t="shared" si="10"/>
        <v>2718887.7070030114</v>
      </c>
      <c r="BF46" s="28">
        <f t="shared" si="11"/>
        <v>3699166.9483034168</v>
      </c>
    </row>
    <row r="47" spans="2:58" x14ac:dyDescent="0.35">
      <c r="B47" s="1">
        <f t="shared" si="12"/>
        <v>36</v>
      </c>
      <c r="C47" s="4">
        <f t="shared" si="17"/>
        <v>515368597.90908647</v>
      </c>
      <c r="D47" s="26">
        <f t="shared" si="14"/>
        <v>119036735</v>
      </c>
      <c r="E47" s="26">
        <f t="shared" si="15"/>
        <v>396331862.90908647</v>
      </c>
      <c r="F47" s="20">
        <f>SUM($E$12:E47)</f>
        <v>8768296033.3633995</v>
      </c>
      <c r="G47" s="21">
        <f t="shared" si="21"/>
        <v>0</v>
      </c>
      <c r="H47" s="21">
        <f t="shared" si="21"/>
        <v>0</v>
      </c>
      <c r="I47" s="21">
        <f t="shared" si="21"/>
        <v>0</v>
      </c>
      <c r="J47" s="21">
        <f t="shared" si="21"/>
        <v>0</v>
      </c>
      <c r="K47" s="21">
        <f t="shared" si="21"/>
        <v>0</v>
      </c>
      <c r="L47" s="21">
        <f t="shared" si="21"/>
        <v>0</v>
      </c>
      <c r="M47" s="21">
        <f t="shared" si="21"/>
        <v>0</v>
      </c>
      <c r="N47" s="21">
        <f t="shared" si="21"/>
        <v>0</v>
      </c>
      <c r="O47" s="21">
        <f t="shared" si="21"/>
        <v>0</v>
      </c>
      <c r="P47" s="21">
        <f t="shared" si="21"/>
        <v>0</v>
      </c>
      <c r="Q47" s="21">
        <f t="shared" si="21"/>
        <v>0</v>
      </c>
      <c r="R47" s="21">
        <f t="shared" si="21"/>
        <v>0</v>
      </c>
      <c r="S47" s="21">
        <f t="shared" si="21"/>
        <v>0</v>
      </c>
      <c r="T47" s="21">
        <f t="shared" si="21"/>
        <v>0</v>
      </c>
      <c r="U47" s="21">
        <f t="shared" si="21"/>
        <v>0</v>
      </c>
      <c r="V47" s="21">
        <f t="shared" si="21"/>
        <v>0</v>
      </c>
      <c r="W47" s="21">
        <f t="shared" si="23"/>
        <v>0</v>
      </c>
      <c r="X47" s="21">
        <f t="shared" si="23"/>
        <v>0</v>
      </c>
      <c r="Y47" s="21">
        <f t="shared" si="23"/>
        <v>0</v>
      </c>
      <c r="Z47" s="21">
        <f t="shared" si="23"/>
        <v>0</v>
      </c>
      <c r="AA47" s="21">
        <f t="shared" si="23"/>
        <v>0</v>
      </c>
      <c r="AB47" s="21">
        <f t="shared" si="23"/>
        <v>0</v>
      </c>
      <c r="AC47" s="21">
        <f t="shared" si="23"/>
        <v>0</v>
      </c>
      <c r="AD47" s="21">
        <f t="shared" si="23"/>
        <v>0</v>
      </c>
      <c r="AE47" s="21">
        <f t="shared" si="23"/>
        <v>0</v>
      </c>
      <c r="AF47" s="21">
        <f t="shared" si="23"/>
        <v>0</v>
      </c>
      <c r="AG47" s="21">
        <f t="shared" si="23"/>
        <v>0</v>
      </c>
      <c r="AH47" s="21">
        <f t="shared" si="23"/>
        <v>0</v>
      </c>
      <c r="AI47" s="21">
        <f t="shared" si="23"/>
        <v>0</v>
      </c>
      <c r="AJ47" s="21">
        <f t="shared" si="23"/>
        <v>0</v>
      </c>
      <c r="AK47" s="21">
        <f t="shared" si="23"/>
        <v>0</v>
      </c>
      <c r="AL47" s="21">
        <f t="shared" si="23"/>
        <v>0</v>
      </c>
      <c r="AM47" s="21">
        <f t="shared" si="23"/>
        <v>0</v>
      </c>
      <c r="AN47" s="21">
        <f t="shared" si="23"/>
        <v>0</v>
      </c>
      <c r="AO47" s="21">
        <f t="shared" si="23"/>
        <v>0</v>
      </c>
      <c r="AP47" s="21">
        <f t="shared" si="23"/>
        <v>39633186.29090865</v>
      </c>
      <c r="AQ47" s="21">
        <f t="shared" si="23"/>
        <v>39633186.29090865</v>
      </c>
      <c r="AR47" s="21">
        <f t="shared" si="23"/>
        <v>39633186.29090865</v>
      </c>
      <c r="AS47" s="21">
        <f t="shared" si="23"/>
        <v>39633186.29090865</v>
      </c>
      <c r="AT47" s="21">
        <f t="shared" si="23"/>
        <v>39633186.29090865</v>
      </c>
      <c r="AU47" s="22">
        <f t="shared" si="3"/>
        <v>198165931.45454323</v>
      </c>
      <c r="AV47" s="22"/>
      <c r="AW47" s="4">
        <v>353156173.50715685</v>
      </c>
      <c r="AX47" s="4">
        <v>7102001181.3649921</v>
      </c>
      <c r="AY47" s="4">
        <f t="shared" si="4"/>
        <v>1666294851.9984074</v>
      </c>
      <c r="AZ47" s="5">
        <f t="shared" si="5"/>
        <v>42657148.211159229</v>
      </c>
      <c r="BA47" s="5">
        <f t="shared" si="6"/>
        <v>53987953.204748392</v>
      </c>
      <c r="BB47" s="5">
        <f t="shared" si="7"/>
        <v>96645101.415907621</v>
      </c>
      <c r="BC47" s="5">
        <f t="shared" si="8"/>
        <v>449801274.92306447</v>
      </c>
      <c r="BD47" s="5">
        <f t="shared" si="9"/>
        <v>10812263.802818775</v>
      </c>
      <c r="BE47" s="5">
        <f t="shared" si="10"/>
        <v>2865249.9077469758</v>
      </c>
      <c r="BF47" s="28">
        <f t="shared" si="11"/>
        <v>3898299.1942135724</v>
      </c>
    </row>
    <row r="48" spans="2:58" x14ac:dyDescent="0.35">
      <c r="B48" s="1">
        <f t="shared" si="12"/>
        <v>37</v>
      </c>
      <c r="C48" s="4">
        <f t="shared" si="17"/>
        <v>525675969.8672682</v>
      </c>
      <c r="D48" s="26">
        <f t="shared" si="14"/>
        <v>119036735</v>
      </c>
      <c r="E48" s="26">
        <f t="shared" si="15"/>
        <v>406639234.8672682</v>
      </c>
      <c r="F48" s="20">
        <f>SUM($E$12:E48)</f>
        <v>9174935268.2306671</v>
      </c>
      <c r="G48" s="21">
        <f t="shared" si="21"/>
        <v>0</v>
      </c>
      <c r="H48" s="21">
        <f t="shared" si="21"/>
        <v>0</v>
      </c>
      <c r="I48" s="21">
        <f t="shared" si="21"/>
        <v>0</v>
      </c>
      <c r="J48" s="21">
        <f t="shared" si="21"/>
        <v>0</v>
      </c>
      <c r="K48" s="21">
        <f t="shared" si="21"/>
        <v>0</v>
      </c>
      <c r="L48" s="21">
        <f t="shared" si="21"/>
        <v>0</v>
      </c>
      <c r="M48" s="21">
        <f t="shared" si="21"/>
        <v>0</v>
      </c>
      <c r="N48" s="21">
        <f t="shared" si="21"/>
        <v>0</v>
      </c>
      <c r="O48" s="21">
        <f t="shared" si="21"/>
        <v>0</v>
      </c>
      <c r="P48" s="21">
        <f t="shared" si="21"/>
        <v>0</v>
      </c>
      <c r="Q48" s="21">
        <f t="shared" si="21"/>
        <v>0</v>
      </c>
      <c r="R48" s="21">
        <f t="shared" si="21"/>
        <v>0</v>
      </c>
      <c r="S48" s="21">
        <f t="shared" si="21"/>
        <v>0</v>
      </c>
      <c r="T48" s="21">
        <f t="shared" si="21"/>
        <v>0</v>
      </c>
      <c r="U48" s="21">
        <f t="shared" si="21"/>
        <v>0</v>
      </c>
      <c r="V48" s="21">
        <f t="shared" si="21"/>
        <v>0</v>
      </c>
      <c r="W48" s="21">
        <f t="shared" si="23"/>
        <v>0</v>
      </c>
      <c r="X48" s="21">
        <f t="shared" si="23"/>
        <v>0</v>
      </c>
      <c r="Y48" s="21">
        <f t="shared" si="23"/>
        <v>0</v>
      </c>
      <c r="Z48" s="21">
        <f t="shared" si="23"/>
        <v>0</v>
      </c>
      <c r="AA48" s="21">
        <f t="shared" si="23"/>
        <v>0</v>
      </c>
      <c r="AB48" s="21">
        <f t="shared" si="23"/>
        <v>0</v>
      </c>
      <c r="AC48" s="21">
        <f t="shared" si="23"/>
        <v>0</v>
      </c>
      <c r="AD48" s="21">
        <f t="shared" si="23"/>
        <v>0</v>
      </c>
      <c r="AE48" s="21">
        <f t="shared" si="23"/>
        <v>0</v>
      </c>
      <c r="AF48" s="21">
        <f t="shared" si="23"/>
        <v>0</v>
      </c>
      <c r="AG48" s="21">
        <f t="shared" si="23"/>
        <v>0</v>
      </c>
      <c r="AH48" s="21">
        <f t="shared" si="23"/>
        <v>0</v>
      </c>
      <c r="AI48" s="21">
        <f t="shared" si="23"/>
        <v>0</v>
      </c>
      <c r="AJ48" s="21">
        <f t="shared" si="23"/>
        <v>0</v>
      </c>
      <c r="AK48" s="21">
        <f t="shared" si="23"/>
        <v>0</v>
      </c>
      <c r="AL48" s="21">
        <f t="shared" si="23"/>
        <v>0</v>
      </c>
      <c r="AM48" s="21">
        <f t="shared" si="23"/>
        <v>0</v>
      </c>
      <c r="AN48" s="21">
        <f t="shared" si="23"/>
        <v>0</v>
      </c>
      <c r="AO48" s="21">
        <f t="shared" si="23"/>
        <v>0</v>
      </c>
      <c r="AP48" s="21">
        <f t="shared" si="23"/>
        <v>0</v>
      </c>
      <c r="AQ48" s="21">
        <f t="shared" si="23"/>
        <v>40663923.48672682</v>
      </c>
      <c r="AR48" s="21">
        <f t="shared" si="23"/>
        <v>40663923.48672682</v>
      </c>
      <c r="AS48" s="21">
        <f t="shared" si="23"/>
        <v>40663923.48672682</v>
      </c>
      <c r="AT48" s="21">
        <f t="shared" si="23"/>
        <v>40663923.48672682</v>
      </c>
      <c r="AU48" s="22">
        <f t="shared" si="3"/>
        <v>162655693.94690728</v>
      </c>
      <c r="AV48" s="22"/>
      <c r="AW48" s="4">
        <v>362600031.67729998</v>
      </c>
      <c r="AX48" s="4">
        <v>7464601213.0422916</v>
      </c>
      <c r="AY48" s="4">
        <f t="shared" si="4"/>
        <v>1710334055.1883755</v>
      </c>
      <c r="AZ48" s="5">
        <f t="shared" si="5"/>
        <v>43784551.812822409</v>
      </c>
      <c r="BA48" s="5">
        <f t="shared" si="6"/>
        <v>55414823.388103358</v>
      </c>
      <c r="BB48" s="5">
        <f t="shared" si="7"/>
        <v>99199375.200925767</v>
      </c>
      <c r="BC48" s="5">
        <f t="shared" si="8"/>
        <v>461799406.87822574</v>
      </c>
      <c r="BD48" s="5">
        <f t="shared" si="9"/>
        <v>11375620.198135138</v>
      </c>
      <c r="BE48" s="5">
        <f t="shared" si="10"/>
        <v>3014539.3525058115</v>
      </c>
      <c r="BF48" s="28">
        <f t="shared" si="11"/>
        <v>4101414.0850419207</v>
      </c>
    </row>
    <row r="49" spans="2:58" x14ac:dyDescent="0.35">
      <c r="B49" s="1">
        <f t="shared" si="12"/>
        <v>38</v>
      </c>
      <c r="C49" s="4">
        <f t="shared" si="17"/>
        <v>536189489.26461357</v>
      </c>
      <c r="D49" s="26">
        <f t="shared" si="14"/>
        <v>119036735</v>
      </c>
      <c r="E49" s="26">
        <f t="shared" si="15"/>
        <v>417152754.26461357</v>
      </c>
      <c r="F49" s="20">
        <f>SUM($E$12:E49)</f>
        <v>9592088022.4952812</v>
      </c>
      <c r="G49" s="21">
        <f t="shared" si="21"/>
        <v>0</v>
      </c>
      <c r="H49" s="21">
        <f t="shared" si="21"/>
        <v>0</v>
      </c>
      <c r="I49" s="21">
        <f t="shared" si="21"/>
        <v>0</v>
      </c>
      <c r="J49" s="21">
        <f t="shared" si="21"/>
        <v>0</v>
      </c>
      <c r="K49" s="21">
        <f t="shared" si="21"/>
        <v>0</v>
      </c>
      <c r="L49" s="21">
        <f t="shared" si="21"/>
        <v>0</v>
      </c>
      <c r="M49" s="21">
        <f t="shared" si="21"/>
        <v>0</v>
      </c>
      <c r="N49" s="21">
        <f t="shared" si="21"/>
        <v>0</v>
      </c>
      <c r="O49" s="21">
        <f t="shared" si="21"/>
        <v>0</v>
      </c>
      <c r="P49" s="21">
        <f t="shared" si="21"/>
        <v>0</v>
      </c>
      <c r="Q49" s="21">
        <f t="shared" si="21"/>
        <v>0</v>
      </c>
      <c r="R49" s="21">
        <f t="shared" si="21"/>
        <v>0</v>
      </c>
      <c r="S49" s="21">
        <f t="shared" si="21"/>
        <v>0</v>
      </c>
      <c r="T49" s="21">
        <f t="shared" si="21"/>
        <v>0</v>
      </c>
      <c r="U49" s="21">
        <f t="shared" si="21"/>
        <v>0</v>
      </c>
      <c r="V49" s="21">
        <f t="shared" ref="V49:AT51" si="24">IF(AND(V$11-$B49&lt;$B$7,V$11&gt;=$B49),$E49/$B$7,0)</f>
        <v>0</v>
      </c>
      <c r="W49" s="21">
        <f t="shared" si="24"/>
        <v>0</v>
      </c>
      <c r="X49" s="21">
        <f t="shared" si="24"/>
        <v>0</v>
      </c>
      <c r="Y49" s="21">
        <f t="shared" si="24"/>
        <v>0</v>
      </c>
      <c r="Z49" s="21">
        <f t="shared" si="24"/>
        <v>0</v>
      </c>
      <c r="AA49" s="21">
        <f t="shared" si="24"/>
        <v>0</v>
      </c>
      <c r="AB49" s="21">
        <f t="shared" si="24"/>
        <v>0</v>
      </c>
      <c r="AC49" s="21">
        <f t="shared" si="24"/>
        <v>0</v>
      </c>
      <c r="AD49" s="21">
        <f t="shared" si="24"/>
        <v>0</v>
      </c>
      <c r="AE49" s="21">
        <f t="shared" si="24"/>
        <v>0</v>
      </c>
      <c r="AF49" s="21">
        <f t="shared" si="24"/>
        <v>0</v>
      </c>
      <c r="AG49" s="21">
        <f t="shared" si="24"/>
        <v>0</v>
      </c>
      <c r="AH49" s="21">
        <f t="shared" si="24"/>
        <v>0</v>
      </c>
      <c r="AI49" s="21">
        <f t="shared" si="24"/>
        <v>0</v>
      </c>
      <c r="AJ49" s="21">
        <f t="shared" si="24"/>
        <v>0</v>
      </c>
      <c r="AK49" s="21">
        <f t="shared" si="24"/>
        <v>0</v>
      </c>
      <c r="AL49" s="21">
        <f t="shared" si="24"/>
        <v>0</v>
      </c>
      <c r="AM49" s="21">
        <f t="shared" si="24"/>
        <v>0</v>
      </c>
      <c r="AN49" s="21">
        <f t="shared" si="24"/>
        <v>0</v>
      </c>
      <c r="AO49" s="21">
        <f t="shared" si="24"/>
        <v>0</v>
      </c>
      <c r="AP49" s="21">
        <f t="shared" si="24"/>
        <v>0</v>
      </c>
      <c r="AQ49" s="21">
        <f t="shared" si="24"/>
        <v>0</v>
      </c>
      <c r="AR49" s="21">
        <f t="shared" si="24"/>
        <v>41715275.426461354</v>
      </c>
      <c r="AS49" s="21">
        <f t="shared" si="24"/>
        <v>41715275.426461354</v>
      </c>
      <c r="AT49" s="21">
        <f t="shared" si="24"/>
        <v>41715275.426461354</v>
      </c>
      <c r="AU49" s="22">
        <f t="shared" si="3"/>
        <v>125145826.27938406</v>
      </c>
      <c r="AV49" s="22"/>
      <c r="AW49" s="4">
        <v>372232767.01084596</v>
      </c>
      <c r="AX49" s="4">
        <v>7836833980.0531378</v>
      </c>
      <c r="AY49" s="4">
        <f t="shared" si="4"/>
        <v>1755254042.4421434</v>
      </c>
      <c r="AZ49" s="5">
        <f t="shared" si="5"/>
        <v>44934503.486518867</v>
      </c>
      <c r="BA49" s="5">
        <f t="shared" si="6"/>
        <v>56870230.975125439</v>
      </c>
      <c r="BB49" s="5">
        <f t="shared" si="7"/>
        <v>101804734.46164431</v>
      </c>
      <c r="BC49" s="5">
        <f t="shared" si="8"/>
        <v>474037501.47249025</v>
      </c>
      <c r="BD49" s="5">
        <f t="shared" si="9"/>
        <v>11950243.721357822</v>
      </c>
      <c r="BE49" s="5">
        <f t="shared" si="10"/>
        <v>3166814.586159823</v>
      </c>
      <c r="BF49" s="28">
        <f t="shared" si="11"/>
        <v>4308591.2736868337</v>
      </c>
    </row>
    <row r="50" spans="2:58" x14ac:dyDescent="0.35">
      <c r="B50" s="1">
        <f t="shared" si="12"/>
        <v>39</v>
      </c>
      <c r="C50" s="4">
        <f t="shared" si="17"/>
        <v>546913279.0499059</v>
      </c>
      <c r="D50" s="26">
        <f t="shared" si="14"/>
        <v>119036735</v>
      </c>
      <c r="E50" s="26">
        <f t="shared" si="15"/>
        <v>427876544.0499059</v>
      </c>
      <c r="F50" s="20">
        <f>SUM($E$12:E50)</f>
        <v>10019964566.545187</v>
      </c>
      <c r="G50" s="21">
        <f t="shared" ref="G50:V51" si="25">IF(AND(G$11-$B50&lt;$B$7,G$11&gt;=$B50),$E50/$B$7,0)</f>
        <v>0</v>
      </c>
      <c r="H50" s="21">
        <f t="shared" si="25"/>
        <v>0</v>
      </c>
      <c r="I50" s="21">
        <f t="shared" si="25"/>
        <v>0</v>
      </c>
      <c r="J50" s="21">
        <f t="shared" si="25"/>
        <v>0</v>
      </c>
      <c r="K50" s="21">
        <f t="shared" si="25"/>
        <v>0</v>
      </c>
      <c r="L50" s="21">
        <f t="shared" si="25"/>
        <v>0</v>
      </c>
      <c r="M50" s="21">
        <f t="shared" si="25"/>
        <v>0</v>
      </c>
      <c r="N50" s="21">
        <f t="shared" si="25"/>
        <v>0</v>
      </c>
      <c r="O50" s="21">
        <f t="shared" si="25"/>
        <v>0</v>
      </c>
      <c r="P50" s="21">
        <f t="shared" si="25"/>
        <v>0</v>
      </c>
      <c r="Q50" s="21">
        <f t="shared" si="25"/>
        <v>0</v>
      </c>
      <c r="R50" s="21">
        <f t="shared" si="25"/>
        <v>0</v>
      </c>
      <c r="S50" s="21">
        <f t="shared" si="25"/>
        <v>0</v>
      </c>
      <c r="T50" s="21">
        <f t="shared" si="25"/>
        <v>0</v>
      </c>
      <c r="U50" s="21">
        <f t="shared" si="25"/>
        <v>0</v>
      </c>
      <c r="V50" s="21">
        <f t="shared" si="25"/>
        <v>0</v>
      </c>
      <c r="W50" s="21">
        <f t="shared" si="24"/>
        <v>0</v>
      </c>
      <c r="X50" s="21">
        <f t="shared" si="24"/>
        <v>0</v>
      </c>
      <c r="Y50" s="21">
        <f t="shared" si="24"/>
        <v>0</v>
      </c>
      <c r="Z50" s="21">
        <f t="shared" si="24"/>
        <v>0</v>
      </c>
      <c r="AA50" s="21">
        <f t="shared" si="24"/>
        <v>0</v>
      </c>
      <c r="AB50" s="21">
        <f t="shared" si="24"/>
        <v>0</v>
      </c>
      <c r="AC50" s="21">
        <f t="shared" si="24"/>
        <v>0</v>
      </c>
      <c r="AD50" s="21">
        <f t="shared" si="24"/>
        <v>0</v>
      </c>
      <c r="AE50" s="21">
        <f t="shared" si="24"/>
        <v>0</v>
      </c>
      <c r="AF50" s="21">
        <f t="shared" si="24"/>
        <v>0</v>
      </c>
      <c r="AG50" s="21">
        <f t="shared" si="24"/>
        <v>0</v>
      </c>
      <c r="AH50" s="21">
        <f t="shared" si="24"/>
        <v>0</v>
      </c>
      <c r="AI50" s="21">
        <f t="shared" si="24"/>
        <v>0</v>
      </c>
      <c r="AJ50" s="21">
        <f t="shared" si="24"/>
        <v>0</v>
      </c>
      <c r="AK50" s="21">
        <f t="shared" si="24"/>
        <v>0</v>
      </c>
      <c r="AL50" s="21">
        <f t="shared" si="24"/>
        <v>0</v>
      </c>
      <c r="AM50" s="21">
        <f t="shared" si="24"/>
        <v>0</v>
      </c>
      <c r="AN50" s="21">
        <f t="shared" si="24"/>
        <v>0</v>
      </c>
      <c r="AO50" s="21">
        <f t="shared" si="24"/>
        <v>0</v>
      </c>
      <c r="AP50" s="21">
        <f t="shared" si="24"/>
        <v>0</v>
      </c>
      <c r="AQ50" s="21">
        <f t="shared" si="24"/>
        <v>0</v>
      </c>
      <c r="AR50" s="21">
        <f t="shared" si="24"/>
        <v>0</v>
      </c>
      <c r="AS50" s="21">
        <f t="shared" si="24"/>
        <v>42787654.404990591</v>
      </c>
      <c r="AT50" s="21">
        <f t="shared" si="24"/>
        <v>42787654.404990591</v>
      </c>
      <c r="AU50" s="22">
        <f t="shared" si="3"/>
        <v>85575308.809981182</v>
      </c>
      <c r="AV50" s="22"/>
      <c r="AW50" s="4">
        <v>382058157.05106294</v>
      </c>
      <c r="AX50" s="4">
        <v>8218892137.1042004</v>
      </c>
      <c r="AY50" s="4">
        <f t="shared" si="4"/>
        <v>1801072429.4409866</v>
      </c>
      <c r="AZ50" s="5">
        <f t="shared" si="5"/>
        <v>46107454.193689264</v>
      </c>
      <c r="BA50" s="5">
        <f t="shared" si="6"/>
        <v>58354746.71388796</v>
      </c>
      <c r="BB50" s="5">
        <f t="shared" si="7"/>
        <v>104462200.90757722</v>
      </c>
      <c r="BC50" s="5">
        <f t="shared" si="8"/>
        <v>486520357.95864016</v>
      </c>
      <c r="BD50" s="5">
        <f t="shared" si="9"/>
        <v>12536359.715044975</v>
      </c>
      <c r="BE50" s="5">
        <f t="shared" si="10"/>
        <v>3322135.3244869187</v>
      </c>
      <c r="BF50" s="28">
        <f t="shared" si="11"/>
        <v>4519912.0061046518</v>
      </c>
    </row>
    <row r="51" spans="2:58" x14ac:dyDescent="0.35">
      <c r="B51" s="1">
        <f t="shared" si="12"/>
        <v>40</v>
      </c>
      <c r="C51" s="4">
        <f t="shared" si="17"/>
        <v>557851544.63090408</v>
      </c>
      <c r="D51" s="26">
        <f t="shared" si="14"/>
        <v>119036735</v>
      </c>
      <c r="E51" s="26">
        <f t="shared" si="15"/>
        <v>438814809.63090408</v>
      </c>
      <c r="F51" s="20">
        <f>SUM($E$12:E51)</f>
        <v>10458779376.17609</v>
      </c>
      <c r="G51" s="21">
        <f t="shared" si="25"/>
        <v>0</v>
      </c>
      <c r="H51" s="21">
        <f t="shared" si="25"/>
        <v>0</v>
      </c>
      <c r="I51" s="21">
        <f t="shared" si="25"/>
        <v>0</v>
      </c>
      <c r="J51" s="21">
        <f t="shared" si="25"/>
        <v>0</v>
      </c>
      <c r="K51" s="21">
        <f t="shared" si="25"/>
        <v>0</v>
      </c>
      <c r="L51" s="21">
        <f t="shared" si="25"/>
        <v>0</v>
      </c>
      <c r="M51" s="21">
        <f t="shared" si="25"/>
        <v>0</v>
      </c>
      <c r="N51" s="21">
        <f t="shared" si="25"/>
        <v>0</v>
      </c>
      <c r="O51" s="21">
        <f t="shared" si="25"/>
        <v>0</v>
      </c>
      <c r="P51" s="21">
        <f t="shared" si="25"/>
        <v>0</v>
      </c>
      <c r="Q51" s="21">
        <f t="shared" si="25"/>
        <v>0</v>
      </c>
      <c r="R51" s="21">
        <f t="shared" si="25"/>
        <v>0</v>
      </c>
      <c r="S51" s="21">
        <f t="shared" si="25"/>
        <v>0</v>
      </c>
      <c r="T51" s="21">
        <f t="shared" si="25"/>
        <v>0</v>
      </c>
      <c r="U51" s="21">
        <f t="shared" si="25"/>
        <v>0</v>
      </c>
      <c r="V51" s="21">
        <f t="shared" si="25"/>
        <v>0</v>
      </c>
      <c r="W51" s="21">
        <f t="shared" si="24"/>
        <v>0</v>
      </c>
      <c r="X51" s="21">
        <f t="shared" si="24"/>
        <v>0</v>
      </c>
      <c r="Y51" s="21">
        <f t="shared" si="24"/>
        <v>0</v>
      </c>
      <c r="Z51" s="21">
        <f t="shared" si="24"/>
        <v>0</v>
      </c>
      <c r="AA51" s="21">
        <f t="shared" si="24"/>
        <v>0</v>
      </c>
      <c r="AB51" s="21">
        <f t="shared" si="24"/>
        <v>0</v>
      </c>
      <c r="AC51" s="21">
        <f t="shared" si="24"/>
        <v>0</v>
      </c>
      <c r="AD51" s="21">
        <f t="shared" si="24"/>
        <v>0</v>
      </c>
      <c r="AE51" s="21">
        <f t="shared" si="24"/>
        <v>0</v>
      </c>
      <c r="AF51" s="21">
        <f t="shared" si="24"/>
        <v>0</v>
      </c>
      <c r="AG51" s="21">
        <f t="shared" si="24"/>
        <v>0</v>
      </c>
      <c r="AH51" s="21">
        <f t="shared" si="24"/>
        <v>0</v>
      </c>
      <c r="AI51" s="21">
        <f t="shared" si="24"/>
        <v>0</v>
      </c>
      <c r="AJ51" s="21">
        <f t="shared" si="24"/>
        <v>0</v>
      </c>
      <c r="AK51" s="21">
        <f t="shared" si="24"/>
        <v>0</v>
      </c>
      <c r="AL51" s="21">
        <f t="shared" si="24"/>
        <v>0</v>
      </c>
      <c r="AM51" s="21">
        <f t="shared" si="24"/>
        <v>0</v>
      </c>
      <c r="AN51" s="21">
        <f t="shared" si="24"/>
        <v>0</v>
      </c>
      <c r="AO51" s="21">
        <f t="shared" si="24"/>
        <v>0</v>
      </c>
      <c r="AP51" s="21">
        <f t="shared" si="24"/>
        <v>0</v>
      </c>
      <c r="AQ51" s="21">
        <f t="shared" si="24"/>
        <v>0</v>
      </c>
      <c r="AR51" s="21">
        <f t="shared" si="24"/>
        <v>0</v>
      </c>
      <c r="AS51" s="21">
        <f t="shared" si="24"/>
        <v>0</v>
      </c>
      <c r="AT51" s="21">
        <f t="shared" si="24"/>
        <v>43881480.963090405</v>
      </c>
      <c r="AU51" s="22">
        <f t="shared" si="3"/>
        <v>43881480.963090405</v>
      </c>
      <c r="AV51" s="22"/>
      <c r="AW51" s="4">
        <v>392080054.89208424</v>
      </c>
      <c r="AX51" s="4">
        <v>8610972191.9962845</v>
      </c>
      <c r="AY51" s="4">
        <f t="shared" si="4"/>
        <v>1847807184.1798058</v>
      </c>
      <c r="AZ51" s="5">
        <f t="shared" si="5"/>
        <v>47303863.915003031</v>
      </c>
      <c r="BA51" s="5">
        <f t="shared" si="6"/>
        <v>59868952.767425701</v>
      </c>
      <c r="BB51" s="5">
        <f t="shared" si="7"/>
        <v>107172816.68242873</v>
      </c>
      <c r="BC51" s="5">
        <f t="shared" si="8"/>
        <v>499252871.57451296</v>
      </c>
      <c r="BD51" s="5">
        <f t="shared" si="9"/>
        <v>13134198.028605819</v>
      </c>
      <c r="BE51" s="5">
        <f t="shared" si="10"/>
        <v>3480562.4775805422</v>
      </c>
      <c r="BF51" s="28">
        <f t="shared" si="11"/>
        <v>4735459.1531708054</v>
      </c>
    </row>
    <row r="52" spans="2:58" x14ac:dyDescent="0.35"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</row>
    <row r="53" spans="2:58" x14ac:dyDescent="0.35">
      <c r="B53" s="7" t="s">
        <v>7</v>
      </c>
      <c r="C53" s="7"/>
      <c r="D53" s="7"/>
      <c r="E53" s="7"/>
      <c r="F53" s="7"/>
      <c r="G53" s="7">
        <f>SUM(G12:G51)</f>
        <v>2322326.5</v>
      </c>
      <c r="H53" s="7">
        <f t="shared" ref="H53:AT53" si="26">SUM(H12:H51)</f>
        <v>7489853</v>
      </c>
      <c r="I53" s="7">
        <f t="shared" si="26"/>
        <v>15502579.5</v>
      </c>
      <c r="J53" s="7">
        <f t="shared" si="26"/>
        <v>26360506</v>
      </c>
      <c r="K53" s="7">
        <f t="shared" si="26"/>
        <v>40063632.5</v>
      </c>
      <c r="L53" s="7">
        <f t="shared" si="26"/>
        <v>56611959</v>
      </c>
      <c r="M53" s="7">
        <f t="shared" si="26"/>
        <v>73729325.5</v>
      </c>
      <c r="N53" s="7">
        <f t="shared" si="26"/>
        <v>91427112.799999997</v>
      </c>
      <c r="O53" s="7">
        <f t="shared" si="26"/>
        <v>109716929.316</v>
      </c>
      <c r="P53" s="7">
        <f t="shared" si="26"/>
        <v>128610615.63232</v>
      </c>
      <c r="Q53" s="7">
        <f t="shared" si="26"/>
        <v>145797922.64496639</v>
      </c>
      <c r="R53" s="7">
        <f t="shared" si="26"/>
        <v>160768295.79786572</v>
      </c>
      <c r="S53" s="7">
        <f t="shared" si="26"/>
        <v>173534300.41382304</v>
      </c>
      <c r="T53" s="7">
        <f t="shared" si="26"/>
        <v>184108753.12209952</v>
      </c>
      <c r="U53" s="7">
        <f t="shared" si="26"/>
        <v>192504726.88454151</v>
      </c>
      <c r="V53" s="7">
        <f t="shared" si="26"/>
        <v>198735556.12223235</v>
      </c>
      <c r="W53" s="7">
        <f t="shared" si="26"/>
        <v>205091001.944677</v>
      </c>
      <c r="X53" s="7">
        <f t="shared" si="26"/>
        <v>211573556.68357056</v>
      </c>
      <c r="Y53" s="7">
        <f t="shared" si="26"/>
        <v>218185762.51724198</v>
      </c>
      <c r="Z53" s="7">
        <f t="shared" si="26"/>
        <v>224930212.46758685</v>
      </c>
      <c r="AA53" s="7">
        <f t="shared" si="26"/>
        <v>231809551.41693857</v>
      </c>
      <c r="AB53" s="7">
        <f t="shared" si="26"/>
        <v>238826477.14527735</v>
      </c>
      <c r="AC53" s="7">
        <f t="shared" si="26"/>
        <v>245983741.38818291</v>
      </c>
      <c r="AD53" s="7">
        <f t="shared" si="26"/>
        <v>253284150.91594657</v>
      </c>
      <c r="AE53" s="7">
        <f t="shared" si="26"/>
        <v>260730568.63426548</v>
      </c>
      <c r="AF53" s="7">
        <f t="shared" si="26"/>
        <v>268325914.70695081</v>
      </c>
      <c r="AG53" s="7">
        <f t="shared" si="26"/>
        <v>276073167.7010898</v>
      </c>
      <c r="AH53" s="7">
        <f t="shared" si="26"/>
        <v>283975365.75511158</v>
      </c>
      <c r="AI53" s="7">
        <f t="shared" si="26"/>
        <v>292035607.77021384</v>
      </c>
      <c r="AJ53" s="7">
        <f t="shared" si="26"/>
        <v>300257054.62561816</v>
      </c>
      <c r="AK53" s="7">
        <f t="shared" si="26"/>
        <v>308642930.41813052</v>
      </c>
      <c r="AL53" s="7">
        <f t="shared" si="26"/>
        <v>317196523.72649312</v>
      </c>
      <c r="AM53" s="7">
        <f t="shared" si="26"/>
        <v>325921188.90102297</v>
      </c>
      <c r="AN53" s="7">
        <f t="shared" si="26"/>
        <v>334820347.37904352</v>
      </c>
      <c r="AO53" s="7">
        <f t="shared" si="26"/>
        <v>343897489.02662438</v>
      </c>
      <c r="AP53" s="7">
        <f t="shared" si="26"/>
        <v>353156173.50715685</v>
      </c>
      <c r="AQ53" s="7">
        <f t="shared" si="26"/>
        <v>362600031.67729998</v>
      </c>
      <c r="AR53" s="7">
        <f t="shared" si="26"/>
        <v>372232767.01084596</v>
      </c>
      <c r="AS53" s="7">
        <f t="shared" si="26"/>
        <v>382058157.05106294</v>
      </c>
      <c r="AT53" s="7">
        <f t="shared" si="26"/>
        <v>392080054.89208424</v>
      </c>
      <c r="AU53" s="7"/>
      <c r="AV53" s="7"/>
    </row>
    <row r="54" spans="2:58" x14ac:dyDescent="0.35">
      <c r="B54" s="1" t="s">
        <v>8</v>
      </c>
      <c r="C54" s="1"/>
      <c r="D54" s="1"/>
      <c r="E54" s="1"/>
      <c r="F54" s="1"/>
      <c r="G54" s="6">
        <f>SUM($G$53:G53)</f>
        <v>2322326.5</v>
      </c>
      <c r="H54" s="6">
        <f>SUM($G$53:H53)</f>
        <v>9812179.5</v>
      </c>
      <c r="I54" s="6">
        <f>SUM($G$53:I53)</f>
        <v>25314759</v>
      </c>
      <c r="J54" s="6">
        <f>SUM($G$53:J53)</f>
        <v>51675265</v>
      </c>
      <c r="K54" s="6">
        <f>SUM($G$53:K53)</f>
        <v>91738897.5</v>
      </c>
      <c r="L54" s="6">
        <f>SUM($G$53:L53)</f>
        <v>148350856.5</v>
      </c>
      <c r="M54" s="6">
        <f>SUM($G$53:M53)</f>
        <v>222080182</v>
      </c>
      <c r="N54" s="6">
        <f>SUM($G$53:N53)</f>
        <v>313507294.80000001</v>
      </c>
      <c r="O54" s="6">
        <f>SUM($G$53:O53)</f>
        <v>423224224.116</v>
      </c>
      <c r="P54" s="6">
        <f>SUM($G$53:P53)</f>
        <v>551834839.74831998</v>
      </c>
      <c r="Q54" s="6">
        <f>SUM($G$53:Q53)</f>
        <v>697632762.39328635</v>
      </c>
      <c r="R54" s="6">
        <f>SUM($G$53:R53)</f>
        <v>858401058.1911521</v>
      </c>
      <c r="S54" s="6">
        <f>SUM($G$53:S53)</f>
        <v>1031935358.6049751</v>
      </c>
      <c r="T54" s="6">
        <f>SUM($G$53:T53)</f>
        <v>1216044111.7270746</v>
      </c>
      <c r="U54" s="6">
        <f>SUM($G$53:U53)</f>
        <v>1408548838.6116161</v>
      </c>
      <c r="V54" s="6">
        <f>SUM($G$53:V53)</f>
        <v>1607284394.7338486</v>
      </c>
      <c r="W54" s="6">
        <f>SUM($G$53:W53)</f>
        <v>1812375396.6785254</v>
      </c>
      <c r="X54" s="6">
        <f>SUM($G$53:X53)</f>
        <v>2023948953.3620961</v>
      </c>
      <c r="Y54" s="6">
        <f>SUM($G$53:Y53)</f>
        <v>2242134715.8793383</v>
      </c>
      <c r="Z54" s="6">
        <f>SUM($G$53:Z53)</f>
        <v>2467064928.3469253</v>
      </c>
      <c r="AA54" s="6">
        <f>SUM($G$53:AA53)</f>
        <v>2698874479.763864</v>
      </c>
      <c r="AB54" s="6">
        <f>SUM($G$53:AB53)</f>
        <v>2937700956.9091415</v>
      </c>
      <c r="AC54" s="6">
        <f>SUM($G$53:AC53)</f>
        <v>3183684698.2973247</v>
      </c>
      <c r="AD54" s="6">
        <f>SUM($G$53:AD53)</f>
        <v>3436968849.2132711</v>
      </c>
      <c r="AE54" s="6">
        <f>SUM($G$53:AE53)</f>
        <v>3697699417.8475366</v>
      </c>
      <c r="AF54" s="6">
        <f>SUM($G$53:AF53)</f>
        <v>3966025332.5544872</v>
      </c>
      <c r="AG54" s="6">
        <f>SUM($G$53:AG53)</f>
        <v>4242098500.2555771</v>
      </c>
      <c r="AH54" s="6">
        <f>SUM($G$53:AH53)</f>
        <v>4526073866.0106888</v>
      </c>
      <c r="AI54" s="6">
        <f>SUM($G$53:AI53)</f>
        <v>4818109473.7809029</v>
      </c>
      <c r="AJ54" s="6">
        <f>SUM($G$53:AJ53)</f>
        <v>5118366528.4065208</v>
      </c>
      <c r="AK54" s="6">
        <f>SUM($G$53:AK53)</f>
        <v>5427009458.8246517</v>
      </c>
      <c r="AL54" s="6">
        <f>SUM($G$53:AL53)</f>
        <v>5744205982.5511446</v>
      </c>
      <c r="AM54" s="6">
        <f>SUM($G$53:AM53)</f>
        <v>6070127171.4521675</v>
      </c>
      <c r="AN54" s="6">
        <f>SUM($G$53:AN53)</f>
        <v>6404947518.8312111</v>
      </c>
      <c r="AO54" s="6">
        <f>SUM($G$53:AO53)</f>
        <v>6748845007.8578358</v>
      </c>
      <c r="AP54" s="6">
        <f>SUM($G$53:AP53)</f>
        <v>7102001181.3649921</v>
      </c>
      <c r="AQ54" s="6">
        <f>SUM($G$53:AQ53)</f>
        <v>7464601213.0422916</v>
      </c>
      <c r="AR54" s="6">
        <f>SUM($G$53:AR53)</f>
        <v>7836833980.0531378</v>
      </c>
      <c r="AS54" s="6">
        <f>SUM($G$53:AS53)</f>
        <v>8218892137.1042004</v>
      </c>
      <c r="AT54" s="6">
        <f>SUM($G$53:AT53)</f>
        <v>8610972191.9962845</v>
      </c>
      <c r="AU54" s="6"/>
      <c r="AV54" s="6"/>
    </row>
    <row r="55" spans="2:58" x14ac:dyDescent="0.35">
      <c r="B55" s="1" t="s">
        <v>13</v>
      </c>
      <c r="G55" s="7">
        <f t="array" ref="G55:AT55">TRANSPOSE(BB12:BB51)</f>
        <v>1212254.433</v>
      </c>
      <c r="H55" s="7">
        <v>3775008.3289999999</v>
      </c>
      <c r="I55" s="7">
        <v>7523240.0880000005</v>
      </c>
      <c r="J55" s="7">
        <v>12291928.109999999</v>
      </c>
      <c r="K55" s="7">
        <v>17916050.794999998</v>
      </c>
      <c r="L55" s="7">
        <v>24230586.542999998</v>
      </c>
      <c r="M55" s="7">
        <v>29882358.234000001</v>
      </c>
      <c r="N55" s="7">
        <v>34844302.325599998</v>
      </c>
      <c r="O55" s="7">
        <v>39088814.004552007</v>
      </c>
      <c r="P55" s="7">
        <v>42587736.361343056</v>
      </c>
      <c r="Q55" s="7">
        <v>45447044.285269909</v>
      </c>
      <c r="R55" s="7">
        <v>47802464.927675307</v>
      </c>
      <c r="S55" s="7">
        <v>49789139.550928831</v>
      </c>
      <c r="T55" s="7">
        <v>51541611.810647413</v>
      </c>
      <c r="U55" s="7">
        <v>53193815.803560369</v>
      </c>
      <c r="V55" s="7">
        <v>54879063.876331568</v>
      </c>
      <c r="W55" s="7">
        <v>56598016.910558224</v>
      </c>
      <c r="X55" s="7">
        <v>58351349.005469389</v>
      </c>
      <c r="Y55" s="7">
        <v>60139747.742278755</v>
      </c>
      <c r="Z55" s="7">
        <v>61963914.453824319</v>
      </c>
      <c r="AA55" s="7">
        <v>63824564.499600783</v>
      </c>
      <c r="AB55" s="7">
        <v>65722427.546292797</v>
      </c>
      <c r="AC55" s="7">
        <v>67658247.853918612</v>
      </c>
      <c r="AD55" s="7">
        <v>69632784.567697003</v>
      </c>
      <c r="AE55" s="7">
        <v>71646812.01575096</v>
      </c>
      <c r="AF55" s="7">
        <v>73701120.012765989</v>
      </c>
      <c r="AG55" s="7">
        <v>75796514.16972129</v>
      </c>
      <c r="AH55" s="7">
        <v>77933816.209815711</v>
      </c>
      <c r="AI55" s="7">
        <v>80113864.290712014</v>
      </c>
      <c r="AJ55" s="7">
        <v>82337513.333226293</v>
      </c>
      <c r="AK55" s="7">
        <v>84605635.356590778</v>
      </c>
      <c r="AL55" s="7">
        <v>86919119.820422649</v>
      </c>
      <c r="AM55" s="7">
        <v>89278873.973531097</v>
      </c>
      <c r="AN55" s="7">
        <v>91685823.209701687</v>
      </c>
      <c r="AO55" s="7">
        <v>94140911.430595696</v>
      </c>
      <c r="AP55" s="7">
        <v>96645101.415907621</v>
      </c>
      <c r="AQ55" s="7">
        <v>99199375.200925767</v>
      </c>
      <c r="AR55" s="7">
        <v>101804734.46164431</v>
      </c>
      <c r="AS55" s="7">
        <v>104462200.90757722</v>
      </c>
      <c r="AT55" s="7">
        <v>107172816.68242873</v>
      </c>
      <c r="AU55" s="7"/>
      <c r="AV55" s="7"/>
    </row>
    <row r="56" spans="2:58" x14ac:dyDescent="0.35">
      <c r="B56" s="1" t="s">
        <v>37</v>
      </c>
      <c r="G56" s="7">
        <f t="array" ref="G56:AT56">TRANSPOSE(D12:D51)</f>
        <v>119036735</v>
      </c>
      <c r="H56" s="7">
        <v>119036735</v>
      </c>
      <c r="I56" s="7">
        <v>119036735</v>
      </c>
      <c r="J56" s="7">
        <v>119036735</v>
      </c>
      <c r="K56" s="7">
        <v>119036735</v>
      </c>
      <c r="L56" s="7">
        <v>119036735</v>
      </c>
      <c r="M56" s="7">
        <v>119036735</v>
      </c>
      <c r="N56" s="7">
        <v>119036735</v>
      </c>
      <c r="O56" s="7">
        <v>119036735</v>
      </c>
      <c r="P56" s="7">
        <v>119036735</v>
      </c>
      <c r="Q56" s="7">
        <v>119036735</v>
      </c>
      <c r="R56" s="7">
        <v>119036735</v>
      </c>
      <c r="S56" s="7">
        <v>119036735</v>
      </c>
      <c r="T56" s="7">
        <v>119036735</v>
      </c>
      <c r="U56" s="7">
        <v>119036735</v>
      </c>
      <c r="V56" s="7">
        <v>119036735</v>
      </c>
      <c r="W56" s="7">
        <v>119036735</v>
      </c>
      <c r="X56" s="7">
        <v>119036735</v>
      </c>
      <c r="Y56" s="7">
        <v>119036735</v>
      </c>
      <c r="Z56" s="7">
        <v>119036735</v>
      </c>
      <c r="AA56" s="7">
        <v>119036735</v>
      </c>
      <c r="AB56" s="7">
        <v>119036735</v>
      </c>
      <c r="AC56" s="7">
        <v>119036735</v>
      </c>
      <c r="AD56" s="7">
        <v>119036735</v>
      </c>
      <c r="AE56" s="7">
        <v>119036735</v>
      </c>
      <c r="AF56" s="7">
        <v>119036735</v>
      </c>
      <c r="AG56" s="7">
        <v>119036735</v>
      </c>
      <c r="AH56" s="7">
        <v>119036735</v>
      </c>
      <c r="AI56" s="7">
        <v>119036735</v>
      </c>
      <c r="AJ56" s="7">
        <v>119036735</v>
      </c>
      <c r="AK56" s="7">
        <v>119036735</v>
      </c>
      <c r="AL56" s="7">
        <v>119036735</v>
      </c>
      <c r="AM56" s="7">
        <v>119036735</v>
      </c>
      <c r="AN56" s="7">
        <v>119036735</v>
      </c>
      <c r="AO56" s="7">
        <v>119036735</v>
      </c>
      <c r="AP56" s="7">
        <v>119036735</v>
      </c>
      <c r="AQ56" s="7">
        <v>119036735</v>
      </c>
      <c r="AR56" s="7">
        <v>119036735</v>
      </c>
      <c r="AS56" s="7">
        <v>119036735</v>
      </c>
      <c r="AT56" s="7">
        <v>119036735</v>
      </c>
      <c r="AU56" s="7"/>
      <c r="AV56" s="7"/>
    </row>
    <row r="57" spans="2:58" x14ac:dyDescent="0.35">
      <c r="B57" s="1" t="s">
        <v>49</v>
      </c>
      <c r="G57" s="7">
        <f t="array" ref="G57:AT57">TRANSPOSE(BF12:BF51)</f>
        <v>-7291555.4347469406</v>
      </c>
      <c r="H57" s="7">
        <v>-15170479.965451702</v>
      </c>
      <c r="I57" s="7">
        <v>-21784820.003270753</v>
      </c>
      <c r="J57" s="7">
        <v>-27167812.129428573</v>
      </c>
      <c r="K57" s="7">
        <v>-31352692.925149661</v>
      </c>
      <c r="L57" s="7">
        <v>-34372698.971658513</v>
      </c>
      <c r="M57" s="7">
        <v>-29114463.296220411</v>
      </c>
      <c r="N57" s="7">
        <v>-23826929.498156197</v>
      </c>
      <c r="O57" s="7">
        <v>-18512292.701834325</v>
      </c>
      <c r="P57" s="7">
        <v>-13172791.934110587</v>
      </c>
      <c r="Q57" s="7">
        <v>-8620883.8284609672</v>
      </c>
      <c r="R57" s="7">
        <v>-5014180.3042085608</v>
      </c>
      <c r="S57" s="7">
        <v>-2321820.8533404903</v>
      </c>
      <c r="T57" s="7">
        <v>-512992.48930810491</v>
      </c>
      <c r="U57" s="7">
        <v>443069.30254368129</v>
      </c>
      <c r="V57" s="7">
        <v>577079.59553862771</v>
      </c>
      <c r="W57" s="7">
        <v>713770.0943934801</v>
      </c>
      <c r="X57" s="7">
        <v>853194.403225446</v>
      </c>
      <c r="Y57" s="7">
        <v>995407.19823404157</v>
      </c>
      <c r="Z57" s="7">
        <v>1140464.2491428063</v>
      </c>
      <c r="AA57" s="7">
        <v>1288422.4410697543</v>
      </c>
      <c r="AB57" s="7">
        <v>1439339.7968352276</v>
      </c>
      <c r="AC57" s="7">
        <v>1593275.4997160102</v>
      </c>
      <c r="AD57" s="7">
        <v>1750289.9166544117</v>
      </c>
      <c r="AE57" s="7">
        <v>1910444.6219315778</v>
      </c>
      <c r="AF57" s="7">
        <v>2073802.4213142944</v>
      </c>
      <c r="AG57" s="7">
        <v>2240427.3766846522</v>
      </c>
      <c r="AH57" s="7">
        <v>2410384.8311624159</v>
      </c>
      <c r="AI57" s="7">
        <v>2583741.4347297219</v>
      </c>
      <c r="AJ57" s="7">
        <v>2760565.170368426</v>
      </c>
      <c r="AK57" s="7">
        <v>2940925.380719854</v>
      </c>
      <c r="AL57" s="7">
        <v>3124892.795278341</v>
      </c>
      <c r="AM57" s="7">
        <v>3312539.5581279811</v>
      </c>
      <c r="AN57" s="7">
        <v>3503939.2562346798</v>
      </c>
      <c r="AO57" s="7">
        <v>3699166.9483034168</v>
      </c>
      <c r="AP57" s="7">
        <v>3898299.1942135724</v>
      </c>
      <c r="AQ57" s="7">
        <v>4101414.0850419207</v>
      </c>
      <c r="AR57" s="7">
        <v>4308591.2736868337</v>
      </c>
      <c r="AS57" s="7">
        <v>4519912.0061046518</v>
      </c>
      <c r="AT57" s="7">
        <v>4735459.1531708054</v>
      </c>
      <c r="AU57" s="7"/>
      <c r="AV57" s="7"/>
    </row>
    <row r="58" spans="2:58" x14ac:dyDescent="0.35">
      <c r="B58" s="1" t="s">
        <v>14</v>
      </c>
      <c r="G58" s="6">
        <f>G53+G55+G56+G57</f>
        <v>115279760.49825306</v>
      </c>
      <c r="H58" s="6">
        <f t="shared" ref="H58:AT58" si="27">H53+H55+H56+H57</f>
        <v>115131116.36354829</v>
      </c>
      <c r="I58" s="6">
        <f t="shared" si="27"/>
        <v>120277734.58472925</v>
      </c>
      <c r="J58" s="6">
        <f t="shared" si="27"/>
        <v>130521356.98057145</v>
      </c>
      <c r="K58" s="6">
        <f t="shared" si="27"/>
        <v>145663725.36985037</v>
      </c>
      <c r="L58" s="6">
        <f t="shared" si="27"/>
        <v>165506581.57134145</v>
      </c>
      <c r="M58" s="6">
        <f t="shared" si="27"/>
        <v>193533955.43777958</v>
      </c>
      <c r="N58" s="6">
        <f t="shared" si="27"/>
        <v>221481220.62744379</v>
      </c>
      <c r="O58" s="6">
        <f t="shared" si="27"/>
        <v>249330185.61871767</v>
      </c>
      <c r="P58" s="6">
        <f t="shared" si="27"/>
        <v>277062295.05955249</v>
      </c>
      <c r="Q58" s="6">
        <f t="shared" si="27"/>
        <v>301660818.10177535</v>
      </c>
      <c r="R58" s="6">
        <f t="shared" si="27"/>
        <v>322593315.42133242</v>
      </c>
      <c r="S58" s="6">
        <f t="shared" si="27"/>
        <v>340038354.11141133</v>
      </c>
      <c r="T58" s="6">
        <f t="shared" si="27"/>
        <v>354174107.44343883</v>
      </c>
      <c r="U58" s="6">
        <f t="shared" si="27"/>
        <v>365178346.99064559</v>
      </c>
      <c r="V58" s="6">
        <f t="shared" si="27"/>
        <v>373228434.5941025</v>
      </c>
      <c r="W58" s="6">
        <f t="shared" si="27"/>
        <v>381439523.94962871</v>
      </c>
      <c r="X58" s="6">
        <f t="shared" si="27"/>
        <v>389814835.09226537</v>
      </c>
      <c r="Y58" s="6">
        <f t="shared" si="27"/>
        <v>398357652.45775479</v>
      </c>
      <c r="Z58" s="6">
        <f t="shared" si="27"/>
        <v>407071326.17055398</v>
      </c>
      <c r="AA58" s="6">
        <f t="shared" si="27"/>
        <v>415959273.35760915</v>
      </c>
      <c r="AB58" s="6">
        <f t="shared" si="27"/>
        <v>425024979.48840541</v>
      </c>
      <c r="AC58" s="6">
        <f t="shared" si="27"/>
        <v>434271999.74181753</v>
      </c>
      <c r="AD58" s="6">
        <f t="shared" si="27"/>
        <v>443703960.400298</v>
      </c>
      <c r="AE58" s="6">
        <f t="shared" si="27"/>
        <v>453324560.27194798</v>
      </c>
      <c r="AF58" s="6">
        <f t="shared" si="27"/>
        <v>463137572.14103109</v>
      </c>
      <c r="AG58" s="6">
        <f t="shared" si="27"/>
        <v>473146844.24749577</v>
      </c>
      <c r="AH58" s="6">
        <f t="shared" si="27"/>
        <v>483356301.79608971</v>
      </c>
      <c r="AI58" s="6">
        <f t="shared" si="27"/>
        <v>493769948.49565554</v>
      </c>
      <c r="AJ58" s="6">
        <f t="shared" si="27"/>
        <v>504391868.12921286</v>
      </c>
      <c r="AK58" s="6">
        <f t="shared" si="27"/>
        <v>515226226.15544111</v>
      </c>
      <c r="AL58" s="6">
        <f t="shared" si="27"/>
        <v>526277271.34219414</v>
      </c>
      <c r="AM58" s="6">
        <f t="shared" si="27"/>
        <v>537549337.43268204</v>
      </c>
      <c r="AN58" s="6">
        <f t="shared" si="27"/>
        <v>549046844.84497988</v>
      </c>
      <c r="AO58" s="6">
        <f t="shared" si="27"/>
        <v>560774302.40552354</v>
      </c>
      <c r="AP58" s="6">
        <f t="shared" si="27"/>
        <v>572736309.1172781</v>
      </c>
      <c r="AQ58" s="6">
        <f t="shared" si="27"/>
        <v>584937555.96326768</v>
      </c>
      <c r="AR58" s="6">
        <f t="shared" si="27"/>
        <v>597382827.7461772</v>
      </c>
      <c r="AS58" s="6">
        <f t="shared" si="27"/>
        <v>610077004.96474481</v>
      </c>
      <c r="AT58" s="6">
        <f t="shared" si="27"/>
        <v>623025065.72768378</v>
      </c>
      <c r="AU58" s="6"/>
      <c r="AV58" s="6"/>
    </row>
    <row r="59" spans="2:58" x14ac:dyDescent="0.35">
      <c r="B59" s="1" t="s">
        <v>15</v>
      </c>
      <c r="G59" s="6">
        <f>SUM($G$58:G58)</f>
        <v>115279760.49825306</v>
      </c>
      <c r="H59" s="6">
        <f>SUM($G$58:H58)</f>
        <v>230410876.86180136</v>
      </c>
      <c r="I59" s="6">
        <f>SUM($G$58:I58)</f>
        <v>350688611.44653058</v>
      </c>
      <c r="J59" s="6">
        <f>SUM($G$58:J58)</f>
        <v>481209968.42710203</v>
      </c>
      <c r="K59" s="6">
        <f>SUM($G$58:K58)</f>
        <v>626873693.79695237</v>
      </c>
      <c r="L59" s="6">
        <f>SUM($G$58:L58)</f>
        <v>792380275.36829376</v>
      </c>
      <c r="M59" s="6">
        <f>SUM($G$58:M58)</f>
        <v>985914230.80607331</v>
      </c>
      <c r="N59" s="6">
        <f>SUM($G$58:N58)</f>
        <v>1207395451.433517</v>
      </c>
      <c r="O59" s="6">
        <f>SUM($G$58:O58)</f>
        <v>1456725637.0522346</v>
      </c>
      <c r="P59" s="6">
        <f>SUM($G$58:P58)</f>
        <v>1733787932.1117871</v>
      </c>
      <c r="Q59" s="6">
        <f>SUM($G$58:Q58)</f>
        <v>2035448750.2135625</v>
      </c>
      <c r="R59" s="6">
        <f>SUM($G$58:R58)</f>
        <v>2358042065.6348948</v>
      </c>
      <c r="S59" s="6">
        <f>SUM($G$58:S58)</f>
        <v>2698080419.7463064</v>
      </c>
      <c r="T59" s="6">
        <f>SUM($G$58:T58)</f>
        <v>3052254527.1897454</v>
      </c>
      <c r="U59" s="6">
        <f>SUM($G$58:U58)</f>
        <v>3417432874.1803908</v>
      </c>
      <c r="V59" s="6">
        <f>SUM($G$58:V58)</f>
        <v>3790661308.7744932</v>
      </c>
      <c r="W59" s="6">
        <f>SUM($G$58:W58)</f>
        <v>4172100832.724122</v>
      </c>
      <c r="X59" s="6">
        <f>SUM($G$58:X58)</f>
        <v>4561915667.8163872</v>
      </c>
      <c r="Y59" s="6">
        <f>SUM($G$58:Y58)</f>
        <v>4960273320.2741423</v>
      </c>
      <c r="Z59" s="6">
        <f>SUM($G$58:Z58)</f>
        <v>5367344646.4446964</v>
      </c>
      <c r="AA59" s="6">
        <f>SUM($G$58:AA58)</f>
        <v>5783303919.8023052</v>
      </c>
      <c r="AB59" s="6">
        <f>SUM($G$58:AB58)</f>
        <v>6208328899.2907104</v>
      </c>
      <c r="AC59" s="6">
        <f>SUM($G$58:AC58)</f>
        <v>6642600899.0325279</v>
      </c>
      <c r="AD59" s="6">
        <f>SUM($G$58:AD58)</f>
        <v>7086304859.432826</v>
      </c>
      <c r="AE59" s="6">
        <f>SUM($G$58:AE58)</f>
        <v>7539629419.7047739</v>
      </c>
      <c r="AF59" s="6">
        <f>SUM($G$58:AF58)</f>
        <v>8002766991.8458052</v>
      </c>
      <c r="AG59" s="6">
        <f>SUM($G$58:AG58)</f>
        <v>8475913836.0933008</v>
      </c>
      <c r="AH59" s="6">
        <f>SUM($G$58:AH58)</f>
        <v>8959270137.8893909</v>
      </c>
      <c r="AI59" s="6">
        <f>SUM($G$58:AI58)</f>
        <v>9453040086.385046</v>
      </c>
      <c r="AJ59" s="6">
        <f>SUM($G$58:AJ58)</f>
        <v>9957431954.5142593</v>
      </c>
      <c r="AK59" s="6">
        <f>SUM($G$58:AK58)</f>
        <v>10472658180.669701</v>
      </c>
      <c r="AL59" s="6">
        <f>SUM($G$58:AL58)</f>
        <v>10998935452.011894</v>
      </c>
      <c r="AM59" s="6">
        <f>SUM($G$58:AM58)</f>
        <v>11536484789.444576</v>
      </c>
      <c r="AN59" s="6">
        <f>SUM($G$58:AN58)</f>
        <v>12085531634.289557</v>
      </c>
      <c r="AO59" s="6">
        <f>SUM($G$58:AO58)</f>
        <v>12646305936.69508</v>
      </c>
      <c r="AP59" s="6">
        <f>SUM($G$58:AP58)</f>
        <v>13219042245.812359</v>
      </c>
      <c r="AQ59" s="6">
        <f>SUM($G$58:AQ58)</f>
        <v>13803979801.775627</v>
      </c>
      <c r="AR59" s="6">
        <f>SUM($G$58:AR58)</f>
        <v>14401362629.521805</v>
      </c>
      <c r="AS59" s="6">
        <f>SUM($G$58:AS58)</f>
        <v>15011439634.486549</v>
      </c>
      <c r="AT59" s="6">
        <f>SUM($G$58:AT58)</f>
        <v>15634464700.214233</v>
      </c>
      <c r="AU59" s="6"/>
      <c r="AV59" s="6"/>
    </row>
    <row r="61" spans="2:58" x14ac:dyDescent="0.35">
      <c r="B61" s="1" t="s">
        <v>25</v>
      </c>
      <c r="G61" s="7">
        <f t="array" ref="G61:AT61">TRANSPOSE(C12:C51)</f>
        <v>142260000</v>
      </c>
      <c r="H61" s="7">
        <v>170712000</v>
      </c>
      <c r="I61" s="7">
        <v>199164000</v>
      </c>
      <c r="J61" s="7">
        <v>227616000</v>
      </c>
      <c r="K61" s="7">
        <v>256068000</v>
      </c>
      <c r="L61" s="7">
        <v>284520000</v>
      </c>
      <c r="M61" s="7">
        <v>290210400</v>
      </c>
      <c r="N61" s="7">
        <v>296014608</v>
      </c>
      <c r="O61" s="7">
        <v>301934900.16000003</v>
      </c>
      <c r="P61" s="7">
        <v>307973598.16320002</v>
      </c>
      <c r="Q61" s="7">
        <v>314133070.12646401</v>
      </c>
      <c r="R61" s="7">
        <v>320415731.52899331</v>
      </c>
      <c r="S61" s="7">
        <v>326824046.1595732</v>
      </c>
      <c r="T61" s="7">
        <v>333360527.08276469</v>
      </c>
      <c r="U61" s="7">
        <v>340027737.62441999</v>
      </c>
      <c r="V61" s="7">
        <v>346828292.37690842</v>
      </c>
      <c r="W61" s="7">
        <v>353764858.22444659</v>
      </c>
      <c r="X61" s="7">
        <v>360840155.38893551</v>
      </c>
      <c r="Y61" s="7">
        <v>368056958.49671423</v>
      </c>
      <c r="Z61" s="7">
        <v>375418097.66664851</v>
      </c>
      <c r="AA61" s="7">
        <v>382926459.61998147</v>
      </c>
      <c r="AB61" s="7">
        <v>390584988.81238109</v>
      </c>
      <c r="AC61" s="7">
        <v>398396688.58862871</v>
      </c>
      <c r="AD61" s="7">
        <v>406364622.36040127</v>
      </c>
      <c r="AE61" s="7">
        <v>414491914.80760932</v>
      </c>
      <c r="AF61" s="7">
        <v>422781753.10376149</v>
      </c>
      <c r="AG61" s="7">
        <v>431237388.16583675</v>
      </c>
      <c r="AH61" s="7">
        <v>439862135.9291535</v>
      </c>
      <c r="AI61" s="7">
        <v>448659378.64773661</v>
      </c>
      <c r="AJ61" s="7">
        <v>457632566.22069132</v>
      </c>
      <c r="AK61" s="7">
        <v>466785217.54510516</v>
      </c>
      <c r="AL61" s="7">
        <v>476120921.8960073</v>
      </c>
      <c r="AM61" s="7">
        <v>485643340.33392745</v>
      </c>
      <c r="AN61" s="7">
        <v>495356207.14060599</v>
      </c>
      <c r="AO61" s="7">
        <v>505263331.28341812</v>
      </c>
      <c r="AP61" s="7">
        <v>515368597.90908647</v>
      </c>
      <c r="AQ61" s="7">
        <v>525675969.8672682</v>
      </c>
      <c r="AR61" s="7">
        <v>536189489.26461357</v>
      </c>
      <c r="AS61" s="7">
        <v>546913279.0499059</v>
      </c>
      <c r="AT61" s="7">
        <v>557851544.63090408</v>
      </c>
      <c r="AU61" s="7"/>
      <c r="AV61" s="7"/>
    </row>
    <row r="62" spans="2:58" x14ac:dyDescent="0.35">
      <c r="B62" s="1" t="s">
        <v>26</v>
      </c>
      <c r="G62" s="6">
        <f>SUM($G$61:G61)</f>
        <v>142260000</v>
      </c>
      <c r="H62" s="6">
        <f>SUM($G$61:H61)</f>
        <v>312972000</v>
      </c>
      <c r="I62" s="6">
        <f>SUM($G$61:I61)</f>
        <v>512136000</v>
      </c>
      <c r="J62" s="6">
        <f>SUM($G$61:J61)</f>
        <v>739752000</v>
      </c>
      <c r="K62" s="6">
        <f>SUM($G$61:K61)</f>
        <v>995820000</v>
      </c>
      <c r="L62" s="6">
        <f>SUM($G$61:L61)</f>
        <v>1280340000</v>
      </c>
      <c r="M62" s="6">
        <f>SUM($G$61:M61)</f>
        <v>1570550400</v>
      </c>
      <c r="N62" s="6">
        <f>SUM($G$61:N61)</f>
        <v>1866565008</v>
      </c>
      <c r="O62" s="6">
        <f>SUM($G$61:O61)</f>
        <v>2168499908.1599998</v>
      </c>
      <c r="P62" s="6">
        <f>SUM($G$61:P61)</f>
        <v>2476473506.3231997</v>
      </c>
      <c r="Q62" s="6">
        <f>SUM($G$61:Q61)</f>
        <v>2790606576.4496636</v>
      </c>
      <c r="R62" s="6">
        <f>SUM($G$61:R61)</f>
        <v>3111022307.9786568</v>
      </c>
      <c r="S62" s="6">
        <f>SUM($G$61:S61)</f>
        <v>3437846354.1382298</v>
      </c>
      <c r="T62" s="6">
        <f>SUM($G$61:T61)</f>
        <v>3771206881.2209945</v>
      </c>
      <c r="U62" s="6">
        <f>SUM($G$61:U61)</f>
        <v>4111234618.8454146</v>
      </c>
      <c r="V62" s="6">
        <f>SUM($G$61:V61)</f>
        <v>4458062911.2223234</v>
      </c>
      <c r="W62" s="6">
        <f>SUM($G$61:W61)</f>
        <v>4811827769.4467697</v>
      </c>
      <c r="X62" s="6">
        <f>SUM($G$61:X61)</f>
        <v>5172667924.8357048</v>
      </c>
      <c r="Y62" s="6">
        <f>SUM($G$61:Y61)</f>
        <v>5540724883.3324194</v>
      </c>
      <c r="Z62" s="6">
        <f>SUM($G$61:Z61)</f>
        <v>5916142980.9990683</v>
      </c>
      <c r="AA62" s="6">
        <f>SUM($G$61:AA61)</f>
        <v>6299069440.61905</v>
      </c>
      <c r="AB62" s="6">
        <f>SUM($G$61:AB61)</f>
        <v>6689654429.4314308</v>
      </c>
      <c r="AC62" s="6">
        <f>SUM($G$61:AC61)</f>
        <v>7088051118.0200596</v>
      </c>
      <c r="AD62" s="6">
        <f>SUM($G$61:AD61)</f>
        <v>7494415740.3804607</v>
      </c>
      <c r="AE62" s="6">
        <f>SUM($G$61:AE61)</f>
        <v>7908907655.1880703</v>
      </c>
      <c r="AF62" s="6">
        <f>SUM($G$61:AF61)</f>
        <v>8331689408.291832</v>
      </c>
      <c r="AG62" s="6">
        <f>SUM($G$61:AG61)</f>
        <v>8762926796.4576683</v>
      </c>
      <c r="AH62" s="6">
        <f>SUM($G$61:AH61)</f>
        <v>9202788932.3868217</v>
      </c>
      <c r="AI62" s="6">
        <f>SUM($G$61:AI61)</f>
        <v>9651448311.0345592</v>
      </c>
      <c r="AJ62" s="6">
        <f>SUM($G$61:AJ61)</f>
        <v>10109080877.255251</v>
      </c>
      <c r="AK62" s="6">
        <f>SUM($G$61:AK61)</f>
        <v>10575866094.800356</v>
      </c>
      <c r="AL62" s="6">
        <f>SUM($G$61:AL61)</f>
        <v>11051987016.696363</v>
      </c>
      <c r="AM62" s="6">
        <f>SUM($G$61:AM61)</f>
        <v>11537630357.030291</v>
      </c>
      <c r="AN62" s="6">
        <f>SUM($G$61:AN61)</f>
        <v>12032986564.170897</v>
      </c>
      <c r="AO62" s="6">
        <f>SUM($G$61:AO61)</f>
        <v>12538249895.454315</v>
      </c>
      <c r="AP62" s="6">
        <f>SUM($G$61:AP61)</f>
        <v>13053618493.363401</v>
      </c>
      <c r="AQ62" s="6">
        <f>SUM($G$61:AQ61)</f>
        <v>13579294463.230669</v>
      </c>
      <c r="AR62" s="6">
        <f>SUM($G$61:AR61)</f>
        <v>14115483952.495283</v>
      </c>
      <c r="AS62" s="6">
        <f>SUM($G$61:AS61)</f>
        <v>14662397231.545189</v>
      </c>
      <c r="AT62" s="6">
        <f>SUM($G$61:AT61)</f>
        <v>15220248776.176092</v>
      </c>
      <c r="AU62" s="6"/>
      <c r="AV62" s="6"/>
    </row>
    <row r="63" spans="2:58" x14ac:dyDescent="0.35">
      <c r="B63" s="1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</row>
    <row r="64" spans="2:58" x14ac:dyDescent="0.35">
      <c r="B64" s="1" t="s">
        <v>28</v>
      </c>
      <c r="G64" s="6">
        <f t="shared" ref="G64:AT64" si="28">G58*(1-$B$9)^(G11-$G$11)</f>
        <v>115279760.49825306</v>
      </c>
      <c r="H64" s="6">
        <f t="shared" si="28"/>
        <v>115131116.36354829</v>
      </c>
      <c r="I64" s="6">
        <f t="shared" si="28"/>
        <v>120277734.58472925</v>
      </c>
      <c r="J64" s="6">
        <f t="shared" si="28"/>
        <v>130521356.98057145</v>
      </c>
      <c r="K64" s="6">
        <f t="shared" si="28"/>
        <v>145663725.36985037</v>
      </c>
      <c r="L64" s="6">
        <f t="shared" si="28"/>
        <v>165506581.57134145</v>
      </c>
      <c r="M64" s="6">
        <f t="shared" si="28"/>
        <v>193533955.43777958</v>
      </c>
      <c r="N64" s="6">
        <f t="shared" si="28"/>
        <v>221481220.62744379</v>
      </c>
      <c r="O64" s="6">
        <f t="shared" si="28"/>
        <v>249330185.61871767</v>
      </c>
      <c r="P64" s="6">
        <f t="shared" si="28"/>
        <v>277062295.05955249</v>
      </c>
      <c r="Q64" s="6">
        <f t="shared" si="28"/>
        <v>301660818.10177535</v>
      </c>
      <c r="R64" s="6">
        <f t="shared" si="28"/>
        <v>322593315.42133242</v>
      </c>
      <c r="S64" s="6">
        <f t="shared" si="28"/>
        <v>340038354.11141133</v>
      </c>
      <c r="T64" s="6">
        <f t="shared" si="28"/>
        <v>354174107.44343883</v>
      </c>
      <c r="U64" s="6">
        <f t="shared" si="28"/>
        <v>365178346.99064559</v>
      </c>
      <c r="V64" s="6">
        <f t="shared" si="28"/>
        <v>373228434.5941025</v>
      </c>
      <c r="W64" s="6">
        <f t="shared" si="28"/>
        <v>381439523.94962871</v>
      </c>
      <c r="X64" s="6">
        <f t="shared" si="28"/>
        <v>389814835.09226537</v>
      </c>
      <c r="Y64" s="6">
        <f t="shared" si="28"/>
        <v>398357652.45775479</v>
      </c>
      <c r="Z64" s="6">
        <f t="shared" si="28"/>
        <v>407071326.17055398</v>
      </c>
      <c r="AA64" s="6">
        <f t="shared" si="28"/>
        <v>415959273.35760915</v>
      </c>
      <c r="AB64" s="6">
        <f t="shared" si="28"/>
        <v>425024979.48840541</v>
      </c>
      <c r="AC64" s="6">
        <f t="shared" si="28"/>
        <v>434271999.74181753</v>
      </c>
      <c r="AD64" s="6">
        <f t="shared" si="28"/>
        <v>443703960.400298</v>
      </c>
      <c r="AE64" s="6">
        <f t="shared" si="28"/>
        <v>453324560.27194798</v>
      </c>
      <c r="AF64" s="6">
        <f t="shared" si="28"/>
        <v>463137572.14103109</v>
      </c>
      <c r="AG64" s="6">
        <f t="shared" si="28"/>
        <v>473146844.24749577</v>
      </c>
      <c r="AH64" s="6">
        <f t="shared" si="28"/>
        <v>483356301.79608971</v>
      </c>
      <c r="AI64" s="6">
        <f t="shared" si="28"/>
        <v>493769948.49565554</v>
      </c>
      <c r="AJ64" s="6">
        <f t="shared" si="28"/>
        <v>504391868.12921286</v>
      </c>
      <c r="AK64" s="6">
        <f t="shared" si="28"/>
        <v>515226226.15544111</v>
      </c>
      <c r="AL64" s="6">
        <f t="shared" si="28"/>
        <v>526277271.34219414</v>
      </c>
      <c r="AM64" s="6">
        <f t="shared" si="28"/>
        <v>537549337.43268204</v>
      </c>
      <c r="AN64" s="6">
        <f t="shared" si="28"/>
        <v>549046844.84497988</v>
      </c>
      <c r="AO64" s="6">
        <f t="shared" si="28"/>
        <v>560774302.40552354</v>
      </c>
      <c r="AP64" s="6">
        <f t="shared" si="28"/>
        <v>572736309.1172781</v>
      </c>
      <c r="AQ64" s="6">
        <f t="shared" si="28"/>
        <v>584937555.96326768</v>
      </c>
      <c r="AR64" s="6">
        <f t="shared" si="28"/>
        <v>597382827.7461772</v>
      </c>
      <c r="AS64" s="6">
        <f t="shared" si="28"/>
        <v>610077004.96474481</v>
      </c>
      <c r="AT64" s="6">
        <f t="shared" si="28"/>
        <v>623025065.72768378</v>
      </c>
      <c r="AU64" s="6"/>
      <c r="AV64" s="6"/>
    </row>
    <row r="65" spans="2:48" x14ac:dyDescent="0.35">
      <c r="B65" s="1" t="s">
        <v>27</v>
      </c>
      <c r="G65" s="6">
        <f>SUM($G$64:G64)</f>
        <v>115279760.49825306</v>
      </c>
      <c r="H65" s="6">
        <f>SUM($G$64:H64)</f>
        <v>230410876.86180136</v>
      </c>
      <c r="I65" s="6">
        <f>SUM($G$64:I64)</f>
        <v>350688611.44653058</v>
      </c>
      <c r="J65" s="6">
        <f>SUM($G$64:J64)</f>
        <v>481209968.42710203</v>
      </c>
      <c r="K65" s="6">
        <f>SUM($G$64:K64)</f>
        <v>626873693.79695237</v>
      </c>
      <c r="L65" s="6">
        <f>SUM($G$64:L64)</f>
        <v>792380275.36829376</v>
      </c>
      <c r="M65" s="6">
        <f>SUM($G$64:M64)</f>
        <v>985914230.80607331</v>
      </c>
      <c r="N65" s="6">
        <f>SUM($G$64:N64)</f>
        <v>1207395451.433517</v>
      </c>
      <c r="O65" s="6">
        <f>SUM($G$64:O64)</f>
        <v>1456725637.0522346</v>
      </c>
      <c r="P65" s="6">
        <f>SUM($G$64:P64)</f>
        <v>1733787932.1117871</v>
      </c>
      <c r="Q65" s="6">
        <f>SUM($G$64:Q64)</f>
        <v>2035448750.2135625</v>
      </c>
      <c r="R65" s="6">
        <f>SUM($G$64:R64)</f>
        <v>2358042065.6348948</v>
      </c>
      <c r="S65" s="6">
        <f>SUM($G$64:S64)</f>
        <v>2698080419.7463064</v>
      </c>
      <c r="T65" s="6">
        <f>SUM($G$64:T64)</f>
        <v>3052254527.1897454</v>
      </c>
      <c r="U65" s="6">
        <f>SUM($G$64:U64)</f>
        <v>3417432874.1803908</v>
      </c>
      <c r="V65" s="6">
        <f>SUM($G$64:V64)</f>
        <v>3790661308.7744932</v>
      </c>
      <c r="W65" s="6">
        <f>SUM($G$64:W64)</f>
        <v>4172100832.724122</v>
      </c>
      <c r="X65" s="6">
        <f>SUM($G$64:X64)</f>
        <v>4561915667.8163872</v>
      </c>
      <c r="Y65" s="6">
        <f>SUM($G$64:Y64)</f>
        <v>4960273320.2741423</v>
      </c>
      <c r="Z65" s="6">
        <f>SUM($G$64:Z64)</f>
        <v>5367344646.4446964</v>
      </c>
      <c r="AA65" s="6">
        <f>SUM($G$64:AA64)</f>
        <v>5783303919.8023052</v>
      </c>
      <c r="AB65" s="6">
        <f>SUM($G$64:AB64)</f>
        <v>6208328899.2907104</v>
      </c>
      <c r="AC65" s="6">
        <f>SUM($G$64:AC64)</f>
        <v>6642600899.0325279</v>
      </c>
      <c r="AD65" s="6">
        <f>SUM($G$64:AD64)</f>
        <v>7086304859.432826</v>
      </c>
      <c r="AE65" s="6">
        <f>SUM($G$64:AE64)</f>
        <v>7539629419.7047739</v>
      </c>
      <c r="AF65" s="6">
        <f>SUM($G$64:AF64)</f>
        <v>8002766991.8458052</v>
      </c>
      <c r="AG65" s="6">
        <f>SUM($G$64:AG64)</f>
        <v>8475913836.0933008</v>
      </c>
      <c r="AH65" s="6">
        <f>SUM($G$64:AH64)</f>
        <v>8959270137.8893909</v>
      </c>
      <c r="AI65" s="6">
        <f>SUM($G$64:AI64)</f>
        <v>9453040086.385046</v>
      </c>
      <c r="AJ65" s="6">
        <f>SUM($G$64:AJ64)</f>
        <v>9957431954.5142593</v>
      </c>
      <c r="AK65" s="6">
        <f>SUM($G$64:AK64)</f>
        <v>10472658180.669701</v>
      </c>
      <c r="AL65" s="6">
        <f>SUM($G$64:AL64)</f>
        <v>10998935452.011894</v>
      </c>
      <c r="AM65" s="6">
        <f>SUM($G$64:AM64)</f>
        <v>11536484789.444576</v>
      </c>
      <c r="AN65" s="6">
        <f>SUM($G$64:AN64)</f>
        <v>12085531634.289557</v>
      </c>
      <c r="AO65" s="6">
        <f>SUM($G$64:AO64)</f>
        <v>12646305936.69508</v>
      </c>
      <c r="AP65" s="6">
        <f>SUM($G$64:AP64)</f>
        <v>13219042245.812359</v>
      </c>
      <c r="AQ65" s="6">
        <f>SUM($G$64:AQ64)</f>
        <v>13803979801.775627</v>
      </c>
      <c r="AR65" s="6">
        <f>SUM($G$64:AR64)</f>
        <v>14401362629.521805</v>
      </c>
      <c r="AS65" s="6">
        <f>SUM($G$64:AS64)</f>
        <v>15011439634.486549</v>
      </c>
      <c r="AT65" s="6">
        <f>SUM($G$64:AT64)</f>
        <v>15634464700.214233</v>
      </c>
      <c r="AU65" s="6"/>
      <c r="AV65" s="6"/>
    </row>
    <row r="66" spans="2:48" x14ac:dyDescent="0.35">
      <c r="B66" s="1" t="s">
        <v>23</v>
      </c>
      <c r="G66" s="6">
        <f t="shared" ref="G66:AT66" si="29">G61*(1-$B$9)^(G11-$G$11)</f>
        <v>142260000</v>
      </c>
      <c r="H66" s="6">
        <f t="shared" si="29"/>
        <v>170712000</v>
      </c>
      <c r="I66" s="6">
        <f t="shared" si="29"/>
        <v>199164000</v>
      </c>
      <c r="J66" s="6">
        <f t="shared" si="29"/>
        <v>227616000</v>
      </c>
      <c r="K66" s="6">
        <f t="shared" si="29"/>
        <v>256068000</v>
      </c>
      <c r="L66" s="6">
        <f t="shared" si="29"/>
        <v>284520000</v>
      </c>
      <c r="M66" s="6">
        <f t="shared" si="29"/>
        <v>290210400</v>
      </c>
      <c r="N66" s="6">
        <f t="shared" si="29"/>
        <v>296014608</v>
      </c>
      <c r="O66" s="6">
        <f t="shared" si="29"/>
        <v>301934900.16000003</v>
      </c>
      <c r="P66" s="6">
        <f t="shared" si="29"/>
        <v>307973598.16320002</v>
      </c>
      <c r="Q66" s="6">
        <f t="shared" si="29"/>
        <v>314133070.12646401</v>
      </c>
      <c r="R66" s="6">
        <f t="shared" si="29"/>
        <v>320415731.52899331</v>
      </c>
      <c r="S66" s="6">
        <f t="shared" si="29"/>
        <v>326824046.1595732</v>
      </c>
      <c r="T66" s="6">
        <f t="shared" si="29"/>
        <v>333360527.08276469</v>
      </c>
      <c r="U66" s="6">
        <f t="shared" si="29"/>
        <v>340027737.62441999</v>
      </c>
      <c r="V66" s="6">
        <f t="shared" si="29"/>
        <v>346828292.37690842</v>
      </c>
      <c r="W66" s="6">
        <f t="shared" si="29"/>
        <v>353764858.22444659</v>
      </c>
      <c r="X66" s="6">
        <f t="shared" si="29"/>
        <v>360840155.38893551</v>
      </c>
      <c r="Y66" s="6">
        <f t="shared" si="29"/>
        <v>368056958.49671423</v>
      </c>
      <c r="Z66" s="6">
        <f t="shared" si="29"/>
        <v>375418097.66664851</v>
      </c>
      <c r="AA66" s="6">
        <f t="shared" si="29"/>
        <v>382926459.61998147</v>
      </c>
      <c r="AB66" s="6">
        <f t="shared" si="29"/>
        <v>390584988.81238109</v>
      </c>
      <c r="AC66" s="6">
        <f t="shared" si="29"/>
        <v>398396688.58862871</v>
      </c>
      <c r="AD66" s="6">
        <f t="shared" si="29"/>
        <v>406364622.36040127</v>
      </c>
      <c r="AE66" s="6">
        <f t="shared" si="29"/>
        <v>414491914.80760932</v>
      </c>
      <c r="AF66" s="6">
        <f t="shared" si="29"/>
        <v>422781753.10376149</v>
      </c>
      <c r="AG66" s="6">
        <f t="shared" si="29"/>
        <v>431237388.16583675</v>
      </c>
      <c r="AH66" s="6">
        <f t="shared" si="29"/>
        <v>439862135.9291535</v>
      </c>
      <c r="AI66" s="6">
        <f t="shared" si="29"/>
        <v>448659378.64773661</v>
      </c>
      <c r="AJ66" s="6">
        <f t="shared" si="29"/>
        <v>457632566.22069132</v>
      </c>
      <c r="AK66" s="6">
        <f t="shared" si="29"/>
        <v>466785217.54510516</v>
      </c>
      <c r="AL66" s="6">
        <f t="shared" si="29"/>
        <v>476120921.8960073</v>
      </c>
      <c r="AM66" s="6">
        <f t="shared" si="29"/>
        <v>485643340.33392745</v>
      </c>
      <c r="AN66" s="6">
        <f t="shared" si="29"/>
        <v>495356207.14060599</v>
      </c>
      <c r="AO66" s="6">
        <f t="shared" si="29"/>
        <v>505263331.28341812</v>
      </c>
      <c r="AP66" s="6">
        <f t="shared" si="29"/>
        <v>515368597.90908647</v>
      </c>
      <c r="AQ66" s="6">
        <f t="shared" si="29"/>
        <v>525675969.8672682</v>
      </c>
      <c r="AR66" s="6">
        <f t="shared" si="29"/>
        <v>536189489.26461357</v>
      </c>
      <c r="AS66" s="6">
        <f t="shared" si="29"/>
        <v>546913279.0499059</v>
      </c>
      <c r="AT66" s="6">
        <f t="shared" si="29"/>
        <v>557851544.63090408</v>
      </c>
      <c r="AU66" s="6"/>
      <c r="AV66" s="6"/>
    </row>
    <row r="67" spans="2:48" ht="13" customHeight="1" x14ac:dyDescent="0.35">
      <c r="B67" s="1" t="s">
        <v>24</v>
      </c>
      <c r="G67" s="6">
        <f>SUM($G$66:G66)</f>
        <v>142260000</v>
      </c>
      <c r="H67" s="6">
        <f>SUM($G$66:H66)</f>
        <v>312972000</v>
      </c>
      <c r="I67" s="6">
        <f>SUM($G$66:I66)</f>
        <v>512136000</v>
      </c>
      <c r="J67" s="6">
        <f>SUM($G$66:J66)</f>
        <v>739752000</v>
      </c>
      <c r="K67" s="6">
        <f>SUM($G$66:K66)</f>
        <v>995820000</v>
      </c>
      <c r="L67" s="6">
        <f>SUM($G$66:L66)</f>
        <v>1280340000</v>
      </c>
      <c r="M67" s="6">
        <f>SUM($G$66:M66)</f>
        <v>1570550400</v>
      </c>
      <c r="N67" s="6">
        <f>SUM($G$66:N66)</f>
        <v>1866565008</v>
      </c>
      <c r="O67" s="6">
        <f>SUM($G$66:O66)</f>
        <v>2168499908.1599998</v>
      </c>
      <c r="P67" s="6">
        <f>SUM($G$66:P66)</f>
        <v>2476473506.3231997</v>
      </c>
      <c r="Q67" s="6">
        <f>SUM($G$66:Q66)</f>
        <v>2790606576.4496636</v>
      </c>
      <c r="R67" s="6">
        <f>SUM($G$66:R66)</f>
        <v>3111022307.9786568</v>
      </c>
      <c r="S67" s="6">
        <f>SUM($G$66:S66)</f>
        <v>3437846354.1382298</v>
      </c>
      <c r="T67" s="6">
        <f>SUM($G$66:T66)</f>
        <v>3771206881.2209945</v>
      </c>
      <c r="U67" s="6">
        <f>SUM($G$66:U66)</f>
        <v>4111234618.8454146</v>
      </c>
      <c r="V67" s="6">
        <f>SUM($G$66:V66)</f>
        <v>4458062911.2223234</v>
      </c>
      <c r="W67" s="6">
        <f>SUM($G$66:W66)</f>
        <v>4811827769.4467697</v>
      </c>
      <c r="X67" s="6">
        <f>SUM($G$66:X66)</f>
        <v>5172667924.8357048</v>
      </c>
      <c r="Y67" s="6">
        <f>SUM($G$66:Y66)</f>
        <v>5540724883.3324194</v>
      </c>
      <c r="Z67" s="6">
        <f>SUM($G$66:Z66)</f>
        <v>5916142980.9990683</v>
      </c>
      <c r="AA67" s="6">
        <f>SUM($G$66:AA66)</f>
        <v>6299069440.61905</v>
      </c>
      <c r="AB67" s="6">
        <f>SUM($G$66:AB66)</f>
        <v>6689654429.4314308</v>
      </c>
      <c r="AC67" s="6">
        <f>SUM($G$66:AC66)</f>
        <v>7088051118.0200596</v>
      </c>
      <c r="AD67" s="6">
        <f>SUM($G$66:AD66)</f>
        <v>7494415740.3804607</v>
      </c>
      <c r="AE67" s="6">
        <f>SUM($G$66:AE66)</f>
        <v>7908907655.1880703</v>
      </c>
      <c r="AF67" s="6">
        <f>SUM($G$66:AF66)</f>
        <v>8331689408.291832</v>
      </c>
      <c r="AG67" s="6">
        <f>SUM($G$66:AG66)</f>
        <v>8762926796.4576683</v>
      </c>
      <c r="AH67" s="6">
        <f>SUM($G$66:AH66)</f>
        <v>9202788932.3868217</v>
      </c>
      <c r="AI67" s="6">
        <f>SUM($G$66:AI66)</f>
        <v>9651448311.0345592</v>
      </c>
      <c r="AJ67" s="6">
        <f>SUM($G$66:AJ66)</f>
        <v>10109080877.255251</v>
      </c>
      <c r="AK67" s="6">
        <f>SUM($G$66:AK66)</f>
        <v>10575866094.800356</v>
      </c>
      <c r="AL67" s="6">
        <f>SUM($G$66:AL66)</f>
        <v>11051987016.696363</v>
      </c>
      <c r="AM67" s="6">
        <f>SUM($G$66:AM66)</f>
        <v>11537630357.030291</v>
      </c>
      <c r="AN67" s="6">
        <f>SUM($G$66:AN66)</f>
        <v>12032986564.170897</v>
      </c>
      <c r="AO67" s="6">
        <f>SUM($G$66:AO66)</f>
        <v>12538249895.454315</v>
      </c>
      <c r="AP67" s="6">
        <f>SUM($G$66:AP66)</f>
        <v>13053618493.363401</v>
      </c>
      <c r="AQ67" s="6">
        <f>SUM($G$66:AQ66)</f>
        <v>13579294463.230669</v>
      </c>
      <c r="AR67" s="6">
        <f>SUM($G$66:AR66)</f>
        <v>14115483952.495283</v>
      </c>
      <c r="AS67" s="6">
        <f>SUM($G$66:AS66)</f>
        <v>14662397231.545189</v>
      </c>
      <c r="AT67" s="6">
        <f>SUM($G$66:AT66)</f>
        <v>15220248776.176092</v>
      </c>
      <c r="AU67" s="6"/>
      <c r="AV67" s="6"/>
    </row>
    <row r="69" spans="2:48" x14ac:dyDescent="0.35">
      <c r="B69" s="1" t="s">
        <v>29</v>
      </c>
      <c r="G69" s="6">
        <f>G67-G65</f>
        <v>26980239.501746938</v>
      </c>
      <c r="H69" s="6">
        <f t="shared" ref="H69:AT69" si="30">H67-H65</f>
        <v>82561123.138198644</v>
      </c>
      <c r="I69" s="6">
        <f t="shared" si="30"/>
        <v>161447388.55346942</v>
      </c>
      <c r="J69" s="6">
        <f t="shared" si="30"/>
        <v>258542031.57289797</v>
      </c>
      <c r="K69" s="6">
        <f t="shared" si="30"/>
        <v>368946306.20304763</v>
      </c>
      <c r="L69" s="6">
        <f t="shared" si="30"/>
        <v>487959724.63170624</v>
      </c>
      <c r="M69" s="6">
        <f t="shared" si="30"/>
        <v>584636169.19392669</v>
      </c>
      <c r="N69" s="6">
        <f t="shared" si="30"/>
        <v>659169556.56648302</v>
      </c>
      <c r="O69" s="6">
        <f t="shared" si="30"/>
        <v>711774271.1077652</v>
      </c>
      <c r="P69" s="6">
        <f t="shared" si="30"/>
        <v>742685574.21141267</v>
      </c>
      <c r="Q69" s="6">
        <f t="shared" si="30"/>
        <v>755157826.23610115</v>
      </c>
      <c r="R69" s="6">
        <f t="shared" si="30"/>
        <v>752980242.34376192</v>
      </c>
      <c r="S69" s="6">
        <f t="shared" si="30"/>
        <v>739765934.39192343</v>
      </c>
      <c r="T69" s="6">
        <f t="shared" si="30"/>
        <v>718952354.03124905</v>
      </c>
      <c r="U69" s="6">
        <f t="shared" si="30"/>
        <v>693801744.6650238</v>
      </c>
      <c r="V69" s="6">
        <f t="shared" si="30"/>
        <v>667401602.4478302</v>
      </c>
      <c r="W69" s="6">
        <f t="shared" si="30"/>
        <v>639726936.72264767</v>
      </c>
      <c r="X69" s="6">
        <f t="shared" si="30"/>
        <v>610752257.01931763</v>
      </c>
      <c r="Y69" s="6">
        <f t="shared" si="30"/>
        <v>580451563.05827713</v>
      </c>
      <c r="Z69" s="6">
        <f t="shared" si="30"/>
        <v>548798334.55437183</v>
      </c>
      <c r="AA69" s="6">
        <f t="shared" si="30"/>
        <v>515765520.8167448</v>
      </c>
      <c r="AB69" s="6">
        <f t="shared" si="30"/>
        <v>481325530.14072037</v>
      </c>
      <c r="AC69" s="6">
        <f t="shared" si="30"/>
        <v>445450218.98753166</v>
      </c>
      <c r="AD69" s="6">
        <f t="shared" si="30"/>
        <v>408110880.9476347</v>
      </c>
      <c r="AE69" s="6">
        <f t="shared" si="30"/>
        <v>369278235.48329639</v>
      </c>
      <c r="AF69" s="6">
        <f t="shared" si="30"/>
        <v>328922416.4460268</v>
      </c>
      <c r="AG69" s="6">
        <f t="shared" si="30"/>
        <v>287012960.36436749</v>
      </c>
      <c r="AH69" s="6">
        <f t="shared" si="30"/>
        <v>243518794.4974308</v>
      </c>
      <c r="AI69" s="6">
        <f t="shared" si="30"/>
        <v>198408224.64951324</v>
      </c>
      <c r="AJ69" s="6">
        <f t="shared" si="30"/>
        <v>151648922.74099159</v>
      </c>
      <c r="AK69" s="6">
        <f t="shared" si="30"/>
        <v>103207914.13065529</v>
      </c>
      <c r="AL69" s="6">
        <f t="shared" si="30"/>
        <v>53051564.684469223</v>
      </c>
      <c r="AM69" s="6">
        <f t="shared" si="30"/>
        <v>1145567.5857143402</v>
      </c>
      <c r="AN69" s="6">
        <f t="shared" si="30"/>
        <v>-52545070.118659973</v>
      </c>
      <c r="AO69" s="6">
        <f t="shared" si="30"/>
        <v>-108056041.24076462</v>
      </c>
      <c r="AP69" s="6">
        <f t="shared" si="30"/>
        <v>-165423752.44895744</v>
      </c>
      <c r="AQ69" s="6">
        <f t="shared" si="30"/>
        <v>-224685338.54495811</v>
      </c>
      <c r="AR69" s="6">
        <f t="shared" si="30"/>
        <v>-285878677.02652168</v>
      </c>
      <c r="AS69" s="6">
        <f t="shared" si="30"/>
        <v>-349042402.94136047</v>
      </c>
      <c r="AT69" s="6">
        <f t="shared" si="30"/>
        <v>-414215924.03814125</v>
      </c>
      <c r="AU69" s="6"/>
      <c r="AV69" s="6"/>
    </row>
    <row r="70" spans="2:48" x14ac:dyDescent="0.35">
      <c r="B70" s="1"/>
    </row>
    <row r="71" spans="2:48" x14ac:dyDescent="0.35">
      <c r="B71" s="1" t="s">
        <v>31</v>
      </c>
      <c r="G71" s="5">
        <f>G58-G61</f>
        <v>-26980239.501746938</v>
      </c>
      <c r="H71" s="5">
        <f t="shared" ref="H71:AD71" si="31">H58-H61</f>
        <v>-55580883.636451706</v>
      </c>
      <c r="I71" s="5">
        <f t="shared" si="31"/>
        <v>-78886265.415270746</v>
      </c>
      <c r="J71" s="5">
        <f t="shared" si="31"/>
        <v>-97094643.019428551</v>
      </c>
      <c r="K71" s="5">
        <f t="shared" si="31"/>
        <v>-110404274.63014963</v>
      </c>
      <c r="L71" s="5">
        <f t="shared" si="31"/>
        <v>-119013418.42865855</v>
      </c>
      <c r="M71" s="5">
        <f t="shared" si="31"/>
        <v>-96676444.562220424</v>
      </c>
      <c r="N71" s="5">
        <f t="shared" si="31"/>
        <v>-74533387.37255621</v>
      </c>
      <c r="O71" s="5">
        <f t="shared" si="31"/>
        <v>-52604714.541282356</v>
      </c>
      <c r="P71" s="5">
        <f t="shared" si="31"/>
        <v>-30911303.10364753</v>
      </c>
      <c r="Q71" s="5">
        <f t="shared" si="31"/>
        <v>-12472252.024688661</v>
      </c>
      <c r="R71" s="5">
        <f t="shared" si="31"/>
        <v>2177583.8923391104</v>
      </c>
      <c r="S71" s="5">
        <f t="shared" si="31"/>
        <v>13214307.951838136</v>
      </c>
      <c r="T71" s="5">
        <f t="shared" si="31"/>
        <v>20813580.360674143</v>
      </c>
      <c r="U71" s="5">
        <f t="shared" si="31"/>
        <v>25150609.3662256</v>
      </c>
      <c r="V71" s="5">
        <f t="shared" si="31"/>
        <v>26400142.21719408</v>
      </c>
      <c r="W71" s="5">
        <f t="shared" si="31"/>
        <v>27674665.725182116</v>
      </c>
      <c r="X71" s="5">
        <f t="shared" si="31"/>
        <v>28974679.703329861</v>
      </c>
      <c r="Y71" s="5">
        <f t="shared" si="31"/>
        <v>30300693.961040556</v>
      </c>
      <c r="Z71" s="5">
        <f t="shared" si="31"/>
        <v>31653228.503905475</v>
      </c>
      <c r="AA71" s="5">
        <f t="shared" si="31"/>
        <v>33032813.737627685</v>
      </c>
      <c r="AB71" s="5">
        <f t="shared" si="31"/>
        <v>34439990.676024318</v>
      </c>
      <c r="AC71" s="5">
        <f t="shared" si="31"/>
        <v>35875311.153188825</v>
      </c>
      <c r="AD71" s="5">
        <f t="shared" si="31"/>
        <v>37339338.039896727</v>
      </c>
    </row>
    <row r="72" spans="2:48" x14ac:dyDescent="0.35">
      <c r="C72" s="8"/>
      <c r="D72" s="8"/>
      <c r="E72" s="8"/>
      <c r="F72" s="10"/>
    </row>
    <row r="73" spans="2:48" x14ac:dyDescent="0.35">
      <c r="C73" s="12"/>
      <c r="D73" s="12"/>
      <c r="E73" s="12"/>
      <c r="F73" s="10"/>
    </row>
    <row r="74" spans="2:48" x14ac:dyDescent="0.35">
      <c r="C74" s="11"/>
      <c r="D74" s="11"/>
      <c r="E74" s="11"/>
      <c r="F74" s="10"/>
    </row>
    <row r="76" spans="2:48" x14ac:dyDescent="0.35"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</row>
    <row r="77" spans="2:48" x14ac:dyDescent="0.35"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</row>
    <row r="78" spans="2:48" x14ac:dyDescent="0.35"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</row>
    <row r="80" spans="2:48" x14ac:dyDescent="0.35">
      <c r="B80" s="1"/>
    </row>
    <row r="81" spans="7:46" x14ac:dyDescent="0.35"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</row>
    <row r="82" spans="7:46" x14ac:dyDescent="0.35"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</row>
    <row r="83" spans="7:46" x14ac:dyDescent="0.35"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</row>
    <row r="84" spans="7:46" x14ac:dyDescent="0.35"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</row>
    <row r="85" spans="7:46" x14ac:dyDescent="0.35"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</row>
    <row r="92" spans="7:46" x14ac:dyDescent="0.35">
      <c r="O92" t="s">
        <v>33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86FAB-BAF9-437E-8A18-3314A8E869E8}">
  <dimension ref="D6:D7"/>
  <sheetViews>
    <sheetView topLeftCell="A4" zoomScale="115" zoomScaleNormal="115" workbookViewId="0">
      <selection activeCell="O39" sqref="O39"/>
    </sheetView>
  </sheetViews>
  <sheetFormatPr defaultRowHeight="14.5" x14ac:dyDescent="0.35"/>
  <sheetData>
    <row r="6" spans="4:4" x14ac:dyDescent="0.35">
      <c r="D6" t="s">
        <v>30</v>
      </c>
    </row>
    <row r="7" spans="4:4" x14ac:dyDescent="0.35">
      <c r="D7" t="s">
        <v>32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1a - Analysis - 10% DR</vt:lpstr>
      <vt:lpstr>1b - Charts -10% DR</vt:lpstr>
      <vt:lpstr>1c - Analysis - 0% DR</vt:lpstr>
      <vt:lpstr>1d - Charts - 0% DR</vt:lpstr>
      <vt:lpstr>2a - Analysis - 10% DR, yr1 tax</vt:lpstr>
      <vt:lpstr>2b - Charts - 10% DR, yr1 tax</vt:lpstr>
      <vt:lpstr>2c - Analysis - 0% DR, yr1 tax</vt:lpstr>
      <vt:lpstr>2d - Charts - 0% DR, yr1 tax</vt:lpstr>
    </vt:vector>
  </TitlesOfParts>
  <Company>Optimal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Cliff McDonald</dc:creator>
  <cp:lastModifiedBy>Josh Wasylyk</cp:lastModifiedBy>
  <dcterms:created xsi:type="dcterms:W3CDTF">2020-05-13T16:55:31Z</dcterms:created>
  <dcterms:modified xsi:type="dcterms:W3CDTF">2022-04-14T20:21:40Z</dcterms:modified>
</cp:coreProperties>
</file>