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RPortbl\TorysAtWork\MIMA\"/>
    </mc:Choice>
  </mc:AlternateContent>
  <xr:revisionPtr revIDLastSave="0" documentId="8_{A176A136-F41D-41F9-AD75-CB26E82D501B}" xr6:coauthVersionLast="45" xr6:coauthVersionMax="45" xr10:uidLastSave="{00000000-0000-0000-0000-000000000000}"/>
  <bookViews>
    <workbookView xWindow="-108" yWindow="-108" windowWidth="23256" windowHeight="12576" firstSheet="1" activeTab="4" xr2:uid="{6603748E-8709-4FF2-A572-7074FF09FAC8}"/>
  </bookViews>
  <sheets>
    <sheet name="2021 Combined" sheetId="11" state="hidden" r:id="rId1"/>
    <sheet name="2022 Combined" sheetId="8" r:id="rId2"/>
    <sheet name="2022 LTPL" sheetId="9" r:id="rId3"/>
    <sheet name="2022 RCL" sheetId="10" r:id="rId4"/>
    <sheet name="2023 Combined" sheetId="13" r:id="rId5"/>
    <sheet name="2023 LTPL" sheetId="14" r:id="rId6"/>
    <sheet name="2023 RCL" sheetId="15" r:id="rId7"/>
    <sheet name="Calcuations, Tables" sheetId="12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Cash">#REF!</definedName>
    <definedName name="Cash2">#REF!</definedName>
    <definedName name="data02">'[1]36. 2002 data'!$A$1:$CY$53</definedName>
    <definedName name="data03">'[1]35. 2003 data'!$A$1:$DA$53</definedName>
    <definedName name="data04">'[1]34. 2004 data'!$A$1:$DA$53</definedName>
    <definedName name="data05">'[1]33. 2005 data'!$A$1:$CU$53</definedName>
    <definedName name="data06">'[1]32. 2006 data'!$A$1:$CO$53</definedName>
    <definedName name="data07">'[1]31. 2007 data'!$A$1:$CK$53</definedName>
    <definedName name="data08">'[1]30. 2008 data'!$A$1:$CG$53</definedName>
    <definedName name="data09">'[1]29. 2009 data'!$A$1:$CC$53</definedName>
    <definedName name="data10">'[1]28. 2010 data'!$A$1:$CC$53</definedName>
    <definedName name="data11">'[1]27. 2011 data '!$B$1:$CD$54</definedName>
    <definedName name="DaysInPreviousYear">'[2]Distribution Revenue by Source'!$B$22</definedName>
    <definedName name="DaysInYear">'[2]Distribution Revenue by Source'!$B$21</definedName>
    <definedName name="distributors">'[3]4. Peer &amp; Size Group'!$A$2:$A$74</definedName>
    <definedName name="Driver">[4]Lists!$A$4:$A$7</definedName>
    <definedName name="DVA">[5]Macro1!$A$63</definedName>
    <definedName name="FortyFivePercent">'[1]23. LV Charges Included in BM'!$E$3</definedName>
    <definedName name="HVDS_LOW">'[1]23. LV Charges Included in BM'!$C$3</definedName>
    <definedName name="Macro1">[6]Macro1!$A$1</definedName>
    <definedName name="Macro2">[6]Macro1!$A$8</definedName>
    <definedName name="Macro3">[6]Macro1!$A$15</definedName>
    <definedName name="Macro4">[6]Macro1!$A$22</definedName>
    <definedName name="Macro5">[6]Macro1!$A$29</definedName>
    <definedName name="Macro6">[6]Macro1!$A$36</definedName>
    <definedName name="Macro7">[6]Macro1!$A$43</definedName>
    <definedName name="MofF">#REF!</definedName>
    <definedName name="Ratebase">'[2]Distribution Revenue by Source'!$C$25</definedName>
    <definedName name="Recover">[7]Macro1!$A$63</definedName>
    <definedName name="siofjej">[5]Macro1!$A$63</definedName>
    <definedName name="Size1_1_1">'[8]Size - Chart1 Info'!#REF!</definedName>
    <definedName name="Size1_1_2">'[8]Size - Chart1 Info'!#REF!</definedName>
    <definedName name="Size1_1_3">'[8]Size - Chart1 Info'!#REF!</definedName>
    <definedName name="Size1_1_4">'[8]Size - Chart1 Info'!#REF!</definedName>
    <definedName name="Size1_2_1">'[8]Size - Chart1 Info'!#REF!</definedName>
    <definedName name="Size1_2_2">'[8]Size - Chart1 Info'!#REF!</definedName>
    <definedName name="Size1_2_3">'[8]Size - Chart1 Info'!#REF!</definedName>
    <definedName name="Size1_2_4">'[8]Size - Chart1 Info'!#REF!</definedName>
    <definedName name="Size1_3_1">'[8]Size - Chart1 Info'!#REF!</definedName>
    <definedName name="Size1_3_2">'[8]Size - Chart1 Info'!#REF!</definedName>
    <definedName name="Size1_3_3">'[8]Size - Chart1 Info'!#REF!</definedName>
    <definedName name="Size1_3_4">'[8]Size - Chart1 Info'!#REF!</definedName>
    <definedName name="Size1_4_1">'[8]Size - Chart1 Info'!#REF!</definedName>
    <definedName name="Size1_4_2">'[8]Size - Chart1 Info'!#REF!</definedName>
    <definedName name="Size1_4_3">'[8]Size - Chart1 Info'!#REF!</definedName>
    <definedName name="Size1_4_4">'[8]Size - Chart1 Info'!#REF!</definedName>
    <definedName name="Size1OneOne">'[8]Size - Chart1 Info'!#REF!</definedName>
    <definedName name="Size1OneThree">'[8]Size - Chart1 Info'!#REF!</definedName>
    <definedName name="Size1OneTwo">'[8]Size - Chart1 Info'!#REF!</definedName>
    <definedName name="Size2_1_1">'[8]Size - Chart2 Info'!#REF!</definedName>
    <definedName name="Size2_1_2">'[8]Size - Chart2 Info'!#REF!</definedName>
    <definedName name="Size2_1_3">'[8]Size - Chart2 Info'!#REF!</definedName>
    <definedName name="Size2_1_4">'[8]Size - Chart2 Info'!#REF!</definedName>
    <definedName name="Size2_2_1">'[8]Size - Chart2 Info'!#REF!</definedName>
    <definedName name="Size2_2_2">'[8]Size - Chart2 Info'!#REF!</definedName>
    <definedName name="Size2_2_3">'[8]Size - Chart2 Info'!#REF!</definedName>
    <definedName name="Size2_2_4">'[8]Size - Chart2 Info'!#REF!</definedName>
    <definedName name="Size2_3_1">'[8]Size - Chart2 Info'!#REF!</definedName>
    <definedName name="Size2_3_2">'[8]Size - Chart2 Info'!#REF!</definedName>
    <definedName name="Size2_3_3">'[8]Size - Chart2 Info'!#REF!</definedName>
    <definedName name="Size2_3_4">'[8]Size - Chart2 Info'!#REF!</definedName>
    <definedName name="Size2_4_1">'[8]Size - Chart2 Info'!#REF!</definedName>
    <definedName name="Size2_4_2">'[8]Size - Chart2 Info'!#REF!</definedName>
    <definedName name="Size2_4_3">'[8]Size - Chart2 Info'!#REF!</definedName>
    <definedName name="Size2_4_4">'[8]Size - Chart2 Info'!#REF!</definedName>
    <definedName name="Surtax">#REF!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7" i="12" l="1"/>
  <c r="V105" i="12"/>
  <c r="V106" i="12"/>
  <c r="W108" i="12"/>
  <c r="V108" i="12"/>
  <c r="J116" i="12"/>
  <c r="K100" i="12" s="1"/>
  <c r="K116" i="12" s="1"/>
  <c r="L100" i="12" s="1"/>
  <c r="L116" i="12" l="1"/>
  <c r="M100" i="12" s="1"/>
  <c r="M116" i="12" l="1"/>
  <c r="N100" i="12" s="1"/>
  <c r="U18" i="15"/>
  <c r="U20" i="15"/>
  <c r="U28" i="15"/>
  <c r="U18" i="14"/>
  <c r="U19" i="14"/>
  <c r="U21" i="14"/>
  <c r="U22" i="14"/>
  <c r="U23" i="14"/>
  <c r="U25" i="14"/>
  <c r="U26" i="14"/>
  <c r="U27" i="14"/>
  <c r="U28" i="14"/>
  <c r="U17" i="14"/>
  <c r="U20" i="14"/>
  <c r="L48" i="13"/>
  <c r="W37" i="13"/>
  <c r="W39" i="13"/>
  <c r="X41" i="13"/>
  <c r="X43" i="13"/>
  <c r="X44" i="13"/>
  <c r="W45" i="13"/>
  <c r="X18" i="13"/>
  <c r="X19" i="13"/>
  <c r="W20" i="13"/>
  <c r="W21" i="13"/>
  <c r="W22" i="13"/>
  <c r="W24" i="13"/>
  <c r="W25" i="13"/>
  <c r="W26" i="13"/>
  <c r="X27" i="13"/>
  <c r="X29" i="13"/>
  <c r="X31" i="13"/>
  <c r="W17" i="13"/>
  <c r="W13" i="13"/>
  <c r="W14" i="13"/>
  <c r="W12" i="13"/>
  <c r="U32" i="13"/>
  <c r="U33" i="13"/>
  <c r="U34" i="13"/>
  <c r="U36" i="13"/>
  <c r="U37" i="13"/>
  <c r="U38" i="13"/>
  <c r="U39" i="13"/>
  <c r="U40" i="13"/>
  <c r="U41" i="13"/>
  <c r="U42" i="13"/>
  <c r="U44" i="13"/>
  <c r="U45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U29" i="13"/>
  <c r="U12" i="13"/>
  <c r="U13" i="13"/>
  <c r="U14" i="13"/>
  <c r="U15" i="13"/>
  <c r="L48" i="15"/>
  <c r="L47" i="15"/>
  <c r="S46" i="15"/>
  <c r="K46" i="15"/>
  <c r="K49" i="15" s="1"/>
  <c r="Y45" i="15"/>
  <c r="J45" i="15" s="1"/>
  <c r="L45" i="15" s="1"/>
  <c r="X45" i="15"/>
  <c r="W45" i="15"/>
  <c r="U45" i="15"/>
  <c r="R45" i="15"/>
  <c r="T45" i="15" s="1"/>
  <c r="Y44" i="15"/>
  <c r="J44" i="15" s="1"/>
  <c r="L44" i="15" s="1"/>
  <c r="X44" i="15"/>
  <c r="W44" i="15"/>
  <c r="U44" i="15"/>
  <c r="R44" i="15"/>
  <c r="T44" i="15" s="1"/>
  <c r="Y43" i="15"/>
  <c r="J43" i="15" s="1"/>
  <c r="L43" i="15" s="1"/>
  <c r="X43" i="15"/>
  <c r="W43" i="15"/>
  <c r="U43" i="15"/>
  <c r="Y42" i="15"/>
  <c r="J42" i="15" s="1"/>
  <c r="L42" i="15" s="1"/>
  <c r="X42" i="15"/>
  <c r="W42" i="15"/>
  <c r="U42" i="15"/>
  <c r="Y41" i="15"/>
  <c r="J41" i="15" s="1"/>
  <c r="L41" i="15" s="1"/>
  <c r="X41" i="15"/>
  <c r="W41" i="15"/>
  <c r="U41" i="15"/>
  <c r="R41" i="15"/>
  <c r="T41" i="15" s="1"/>
  <c r="Y40" i="15"/>
  <c r="J40" i="15" s="1"/>
  <c r="L40" i="15" s="1"/>
  <c r="X40" i="15"/>
  <c r="W40" i="15"/>
  <c r="U40" i="15"/>
  <c r="R40" i="15"/>
  <c r="T40" i="15" s="1"/>
  <c r="Y39" i="15"/>
  <c r="J39" i="15" s="1"/>
  <c r="L39" i="15" s="1"/>
  <c r="X39" i="15"/>
  <c r="W39" i="15"/>
  <c r="U39" i="15"/>
  <c r="Y38" i="15"/>
  <c r="J38" i="15" s="1"/>
  <c r="L38" i="15" s="1"/>
  <c r="X38" i="15"/>
  <c r="W38" i="15"/>
  <c r="U38" i="15"/>
  <c r="Y37" i="15"/>
  <c r="J37" i="15" s="1"/>
  <c r="L37" i="15" s="1"/>
  <c r="X37" i="15"/>
  <c r="W37" i="15"/>
  <c r="U37" i="15"/>
  <c r="R37" i="15"/>
  <c r="T37" i="15" s="1"/>
  <c r="Y36" i="15"/>
  <c r="J36" i="15" s="1"/>
  <c r="L36" i="15" s="1"/>
  <c r="X36" i="15"/>
  <c r="W36" i="15"/>
  <c r="U36" i="15"/>
  <c r="R36" i="15"/>
  <c r="T36" i="15" s="1"/>
  <c r="Y35" i="15"/>
  <c r="J35" i="15" s="1"/>
  <c r="L35" i="15" s="1"/>
  <c r="X35" i="15"/>
  <c r="W35" i="15"/>
  <c r="U35" i="15"/>
  <c r="Y34" i="15"/>
  <c r="J34" i="15" s="1"/>
  <c r="L34" i="15" s="1"/>
  <c r="X34" i="15"/>
  <c r="W34" i="15"/>
  <c r="U34" i="15"/>
  <c r="Y33" i="15"/>
  <c r="J33" i="15" s="1"/>
  <c r="L33" i="15" s="1"/>
  <c r="X33" i="15"/>
  <c r="W33" i="15"/>
  <c r="U33" i="15"/>
  <c r="R33" i="15"/>
  <c r="T33" i="15" s="1"/>
  <c r="Y32" i="15"/>
  <c r="J32" i="15" s="1"/>
  <c r="L32" i="15" s="1"/>
  <c r="X32" i="15"/>
  <c r="W32" i="15"/>
  <c r="U32" i="15"/>
  <c r="R32" i="15"/>
  <c r="T32" i="15" s="1"/>
  <c r="Y31" i="15"/>
  <c r="J31" i="15" s="1"/>
  <c r="L31" i="15" s="1"/>
  <c r="X31" i="15"/>
  <c r="W31" i="15"/>
  <c r="U31" i="15"/>
  <c r="Y29" i="15"/>
  <c r="J29" i="15" s="1"/>
  <c r="X29" i="15"/>
  <c r="W29" i="15"/>
  <c r="U29" i="15"/>
  <c r="Y28" i="15"/>
  <c r="J28" i="15" s="1"/>
  <c r="X28" i="15"/>
  <c r="W28" i="15"/>
  <c r="Y27" i="15"/>
  <c r="J27" i="15" s="1"/>
  <c r="X27" i="15"/>
  <c r="W27" i="15"/>
  <c r="U27" i="15"/>
  <c r="Y20" i="15"/>
  <c r="J20" i="15" s="1"/>
  <c r="X20" i="15"/>
  <c r="W20" i="15"/>
  <c r="Y19" i="15"/>
  <c r="J19" i="15" s="1"/>
  <c r="X19" i="15"/>
  <c r="W19" i="15"/>
  <c r="U19" i="15"/>
  <c r="Y18" i="15"/>
  <c r="J18" i="15" s="1"/>
  <c r="X18" i="15"/>
  <c r="W18" i="15"/>
  <c r="Y17" i="15"/>
  <c r="J17" i="15" s="1"/>
  <c r="X17" i="15"/>
  <c r="W17" i="15"/>
  <c r="U17" i="15"/>
  <c r="Y15" i="15"/>
  <c r="J15" i="15" s="1"/>
  <c r="L15" i="15" s="1"/>
  <c r="X15" i="15"/>
  <c r="W15" i="15"/>
  <c r="U15" i="15"/>
  <c r="R15" i="15"/>
  <c r="T15" i="15" s="1"/>
  <c r="Y14" i="15"/>
  <c r="J14" i="15" s="1"/>
  <c r="L14" i="15" s="1"/>
  <c r="X14" i="15"/>
  <c r="W14" i="15"/>
  <c r="U14" i="15"/>
  <c r="Y13" i="15"/>
  <c r="J13" i="15" s="1"/>
  <c r="L13" i="15" s="1"/>
  <c r="X13" i="15"/>
  <c r="W13" i="15"/>
  <c r="U13" i="15"/>
  <c r="Y12" i="15"/>
  <c r="J12" i="15" s="1"/>
  <c r="X12" i="15"/>
  <c r="W12" i="15"/>
  <c r="U12" i="15"/>
  <c r="R12" i="15"/>
  <c r="T12" i="15" s="1"/>
  <c r="U5" i="15"/>
  <c r="U4" i="15"/>
  <c r="L48" i="14"/>
  <c r="L47" i="14"/>
  <c r="S46" i="14"/>
  <c r="K46" i="14"/>
  <c r="K49" i="14" s="1"/>
  <c r="Y45" i="14"/>
  <c r="J45" i="14" s="1"/>
  <c r="L45" i="14" s="1"/>
  <c r="X45" i="14"/>
  <c r="W45" i="14"/>
  <c r="U45" i="14"/>
  <c r="R45" i="14"/>
  <c r="T45" i="14" s="1"/>
  <c r="Y44" i="14"/>
  <c r="J44" i="14" s="1"/>
  <c r="L44" i="14" s="1"/>
  <c r="X44" i="14"/>
  <c r="W44" i="14"/>
  <c r="U44" i="14"/>
  <c r="Y43" i="14"/>
  <c r="J43" i="14" s="1"/>
  <c r="L43" i="14" s="1"/>
  <c r="X43" i="14"/>
  <c r="W43" i="14"/>
  <c r="U43" i="14"/>
  <c r="Y42" i="14"/>
  <c r="J42" i="14" s="1"/>
  <c r="L42" i="14" s="1"/>
  <c r="X42" i="14"/>
  <c r="W42" i="14"/>
  <c r="U42" i="14"/>
  <c r="R42" i="14"/>
  <c r="T42" i="14" s="1"/>
  <c r="Y41" i="14"/>
  <c r="J41" i="14" s="1"/>
  <c r="L41" i="14" s="1"/>
  <c r="X41" i="14"/>
  <c r="W41" i="14"/>
  <c r="U41" i="14"/>
  <c r="R41" i="14"/>
  <c r="T41" i="14" s="1"/>
  <c r="Y40" i="14"/>
  <c r="J40" i="14" s="1"/>
  <c r="L40" i="14" s="1"/>
  <c r="X40" i="14"/>
  <c r="W40" i="14"/>
  <c r="U40" i="14"/>
  <c r="Y39" i="14"/>
  <c r="J39" i="14" s="1"/>
  <c r="L39" i="14" s="1"/>
  <c r="X39" i="14"/>
  <c r="W39" i="14"/>
  <c r="U39" i="14"/>
  <c r="Y38" i="14"/>
  <c r="J38" i="14" s="1"/>
  <c r="L38" i="14" s="1"/>
  <c r="X38" i="14"/>
  <c r="W38" i="14"/>
  <c r="U38" i="14"/>
  <c r="R38" i="14"/>
  <c r="T38" i="14" s="1"/>
  <c r="Y37" i="14"/>
  <c r="J37" i="14" s="1"/>
  <c r="L37" i="14" s="1"/>
  <c r="X37" i="14"/>
  <c r="W37" i="14"/>
  <c r="U37" i="14"/>
  <c r="R37" i="14"/>
  <c r="T37" i="14" s="1"/>
  <c r="Y36" i="14"/>
  <c r="J36" i="14" s="1"/>
  <c r="L36" i="14" s="1"/>
  <c r="X36" i="14"/>
  <c r="W36" i="14"/>
  <c r="U36" i="14"/>
  <c r="Y35" i="14"/>
  <c r="J35" i="14" s="1"/>
  <c r="L35" i="14" s="1"/>
  <c r="X35" i="14"/>
  <c r="W35" i="14"/>
  <c r="U35" i="14"/>
  <c r="Y34" i="14"/>
  <c r="J34" i="14" s="1"/>
  <c r="L34" i="14" s="1"/>
  <c r="X34" i="14"/>
  <c r="W34" i="14"/>
  <c r="U34" i="14"/>
  <c r="R34" i="14"/>
  <c r="T34" i="14" s="1"/>
  <c r="Y33" i="14"/>
  <c r="J33" i="14" s="1"/>
  <c r="L33" i="14" s="1"/>
  <c r="X33" i="14"/>
  <c r="W33" i="14"/>
  <c r="U33" i="14"/>
  <c r="R33" i="14"/>
  <c r="T33" i="14" s="1"/>
  <c r="Y32" i="14"/>
  <c r="J32" i="14" s="1"/>
  <c r="L32" i="14" s="1"/>
  <c r="X32" i="14"/>
  <c r="W32" i="14"/>
  <c r="U32" i="14"/>
  <c r="Y31" i="14"/>
  <c r="J31" i="14" s="1"/>
  <c r="L31" i="14" s="1"/>
  <c r="X31" i="14"/>
  <c r="W31" i="14"/>
  <c r="U31" i="14"/>
  <c r="Y29" i="14"/>
  <c r="J29" i="14" s="1"/>
  <c r="X29" i="14"/>
  <c r="W29" i="14"/>
  <c r="U29" i="14"/>
  <c r="Y28" i="14"/>
  <c r="J28" i="14" s="1"/>
  <c r="X28" i="14"/>
  <c r="W28" i="14"/>
  <c r="Y27" i="14"/>
  <c r="X27" i="14"/>
  <c r="W27" i="14"/>
  <c r="Y25" i="14"/>
  <c r="J25" i="14" s="1"/>
  <c r="X25" i="14"/>
  <c r="W25" i="14"/>
  <c r="U24" i="14"/>
  <c r="Y20" i="14"/>
  <c r="X20" i="14"/>
  <c r="W20" i="14"/>
  <c r="Y19" i="14"/>
  <c r="Y19" i="13" s="1"/>
  <c r="J19" i="13" s="1"/>
  <c r="X19" i="14"/>
  <c r="W19" i="14"/>
  <c r="Y18" i="14"/>
  <c r="J18" i="14" s="1"/>
  <c r="X18" i="14"/>
  <c r="W18" i="14"/>
  <c r="Y17" i="14"/>
  <c r="J17" i="14" s="1"/>
  <c r="X17" i="14"/>
  <c r="W17" i="14"/>
  <c r="Y15" i="14"/>
  <c r="J15" i="14" s="1"/>
  <c r="L15" i="14" s="1"/>
  <c r="X15" i="14"/>
  <c r="W15" i="14"/>
  <c r="U15" i="14"/>
  <c r="R15" i="14"/>
  <c r="T15" i="14" s="1"/>
  <c r="Y14" i="14"/>
  <c r="J14" i="14" s="1"/>
  <c r="L14" i="14" s="1"/>
  <c r="X14" i="14"/>
  <c r="W14" i="14"/>
  <c r="U14" i="14"/>
  <c r="Y13" i="14"/>
  <c r="J13" i="14" s="1"/>
  <c r="L13" i="14" s="1"/>
  <c r="X13" i="14"/>
  <c r="W13" i="14"/>
  <c r="U13" i="14"/>
  <c r="R13" i="14"/>
  <c r="T13" i="14" s="1"/>
  <c r="Y12" i="14"/>
  <c r="X12" i="14"/>
  <c r="W12" i="14"/>
  <c r="U12" i="14"/>
  <c r="U5" i="14"/>
  <c r="U4" i="14"/>
  <c r="S46" i="13"/>
  <c r="U43" i="13"/>
  <c r="W42" i="13"/>
  <c r="X42" i="13"/>
  <c r="W40" i="13"/>
  <c r="X40" i="13"/>
  <c r="W38" i="13"/>
  <c r="X38" i="13"/>
  <c r="X36" i="13"/>
  <c r="U35" i="13"/>
  <c r="X34" i="13"/>
  <c r="U31" i="13"/>
  <c r="X28" i="13"/>
  <c r="X20" i="13"/>
  <c r="W19" i="13"/>
  <c r="X17" i="13"/>
  <c r="W15" i="13"/>
  <c r="X15" i="13"/>
  <c r="T5" i="13"/>
  <c r="T4" i="13"/>
  <c r="V45" i="14" l="1"/>
  <c r="V33" i="14"/>
  <c r="V13" i="14"/>
  <c r="X39" i="13"/>
  <c r="V41" i="14"/>
  <c r="V15" i="14"/>
  <c r="G45" i="15"/>
  <c r="M45" i="15" s="1"/>
  <c r="X14" i="13"/>
  <c r="Z189" i="12" s="1"/>
  <c r="AA189" i="12" s="1"/>
  <c r="N189" i="12" s="1"/>
  <c r="N116" i="12"/>
  <c r="X37" i="13"/>
  <c r="G42" i="14"/>
  <c r="M42" i="14" s="1"/>
  <c r="X13" i="13"/>
  <c r="W44" i="13"/>
  <c r="G13" i="14"/>
  <c r="M13" i="14" s="1"/>
  <c r="Y20" i="13"/>
  <c r="J20" i="13" s="1"/>
  <c r="V36" i="15"/>
  <c r="G37" i="15"/>
  <c r="M37" i="15" s="1"/>
  <c r="X45" i="13"/>
  <c r="G34" i="14"/>
  <c r="M34" i="14" s="1"/>
  <c r="G13" i="15"/>
  <c r="M13" i="15" s="1"/>
  <c r="V44" i="15"/>
  <c r="Y27" i="13"/>
  <c r="J27" i="13" s="1"/>
  <c r="J20" i="14"/>
  <c r="G31" i="14"/>
  <c r="M31" i="14" s="1"/>
  <c r="G39" i="14"/>
  <c r="M39" i="14" s="1"/>
  <c r="G34" i="15"/>
  <c r="M34" i="15" s="1"/>
  <c r="G42" i="15"/>
  <c r="M42" i="15" s="1"/>
  <c r="V37" i="14"/>
  <c r="G12" i="15"/>
  <c r="V32" i="15"/>
  <c r="V40" i="15"/>
  <c r="W41" i="13"/>
  <c r="G38" i="14"/>
  <c r="G33" i="15"/>
  <c r="G41" i="15"/>
  <c r="G15" i="14"/>
  <c r="M15" i="14" s="1"/>
  <c r="G35" i="14"/>
  <c r="M35" i="14" s="1"/>
  <c r="G43" i="14"/>
  <c r="M43" i="14" s="1"/>
  <c r="V15" i="15"/>
  <c r="G38" i="15"/>
  <c r="M38" i="15" s="1"/>
  <c r="Y29" i="13"/>
  <c r="J29" i="13" s="1"/>
  <c r="F46" i="15"/>
  <c r="F49" i="15" s="1"/>
  <c r="J19" i="14"/>
  <c r="Y28" i="13"/>
  <c r="J28" i="13" s="1"/>
  <c r="J27" i="14"/>
  <c r="Y17" i="13"/>
  <c r="J17" i="13" s="1"/>
  <c r="Y18" i="13"/>
  <c r="J18" i="13" s="1"/>
  <c r="U46" i="14"/>
  <c r="E46" i="14"/>
  <c r="E49" i="14" s="1"/>
  <c r="K46" i="13"/>
  <c r="K49" i="13" s="1"/>
  <c r="L47" i="13"/>
  <c r="X12" i="13"/>
  <c r="U46" i="13"/>
  <c r="H23" i="15"/>
  <c r="H23" i="14"/>
  <c r="R36" i="14"/>
  <c r="T36" i="14" s="1"/>
  <c r="V36" i="14" s="1"/>
  <c r="G36" i="14"/>
  <c r="M36" i="14" s="1"/>
  <c r="W23" i="13"/>
  <c r="X23" i="13" s="1"/>
  <c r="W27" i="13"/>
  <c r="W28" i="13"/>
  <c r="H22" i="15"/>
  <c r="H22" i="14"/>
  <c r="X22" i="13"/>
  <c r="W29" i="13"/>
  <c r="H24" i="15"/>
  <c r="H24" i="14"/>
  <c r="X24" i="13"/>
  <c r="W18" i="13"/>
  <c r="W31" i="13"/>
  <c r="W32" i="13"/>
  <c r="X32" i="13" s="1"/>
  <c r="W33" i="13"/>
  <c r="X33" i="13" s="1"/>
  <c r="W34" i="13"/>
  <c r="W35" i="13"/>
  <c r="X35" i="13" s="1"/>
  <c r="W36" i="13"/>
  <c r="H21" i="14"/>
  <c r="H21" i="15"/>
  <c r="X21" i="13"/>
  <c r="H25" i="15"/>
  <c r="X25" i="13"/>
  <c r="H26" i="14"/>
  <c r="H26" i="15"/>
  <c r="X26" i="13"/>
  <c r="R39" i="15"/>
  <c r="T39" i="15" s="1"/>
  <c r="V39" i="15" s="1"/>
  <c r="G39" i="15"/>
  <c r="M39" i="15" s="1"/>
  <c r="R32" i="14"/>
  <c r="T32" i="14" s="1"/>
  <c r="V32" i="14" s="1"/>
  <c r="G32" i="14"/>
  <c r="M32" i="14" s="1"/>
  <c r="R14" i="15"/>
  <c r="T14" i="15" s="1"/>
  <c r="V14" i="15" s="1"/>
  <c r="G14" i="15"/>
  <c r="M14" i="15" s="1"/>
  <c r="R35" i="15"/>
  <c r="T35" i="15" s="1"/>
  <c r="V35" i="15" s="1"/>
  <c r="G35" i="15"/>
  <c r="M35" i="15" s="1"/>
  <c r="E46" i="13"/>
  <c r="E49" i="13" s="1"/>
  <c r="R12" i="14"/>
  <c r="G12" i="14"/>
  <c r="M38" i="14"/>
  <c r="R31" i="15"/>
  <c r="T31" i="15" s="1"/>
  <c r="V31" i="15" s="1"/>
  <c r="G31" i="15"/>
  <c r="M31" i="15" s="1"/>
  <c r="M41" i="15"/>
  <c r="V42" i="14"/>
  <c r="V45" i="15"/>
  <c r="F46" i="14"/>
  <c r="F49" i="14" s="1"/>
  <c r="V38" i="14"/>
  <c r="M33" i="15"/>
  <c r="V41" i="15"/>
  <c r="F46" i="13"/>
  <c r="W43" i="13"/>
  <c r="J12" i="14"/>
  <c r="V34" i="14"/>
  <c r="L12" i="15"/>
  <c r="V37" i="15"/>
  <c r="R44" i="14"/>
  <c r="T44" i="14" s="1"/>
  <c r="V44" i="14" s="1"/>
  <c r="G44" i="14"/>
  <c r="M44" i="14" s="1"/>
  <c r="V12" i="15"/>
  <c r="V33" i="15"/>
  <c r="G14" i="14"/>
  <c r="M14" i="14" s="1"/>
  <c r="R14" i="14"/>
  <c r="T14" i="14" s="1"/>
  <c r="V14" i="14" s="1"/>
  <c r="R40" i="14"/>
  <c r="T40" i="14" s="1"/>
  <c r="V40" i="14" s="1"/>
  <c r="G40" i="14"/>
  <c r="M40" i="14" s="1"/>
  <c r="R43" i="15"/>
  <c r="T43" i="15" s="1"/>
  <c r="V43" i="15" s="1"/>
  <c r="G43" i="15"/>
  <c r="M43" i="15" s="1"/>
  <c r="R31" i="14"/>
  <c r="T31" i="14" s="1"/>
  <c r="V31" i="14" s="1"/>
  <c r="G33" i="14"/>
  <c r="M33" i="14" s="1"/>
  <c r="R35" i="14"/>
  <c r="T35" i="14" s="1"/>
  <c r="V35" i="14" s="1"/>
  <c r="G37" i="14"/>
  <c r="M37" i="14" s="1"/>
  <c r="R39" i="14"/>
  <c r="T39" i="14" s="1"/>
  <c r="V39" i="14" s="1"/>
  <c r="G41" i="14"/>
  <c r="M41" i="14" s="1"/>
  <c r="R43" i="14"/>
  <c r="T43" i="14" s="1"/>
  <c r="V43" i="14" s="1"/>
  <c r="G45" i="14"/>
  <c r="M45" i="14" s="1"/>
  <c r="R13" i="15"/>
  <c r="T13" i="15" s="1"/>
  <c r="V13" i="15" s="1"/>
  <c r="G15" i="15"/>
  <c r="M15" i="15" s="1"/>
  <c r="G32" i="15"/>
  <c r="M32" i="15" s="1"/>
  <c r="R34" i="15"/>
  <c r="T34" i="15" s="1"/>
  <c r="V34" i="15" s="1"/>
  <c r="G36" i="15"/>
  <c r="M36" i="15" s="1"/>
  <c r="R38" i="15"/>
  <c r="T38" i="15" s="1"/>
  <c r="V38" i="15" s="1"/>
  <c r="G40" i="15"/>
  <c r="M40" i="15" s="1"/>
  <c r="R42" i="15"/>
  <c r="T42" i="15" s="1"/>
  <c r="V42" i="15" s="1"/>
  <c r="G44" i="15"/>
  <c r="M44" i="15" s="1"/>
  <c r="J189" i="12" l="1"/>
  <c r="J197" i="12" s="1"/>
  <c r="K181" i="12" s="1"/>
  <c r="K189" i="12"/>
  <c r="L189" i="12"/>
  <c r="M189" i="12"/>
  <c r="O100" i="12"/>
  <c r="W26" i="14"/>
  <c r="X26" i="14" s="1"/>
  <c r="W24" i="15"/>
  <c r="X24" i="15" s="1"/>
  <c r="W25" i="15"/>
  <c r="X25" i="15" s="1"/>
  <c r="W21" i="15"/>
  <c r="X21" i="15" s="1"/>
  <c r="W22" i="14"/>
  <c r="X22" i="14" s="1"/>
  <c r="T12" i="14"/>
  <c r="W21" i="14"/>
  <c r="X21" i="14" s="1"/>
  <c r="W22" i="15"/>
  <c r="X22" i="15" s="1"/>
  <c r="W23" i="14"/>
  <c r="X23" i="14" s="1"/>
  <c r="M12" i="15"/>
  <c r="L12" i="14"/>
  <c r="W26" i="15"/>
  <c r="X26" i="15" s="1"/>
  <c r="W24" i="14"/>
  <c r="X24" i="14" s="1"/>
  <c r="W23" i="15"/>
  <c r="X23" i="15" s="1"/>
  <c r="K197" i="12" l="1"/>
  <c r="L181" i="12" s="1"/>
  <c r="L197" i="12" s="1"/>
  <c r="M181" i="12" s="1"/>
  <c r="M197" i="12" s="1"/>
  <c r="N181" i="12" s="1"/>
  <c r="N197" i="12" s="1"/>
  <c r="O181" i="12" s="1"/>
  <c r="O116" i="12"/>
  <c r="O189" i="12"/>
  <c r="V12" i="14"/>
  <c r="M12" i="14"/>
  <c r="O197" i="12" l="1"/>
  <c r="P100" i="12"/>
  <c r="P116" i="12" l="1"/>
  <c r="P189" i="12"/>
  <c r="P181" i="12"/>
  <c r="W191" i="12"/>
  <c r="W190" i="12"/>
  <c r="AA188" i="12"/>
  <c r="J188" i="12" s="1"/>
  <c r="AA187" i="12"/>
  <c r="J187" i="12"/>
  <c r="AA186" i="12"/>
  <c r="J186" i="12"/>
  <c r="Z165" i="12"/>
  <c r="AA165" i="12" s="1"/>
  <c r="Z164" i="12"/>
  <c r="AA164" i="12" s="1"/>
  <c r="Z163" i="12"/>
  <c r="AA163" i="12" s="1"/>
  <c r="Z162" i="12"/>
  <c r="AA162" i="12" s="1"/>
  <c r="Z161" i="12"/>
  <c r="AA161" i="12" s="1"/>
  <c r="Z160" i="12"/>
  <c r="AA160" i="12" s="1"/>
  <c r="AA139" i="12"/>
  <c r="J139" i="12" s="1"/>
  <c r="AA138" i="12"/>
  <c r="J138" i="12" s="1"/>
  <c r="AA137" i="12"/>
  <c r="J137" i="12"/>
  <c r="AA136" i="12"/>
  <c r="J136" i="12" s="1"/>
  <c r="AA135" i="12"/>
  <c r="J135" i="12"/>
  <c r="AA134" i="12"/>
  <c r="J134" i="12"/>
  <c r="J115" i="12"/>
  <c r="K99" i="12" s="1"/>
  <c r="K188" i="12" s="1"/>
  <c r="J114" i="12"/>
  <c r="K98" i="12" s="1"/>
  <c r="J113" i="12"/>
  <c r="K97" i="12" s="1"/>
  <c r="K186" i="12" s="1"/>
  <c r="J111" i="12"/>
  <c r="J18" i="12" s="1"/>
  <c r="W110" i="12"/>
  <c r="W109" i="12"/>
  <c r="J103" i="12"/>
  <c r="J17" i="12" s="1"/>
  <c r="U85" i="12"/>
  <c r="U13" i="12" s="1"/>
  <c r="T85" i="12"/>
  <c r="T13" i="12" s="1"/>
  <c r="S85" i="12"/>
  <c r="S13" i="12" s="1"/>
  <c r="R85" i="12"/>
  <c r="R13" i="12" s="1"/>
  <c r="Q85" i="12"/>
  <c r="Q13" i="12" s="1"/>
  <c r="P85" i="12"/>
  <c r="P13" i="12" s="1"/>
  <c r="O85" i="12"/>
  <c r="N85" i="12"/>
  <c r="N13" i="12" s="1"/>
  <c r="M85" i="12"/>
  <c r="M13" i="12" s="1"/>
  <c r="L85" i="12"/>
  <c r="L13" i="12" s="1"/>
  <c r="K85" i="12"/>
  <c r="K13" i="12" s="1"/>
  <c r="J85" i="12"/>
  <c r="J13" i="12" s="1"/>
  <c r="W84" i="12"/>
  <c r="W83" i="12"/>
  <c r="W82" i="12"/>
  <c r="W81" i="12"/>
  <c r="W80" i="12"/>
  <c r="W79" i="12"/>
  <c r="J66" i="12"/>
  <c r="J65" i="12"/>
  <c r="K49" i="12" s="1"/>
  <c r="J64" i="12"/>
  <c r="K48" i="12" s="1"/>
  <c r="K137" i="12" s="1"/>
  <c r="J63" i="12"/>
  <c r="J62" i="12"/>
  <c r="K46" i="12" s="1"/>
  <c r="J61" i="12"/>
  <c r="U59" i="12"/>
  <c r="U8" i="12" s="1"/>
  <c r="T59" i="12"/>
  <c r="T8" i="12" s="1"/>
  <c r="S59" i="12"/>
  <c r="S8" i="12" s="1"/>
  <c r="R59" i="12"/>
  <c r="R8" i="12" s="1"/>
  <c r="Q59" i="12"/>
  <c r="Q8" i="12" s="1"/>
  <c r="P59" i="12"/>
  <c r="P8" i="12" s="1"/>
  <c r="O59" i="12"/>
  <c r="O8" i="12" s="1"/>
  <c r="N59" i="12"/>
  <c r="N8" i="12" s="1"/>
  <c r="M59" i="12"/>
  <c r="M8" i="12" s="1"/>
  <c r="L59" i="12"/>
  <c r="L8" i="12" s="1"/>
  <c r="K59" i="12"/>
  <c r="K8" i="12" s="1"/>
  <c r="J59" i="12"/>
  <c r="W58" i="12"/>
  <c r="V58" i="12"/>
  <c r="W57" i="12"/>
  <c r="V57" i="12"/>
  <c r="W56" i="12"/>
  <c r="V56" i="12"/>
  <c r="W55" i="12"/>
  <c r="V55" i="12"/>
  <c r="W54" i="12"/>
  <c r="V54" i="12"/>
  <c r="W53" i="12"/>
  <c r="V53" i="12"/>
  <c r="J51" i="12"/>
  <c r="J7" i="12" s="1"/>
  <c r="J19" i="12" l="1"/>
  <c r="J8" i="12"/>
  <c r="J9" i="12"/>
  <c r="J10" i="12" s="1"/>
  <c r="J192" i="12"/>
  <c r="J36" i="12" s="1"/>
  <c r="P197" i="12"/>
  <c r="Q100" i="12"/>
  <c r="V59" i="12"/>
  <c r="W85" i="12"/>
  <c r="K135" i="12"/>
  <c r="K62" i="12"/>
  <c r="L46" i="12" s="1"/>
  <c r="L135" i="12" s="1"/>
  <c r="K64" i="12"/>
  <c r="L48" i="12" s="1"/>
  <c r="L64" i="12" s="1"/>
  <c r="M48" i="12" s="1"/>
  <c r="W59" i="12"/>
  <c r="K17" i="12"/>
  <c r="J20" i="12"/>
  <c r="K47" i="12"/>
  <c r="J140" i="12"/>
  <c r="K50" i="12"/>
  <c r="K187" i="12"/>
  <c r="K192" i="12" s="1"/>
  <c r="K36" i="12" s="1"/>
  <c r="K103" i="12"/>
  <c r="O13" i="12"/>
  <c r="J67" i="12"/>
  <c r="K45" i="12"/>
  <c r="K138" i="12"/>
  <c r="K65" i="12"/>
  <c r="J119" i="12"/>
  <c r="K7" i="12" l="1"/>
  <c r="K9" i="12" s="1"/>
  <c r="Q189" i="12"/>
  <c r="Q116" i="12"/>
  <c r="Q181" i="12"/>
  <c r="L62" i="12"/>
  <c r="M46" i="12" s="1"/>
  <c r="M135" i="12" s="1"/>
  <c r="L137" i="12"/>
  <c r="L49" i="12"/>
  <c r="J26" i="12"/>
  <c r="K134" i="12"/>
  <c r="K51" i="12"/>
  <c r="K61" i="12"/>
  <c r="M137" i="12"/>
  <c r="M64" i="12"/>
  <c r="N48" i="12" s="1"/>
  <c r="K66" i="12"/>
  <c r="K139" i="12"/>
  <c r="K63" i="12"/>
  <c r="K136" i="12"/>
  <c r="L7" i="12"/>
  <c r="Q197" i="12" l="1"/>
  <c r="R100" i="12"/>
  <c r="M62" i="12"/>
  <c r="N46" i="12" s="1"/>
  <c r="N62" i="12" s="1"/>
  <c r="L138" i="12"/>
  <c r="L65" i="12"/>
  <c r="L47" i="12"/>
  <c r="K67" i="12"/>
  <c r="L45" i="12"/>
  <c r="L50" i="12"/>
  <c r="K140" i="12"/>
  <c r="L9" i="12"/>
  <c r="M7" i="12" s="1"/>
  <c r="K10" i="12"/>
  <c r="N64" i="12"/>
  <c r="O48" i="12" s="1"/>
  <c r="N137" i="12"/>
  <c r="R181" i="12" l="1"/>
  <c r="R116" i="12"/>
  <c r="R189" i="12"/>
  <c r="L10" i="12"/>
  <c r="N135" i="12"/>
  <c r="M49" i="12"/>
  <c r="L134" i="12"/>
  <c r="L51" i="12"/>
  <c r="L61" i="12"/>
  <c r="L136" i="12"/>
  <c r="L63" i="12"/>
  <c r="M9" i="12"/>
  <c r="N7" i="12" s="1"/>
  <c r="K26" i="12"/>
  <c r="O46" i="12"/>
  <c r="O64" i="12"/>
  <c r="O137" i="12"/>
  <c r="L139" i="12"/>
  <c r="L66" i="12"/>
  <c r="S100" i="12" l="1"/>
  <c r="R197" i="12"/>
  <c r="S181" i="12" s="1"/>
  <c r="M10" i="12"/>
  <c r="M47" i="12"/>
  <c r="M50" i="12"/>
  <c r="M45" i="12"/>
  <c r="L67" i="12"/>
  <c r="P48" i="12"/>
  <c r="L140" i="12"/>
  <c r="O135" i="12"/>
  <c r="O62" i="12"/>
  <c r="M65" i="12"/>
  <c r="M138" i="12"/>
  <c r="N9" i="12"/>
  <c r="O7" i="12" s="1"/>
  <c r="S116" i="12" l="1"/>
  <c r="T100" i="12" s="1"/>
  <c r="S189" i="12"/>
  <c r="N10" i="12"/>
  <c r="M134" i="12"/>
  <c r="M61" i="12"/>
  <c r="M51" i="12"/>
  <c r="N49" i="12"/>
  <c r="M63" i="12"/>
  <c r="M136" i="12"/>
  <c r="P137" i="12"/>
  <c r="P64" i="12"/>
  <c r="Q48" i="12" s="1"/>
  <c r="O9" i="12"/>
  <c r="P7" i="12" s="1"/>
  <c r="P46" i="12"/>
  <c r="M139" i="12"/>
  <c r="M66" i="12"/>
  <c r="L26" i="12"/>
  <c r="T116" i="12" l="1"/>
  <c r="U100" i="12" s="1"/>
  <c r="T189" i="12"/>
  <c r="S197" i="12"/>
  <c r="T181" i="12" s="1"/>
  <c r="T197" i="12" s="1"/>
  <c r="U181" i="12" s="1"/>
  <c r="O10" i="12"/>
  <c r="M67" i="12"/>
  <c r="N45" i="12"/>
  <c r="Q64" i="12"/>
  <c r="R48" i="12" s="1"/>
  <c r="Q137" i="12"/>
  <c r="P135" i="12"/>
  <c r="P62" i="12"/>
  <c r="Q46" i="12" s="1"/>
  <c r="N138" i="12"/>
  <c r="N65" i="12"/>
  <c r="M140" i="12"/>
  <c r="N50" i="12"/>
  <c r="P9" i="12"/>
  <c r="Q7" i="12" s="1"/>
  <c r="N47" i="12"/>
  <c r="V181" i="12" l="1"/>
  <c r="U116" i="12"/>
  <c r="V116" i="12" s="1"/>
  <c r="U189" i="12"/>
  <c r="V100" i="12"/>
  <c r="P10" i="12"/>
  <c r="M26" i="12"/>
  <c r="Q135" i="12"/>
  <c r="Q62" i="12"/>
  <c r="R46" i="12" s="1"/>
  <c r="N63" i="12"/>
  <c r="N136" i="12"/>
  <c r="N134" i="12"/>
  <c r="N51" i="12"/>
  <c r="N61" i="12"/>
  <c r="N66" i="12"/>
  <c r="N139" i="12"/>
  <c r="R137" i="12"/>
  <c r="R64" i="12"/>
  <c r="S48" i="12" s="1"/>
  <c r="Q9" i="12"/>
  <c r="R7" i="12" s="1"/>
  <c r="O49" i="12"/>
  <c r="V189" i="12" l="1"/>
  <c r="W189" i="12"/>
  <c r="U197" i="12"/>
  <c r="V197" i="12" s="1"/>
  <c r="Q10" i="12"/>
  <c r="R9" i="12"/>
  <c r="S7" i="12" s="1"/>
  <c r="S137" i="12"/>
  <c r="S64" i="12"/>
  <c r="T48" i="12" s="1"/>
  <c r="O47" i="12"/>
  <c r="O138" i="12"/>
  <c r="O65" i="12"/>
  <c r="O45" i="12"/>
  <c r="N67" i="12"/>
  <c r="R62" i="12"/>
  <c r="S46" i="12" s="1"/>
  <c r="R135" i="12"/>
  <c r="O50" i="12"/>
  <c r="N140" i="12"/>
  <c r="O139" i="12" l="1"/>
  <c r="O66" i="12"/>
  <c r="P50" i="12" s="1"/>
  <c r="P49" i="12"/>
  <c r="S135" i="12"/>
  <c r="S62" i="12"/>
  <c r="T46" i="12" s="1"/>
  <c r="T137" i="12"/>
  <c r="T64" i="12"/>
  <c r="U48" i="12" s="1"/>
  <c r="O136" i="12"/>
  <c r="O63" i="12"/>
  <c r="P47" i="12" s="1"/>
  <c r="N26" i="12"/>
  <c r="S9" i="12"/>
  <c r="T7" i="12" s="1"/>
  <c r="O134" i="12"/>
  <c r="O61" i="12"/>
  <c r="O51" i="12"/>
  <c r="R10" i="12"/>
  <c r="S10" i="12" l="1"/>
  <c r="O140" i="12"/>
  <c r="O26" i="12" s="1"/>
  <c r="T135" i="12"/>
  <c r="T62" i="12"/>
  <c r="U46" i="12" s="1"/>
  <c r="P138" i="12"/>
  <c r="P65" i="12"/>
  <c r="Q49" i="12" s="1"/>
  <c r="P136" i="12"/>
  <c r="P63" i="12"/>
  <c r="Q47" i="12" s="1"/>
  <c r="P66" i="12"/>
  <c r="Q50" i="12" s="1"/>
  <c r="P139" i="12"/>
  <c r="U137" i="12"/>
  <c r="U64" i="12"/>
  <c r="V64" i="12" s="1"/>
  <c r="C10" i="12"/>
  <c r="V48" i="12"/>
  <c r="O67" i="12"/>
  <c r="P45" i="12"/>
  <c r="T9" i="12"/>
  <c r="U7" i="12" s="1"/>
  <c r="Q139" i="12" l="1"/>
  <c r="Q66" i="12"/>
  <c r="R50" i="12" s="1"/>
  <c r="U135" i="12"/>
  <c r="U62" i="12"/>
  <c r="V62" i="12" s="1"/>
  <c r="C8" i="12"/>
  <c r="V46" i="12"/>
  <c r="W137" i="12"/>
  <c r="V137" i="12"/>
  <c r="P134" i="12"/>
  <c r="P140" i="12" s="1"/>
  <c r="P26" i="12" s="1"/>
  <c r="P51" i="12"/>
  <c r="P61" i="12"/>
  <c r="Q138" i="12"/>
  <c r="Q65" i="12"/>
  <c r="R49" i="12" s="1"/>
  <c r="U9" i="12"/>
  <c r="U10" i="12" s="1"/>
  <c r="Q136" i="12"/>
  <c r="Q63" i="12"/>
  <c r="R47" i="12" s="1"/>
  <c r="T10" i="12"/>
  <c r="V10" i="12" l="1"/>
  <c r="C40" i="12" s="1"/>
  <c r="P67" i="12"/>
  <c r="Q45" i="12"/>
  <c r="R139" i="12"/>
  <c r="R66" i="12"/>
  <c r="S50" i="12" s="1"/>
  <c r="R136" i="12"/>
  <c r="R63" i="12"/>
  <c r="S47" i="12" s="1"/>
  <c r="R138" i="12"/>
  <c r="R65" i="12"/>
  <c r="S49" i="12" s="1"/>
  <c r="W135" i="12"/>
  <c r="V135" i="12"/>
  <c r="S136" i="12" l="1"/>
  <c r="S63" i="12"/>
  <c r="T47" i="12" s="1"/>
  <c r="S138" i="12"/>
  <c r="S65" i="12"/>
  <c r="T49" i="12" s="1"/>
  <c r="S139" i="12"/>
  <c r="S66" i="12"/>
  <c r="T50" i="12" s="1"/>
  <c r="Q51" i="12"/>
  <c r="Q61" i="12"/>
  <c r="Q134" i="12"/>
  <c r="Q140" i="12" s="1"/>
  <c r="Q26" i="12" s="1"/>
  <c r="T139" i="12" l="1"/>
  <c r="T66" i="12"/>
  <c r="U50" i="12" s="1"/>
  <c r="T138" i="12"/>
  <c r="T65" i="12"/>
  <c r="U49" i="12" s="1"/>
  <c r="Q67" i="12"/>
  <c r="R45" i="12"/>
  <c r="T136" i="12"/>
  <c r="T63" i="12"/>
  <c r="U47" i="12" s="1"/>
  <c r="R134" i="12" l="1"/>
  <c r="R140" i="12" s="1"/>
  <c r="R26" i="12" s="1"/>
  <c r="R51" i="12"/>
  <c r="R61" i="12"/>
  <c r="U136" i="12"/>
  <c r="U63" i="12"/>
  <c r="V63" i="12" s="1"/>
  <c r="C9" i="12"/>
  <c r="V47" i="12"/>
  <c r="U65" i="12"/>
  <c r="V65" i="12" s="1"/>
  <c r="U138" i="12"/>
  <c r="C11" i="12"/>
  <c r="V49" i="12"/>
  <c r="U139" i="12"/>
  <c r="U66" i="12"/>
  <c r="V66" i="12" s="1"/>
  <c r="C12" i="12"/>
  <c r="V50" i="12"/>
  <c r="W138" i="12" l="1"/>
  <c r="V138" i="12"/>
  <c r="W139" i="12"/>
  <c r="V139" i="12"/>
  <c r="V136" i="12"/>
  <c r="W136" i="12"/>
  <c r="R67" i="12"/>
  <c r="S45" i="12"/>
  <c r="S134" i="12" l="1"/>
  <c r="S140" i="12" s="1"/>
  <c r="S26" i="12" s="1"/>
  <c r="S51" i="12"/>
  <c r="S61" i="12"/>
  <c r="S67" i="12" l="1"/>
  <c r="T45" i="12"/>
  <c r="T134" i="12" l="1"/>
  <c r="T140" i="12" s="1"/>
  <c r="T26" i="12" s="1"/>
  <c r="T51" i="12"/>
  <c r="T61" i="12"/>
  <c r="U45" i="12" l="1"/>
  <c r="T67" i="12"/>
  <c r="U134" i="12" l="1"/>
  <c r="U61" i="12"/>
  <c r="C7" i="12"/>
  <c r="U51" i="12"/>
  <c r="V45" i="12"/>
  <c r="V51" i="12" s="1"/>
  <c r="U67" i="12" l="1"/>
  <c r="V61" i="12"/>
  <c r="V67" i="12" s="1"/>
  <c r="U140" i="12"/>
  <c r="W134" i="12"/>
  <c r="V134" i="12"/>
  <c r="V140" i="12" s="1"/>
  <c r="C13" i="12"/>
  <c r="U26" i="12" l="1"/>
  <c r="W140" i="12"/>
  <c r="W26" i="12" l="1"/>
  <c r="U5" i="10" l="1"/>
  <c r="X45" i="11" l="1"/>
  <c r="X44" i="11"/>
  <c r="W43" i="11"/>
  <c r="X42" i="11"/>
  <c r="W41" i="11"/>
  <c r="X40" i="11"/>
  <c r="X39" i="11"/>
  <c r="X38" i="11"/>
  <c r="W37" i="11"/>
  <c r="X36" i="11"/>
  <c r="W35" i="11"/>
  <c r="X35" i="11" s="1"/>
  <c r="X34" i="11"/>
  <c r="W33" i="11"/>
  <c r="X33" i="11" s="1"/>
  <c r="W32" i="11"/>
  <c r="X32" i="11" s="1"/>
  <c r="W31" i="11"/>
  <c r="X29" i="11"/>
  <c r="X28" i="11"/>
  <c r="X27" i="11"/>
  <c r="W26" i="11"/>
  <c r="X26" i="11" s="1"/>
  <c r="W24" i="11"/>
  <c r="X24" i="11" s="1"/>
  <c r="W23" i="11"/>
  <c r="X23" i="11" s="1"/>
  <c r="W22" i="11"/>
  <c r="W21" i="11"/>
  <c r="X21" i="11" s="1"/>
  <c r="X20" i="11"/>
  <c r="X19" i="11"/>
  <c r="X18" i="11"/>
  <c r="X17" i="11"/>
  <c r="X15" i="11"/>
  <c r="X14" i="11"/>
  <c r="X13" i="11"/>
  <c r="G48" i="11"/>
  <c r="U45" i="11"/>
  <c r="R45" i="11"/>
  <c r="T45" i="11" s="1"/>
  <c r="U44" i="11"/>
  <c r="R44" i="11"/>
  <c r="T44" i="11" s="1"/>
  <c r="U42" i="11"/>
  <c r="R42" i="11"/>
  <c r="T42" i="11" s="1"/>
  <c r="R39" i="11"/>
  <c r="T39" i="11" s="1"/>
  <c r="U38" i="11"/>
  <c r="R38" i="11"/>
  <c r="T38" i="11" s="1"/>
  <c r="U37" i="11"/>
  <c r="R37" i="11"/>
  <c r="T37" i="11" s="1"/>
  <c r="U36" i="11"/>
  <c r="R36" i="11"/>
  <c r="T36" i="11" s="1"/>
  <c r="U35" i="11"/>
  <c r="U34" i="11"/>
  <c r="R33" i="11"/>
  <c r="T33" i="11" s="1"/>
  <c r="U32" i="11"/>
  <c r="R31" i="11"/>
  <c r="T31" i="11" s="1"/>
  <c r="U29" i="11"/>
  <c r="U28" i="11"/>
  <c r="R28" i="11"/>
  <c r="T28" i="11" s="1"/>
  <c r="U27" i="11"/>
  <c r="R27" i="11"/>
  <c r="T27" i="11" s="1"/>
  <c r="U26" i="11"/>
  <c r="U25" i="11"/>
  <c r="R24" i="11"/>
  <c r="T24" i="11" s="1"/>
  <c r="U23" i="11"/>
  <c r="R22" i="11"/>
  <c r="T22" i="11" s="1"/>
  <c r="U21" i="11"/>
  <c r="R21" i="11"/>
  <c r="T21" i="11" s="1"/>
  <c r="U20" i="11"/>
  <c r="R20" i="11"/>
  <c r="T20" i="11" s="1"/>
  <c r="U19" i="11"/>
  <c r="R19" i="11"/>
  <c r="T19" i="11" s="1"/>
  <c r="U18" i="11"/>
  <c r="U17" i="11"/>
  <c r="R17" i="11"/>
  <c r="T17" i="11" s="1"/>
  <c r="U15" i="11"/>
  <c r="R15" i="11"/>
  <c r="T15" i="11" s="1"/>
  <c r="U14" i="11"/>
  <c r="R13" i="11"/>
  <c r="T13" i="11" s="1"/>
  <c r="U12" i="11"/>
  <c r="X12" i="11"/>
  <c r="L48" i="11"/>
  <c r="L47" i="11"/>
  <c r="S46" i="11"/>
  <c r="K46" i="11"/>
  <c r="K49" i="11" s="1"/>
  <c r="I46" i="11"/>
  <c r="I49" i="11" s="1"/>
  <c r="X43" i="11"/>
  <c r="U43" i="11"/>
  <c r="U40" i="11"/>
  <c r="R29" i="11"/>
  <c r="T29" i="11" s="1"/>
  <c r="W18" i="11"/>
  <c r="T5" i="11"/>
  <c r="T4" i="11"/>
  <c r="G40" i="11" l="1"/>
  <c r="X41" i="11"/>
  <c r="G18" i="11"/>
  <c r="G14" i="11"/>
  <c r="G23" i="11"/>
  <c r="G32" i="11"/>
  <c r="G25" i="11"/>
  <c r="G34" i="11"/>
  <c r="V20" i="11"/>
  <c r="Y20" i="11" s="1"/>
  <c r="J20" i="11" s="1"/>
  <c r="L20" i="11" s="1"/>
  <c r="I20" i="8" s="1"/>
  <c r="V37" i="11"/>
  <c r="Y37" i="11" s="1"/>
  <c r="J37" i="11" s="1"/>
  <c r="L37" i="11" s="1"/>
  <c r="I37" i="8" s="1"/>
  <c r="G26" i="11"/>
  <c r="G43" i="11"/>
  <c r="V19" i="11"/>
  <c r="Y19" i="11" s="1"/>
  <c r="J19" i="11" s="1"/>
  <c r="L19" i="11" s="1"/>
  <c r="I19" i="8" s="1"/>
  <c r="V27" i="11"/>
  <c r="Y27" i="11" s="1"/>
  <c r="J27" i="11" s="1"/>
  <c r="L27" i="11" s="1"/>
  <c r="I27" i="8" s="1"/>
  <c r="G24" i="11"/>
  <c r="G22" i="11"/>
  <c r="G13" i="11"/>
  <c r="G31" i="11"/>
  <c r="W20" i="11"/>
  <c r="X37" i="11"/>
  <c r="G21" i="11"/>
  <c r="G39" i="11"/>
  <c r="V38" i="11"/>
  <c r="Y38" i="11" s="1"/>
  <c r="J38" i="11" s="1"/>
  <c r="L38" i="11" s="1"/>
  <c r="I38" i="8" s="1"/>
  <c r="G29" i="11"/>
  <c r="G38" i="11"/>
  <c r="W40" i="11"/>
  <c r="V17" i="11"/>
  <c r="Y17" i="11" s="1"/>
  <c r="J17" i="11" s="1"/>
  <c r="L17" i="11" s="1"/>
  <c r="I17" i="8" s="1"/>
  <c r="V42" i="11"/>
  <c r="Y42" i="11" s="1"/>
  <c r="J42" i="11" s="1"/>
  <c r="L42" i="11" s="1"/>
  <c r="I42" i="8" s="1"/>
  <c r="U22" i="11"/>
  <c r="V22" i="11" s="1"/>
  <c r="Y22" i="11" s="1"/>
  <c r="J22" i="11" s="1"/>
  <c r="L22" i="11" s="1"/>
  <c r="I22" i="8" s="1"/>
  <c r="V28" i="11"/>
  <c r="Y28" i="11" s="1"/>
  <c r="J28" i="11" s="1"/>
  <c r="L28" i="11" s="1"/>
  <c r="I28" i="8" s="1"/>
  <c r="V45" i="11"/>
  <c r="Y45" i="11" s="1"/>
  <c r="J45" i="11" s="1"/>
  <c r="L45" i="11" s="1"/>
  <c r="I45" i="8" s="1"/>
  <c r="R25" i="11"/>
  <c r="T25" i="11" s="1"/>
  <c r="V25" i="11" s="1"/>
  <c r="Y25" i="11" s="1"/>
  <c r="J25" i="11" s="1"/>
  <c r="L25" i="11" s="1"/>
  <c r="U13" i="11"/>
  <c r="V13" i="11" s="1"/>
  <c r="Y13" i="11" s="1"/>
  <c r="J13" i="11" s="1"/>
  <c r="L13" i="11" s="1"/>
  <c r="V29" i="11"/>
  <c r="Y29" i="11" s="1"/>
  <c r="J29" i="11" s="1"/>
  <c r="L29" i="11" s="1"/>
  <c r="I29" i="8" s="1"/>
  <c r="U31" i="11"/>
  <c r="V31" i="11" s="1"/>
  <c r="Y31" i="11" s="1"/>
  <c r="J31" i="11" s="1"/>
  <c r="L31" i="11" s="1"/>
  <c r="I31" i="8" s="1"/>
  <c r="G41" i="11"/>
  <c r="V36" i="11"/>
  <c r="Y36" i="11" s="1"/>
  <c r="J36" i="11" s="1"/>
  <c r="L36" i="11" s="1"/>
  <c r="I36" i="8" s="1"/>
  <c r="V44" i="11"/>
  <c r="Y44" i="11" s="1"/>
  <c r="J44" i="11" s="1"/>
  <c r="L44" i="11" s="1"/>
  <c r="I44" i="8" s="1"/>
  <c r="V21" i="11"/>
  <c r="Y21" i="11" s="1"/>
  <c r="J21" i="11" s="1"/>
  <c r="L21" i="11" s="1"/>
  <c r="I21" i="8" s="1"/>
  <c r="V15" i="11"/>
  <c r="Y15" i="11" s="1"/>
  <c r="J15" i="11" s="1"/>
  <c r="L15" i="11" s="1"/>
  <c r="I15" i="8" s="1"/>
  <c r="G33" i="11"/>
  <c r="G42" i="11"/>
  <c r="W28" i="11"/>
  <c r="R34" i="11"/>
  <c r="T34" i="11" s="1"/>
  <c r="V34" i="11" s="1"/>
  <c r="Y34" i="11" s="1"/>
  <c r="J34" i="11" s="1"/>
  <c r="L34" i="11" s="1"/>
  <c r="I34" i="8" s="1"/>
  <c r="R14" i="11"/>
  <c r="T14" i="11" s="1"/>
  <c r="V14" i="11" s="1"/>
  <c r="Y14" i="11" s="1"/>
  <c r="J14" i="11" s="1"/>
  <c r="L14" i="11" s="1"/>
  <c r="I14" i="8" s="1"/>
  <c r="G17" i="11"/>
  <c r="U39" i="11"/>
  <c r="V39" i="11" s="1"/>
  <c r="Y39" i="11" s="1"/>
  <c r="J39" i="11" s="1"/>
  <c r="L39" i="11" s="1"/>
  <c r="I39" i="8" s="1"/>
  <c r="R41" i="11"/>
  <c r="T41" i="11" s="1"/>
  <c r="W45" i="11"/>
  <c r="G35" i="11"/>
  <c r="G15" i="11"/>
  <c r="W15" i="11"/>
  <c r="F46" i="11"/>
  <c r="F49" i="11" s="1"/>
  <c r="D46" i="11"/>
  <c r="E46" i="11"/>
  <c r="W13" i="11"/>
  <c r="R26" i="11"/>
  <c r="T26" i="11" s="1"/>
  <c r="V26" i="11" s="1"/>
  <c r="Y26" i="11" s="1"/>
  <c r="J26" i="11" s="1"/>
  <c r="L26" i="11" s="1"/>
  <c r="I26" i="8" s="1"/>
  <c r="W39" i="11"/>
  <c r="R43" i="11"/>
  <c r="T43" i="11" s="1"/>
  <c r="V43" i="11" s="1"/>
  <c r="Y43" i="11" s="1"/>
  <c r="J43" i="11" s="1"/>
  <c r="L43" i="11" s="1"/>
  <c r="I43" i="8" s="1"/>
  <c r="W12" i="11"/>
  <c r="G20" i="11"/>
  <c r="X22" i="11"/>
  <c r="G28" i="11"/>
  <c r="W29" i="11"/>
  <c r="X31" i="11"/>
  <c r="G37" i="11"/>
  <c r="W38" i="11"/>
  <c r="G45" i="11"/>
  <c r="W14" i="11"/>
  <c r="G12" i="11"/>
  <c r="R18" i="11"/>
  <c r="T18" i="11" s="1"/>
  <c r="V18" i="11" s="1"/>
  <c r="Y18" i="11" s="1"/>
  <c r="J18" i="11" s="1"/>
  <c r="L18" i="11" s="1"/>
  <c r="I18" i="8" s="1"/>
  <c r="R35" i="11"/>
  <c r="T35" i="11" s="1"/>
  <c r="V35" i="11" s="1"/>
  <c r="Y35" i="11" s="1"/>
  <c r="J35" i="11" s="1"/>
  <c r="L35" i="11" s="1"/>
  <c r="I35" i="8" s="1"/>
  <c r="G19" i="11"/>
  <c r="G27" i="11"/>
  <c r="G36" i="11"/>
  <c r="G44" i="11"/>
  <c r="W19" i="11"/>
  <c r="R23" i="11"/>
  <c r="T23" i="11" s="1"/>
  <c r="V23" i="11" s="1"/>
  <c r="Y23" i="11" s="1"/>
  <c r="J23" i="11" s="1"/>
  <c r="L23" i="11" s="1"/>
  <c r="I23" i="8" s="1"/>
  <c r="W27" i="11"/>
  <c r="R32" i="11"/>
  <c r="T32" i="11" s="1"/>
  <c r="V32" i="11" s="1"/>
  <c r="Y32" i="11" s="1"/>
  <c r="J32" i="11" s="1"/>
  <c r="L32" i="11" s="1"/>
  <c r="I32" i="8" s="1"/>
  <c r="W36" i="11"/>
  <c r="R40" i="11"/>
  <c r="T40" i="11" s="1"/>
  <c r="V40" i="11" s="1"/>
  <c r="Y40" i="11" s="1"/>
  <c r="J40" i="11" s="1"/>
  <c r="L40" i="11" s="1"/>
  <c r="I40" i="8" s="1"/>
  <c r="W44" i="11"/>
  <c r="U24" i="11"/>
  <c r="V24" i="11" s="1"/>
  <c r="Y24" i="11" s="1"/>
  <c r="J24" i="11" s="1"/>
  <c r="L24" i="11" s="1"/>
  <c r="U33" i="11"/>
  <c r="V33" i="11" s="1"/>
  <c r="Y33" i="11" s="1"/>
  <c r="J33" i="11" s="1"/>
  <c r="L33" i="11" s="1"/>
  <c r="I33" i="8" s="1"/>
  <c r="U41" i="11"/>
  <c r="R12" i="11"/>
  <c r="W17" i="11"/>
  <c r="W25" i="11"/>
  <c r="X25" i="11" s="1"/>
  <c r="W34" i="11"/>
  <c r="W42" i="11"/>
  <c r="M20" i="11" l="1"/>
  <c r="M19" i="11"/>
  <c r="M27" i="11"/>
  <c r="M37" i="11"/>
  <c r="M38" i="11"/>
  <c r="M17" i="11"/>
  <c r="M31" i="11"/>
  <c r="I25" i="8"/>
  <c r="M25" i="11"/>
  <c r="V41" i="11"/>
  <c r="Y41" i="11" s="1"/>
  <c r="J41" i="11" s="1"/>
  <c r="L41" i="11" s="1"/>
  <c r="I41" i="8" s="1"/>
  <c r="M39" i="11"/>
  <c r="M42" i="11"/>
  <c r="M44" i="11"/>
  <c r="M45" i="11"/>
  <c r="M23" i="11"/>
  <c r="M15" i="11"/>
  <c r="I13" i="8"/>
  <c r="M13" i="11"/>
  <c r="M36" i="11"/>
  <c r="M40" i="11"/>
  <c r="M29" i="11"/>
  <c r="M22" i="11"/>
  <c r="M28" i="11"/>
  <c r="M18" i="11"/>
  <c r="M34" i="11"/>
  <c r="M21" i="11"/>
  <c r="M33" i="11"/>
  <c r="I24" i="8"/>
  <c r="M24" i="11"/>
  <c r="M43" i="11"/>
  <c r="M32" i="11"/>
  <c r="M14" i="11"/>
  <c r="M26" i="11"/>
  <c r="M35" i="11"/>
  <c r="U46" i="11"/>
  <c r="R46" i="11"/>
  <c r="T12" i="11"/>
  <c r="G46" i="11"/>
  <c r="L48" i="10"/>
  <c r="G48" i="10"/>
  <c r="D48" i="15" s="1"/>
  <c r="G48" i="15" s="1"/>
  <c r="L47" i="10"/>
  <c r="S46" i="10"/>
  <c r="K46" i="10"/>
  <c r="K49" i="10" s="1"/>
  <c r="I46" i="10"/>
  <c r="I49" i="10" s="1"/>
  <c r="Y45" i="10"/>
  <c r="J45" i="10" s="1"/>
  <c r="L45" i="10" s="1"/>
  <c r="X45" i="10"/>
  <c r="W45" i="10"/>
  <c r="U45" i="10"/>
  <c r="R45" i="10"/>
  <c r="T45" i="10" s="1"/>
  <c r="G45" i="10"/>
  <c r="Y44" i="10"/>
  <c r="J44" i="10" s="1"/>
  <c r="L44" i="10" s="1"/>
  <c r="X44" i="10"/>
  <c r="W44" i="10"/>
  <c r="U44" i="10"/>
  <c r="R44" i="10"/>
  <c r="T44" i="10" s="1"/>
  <c r="G44" i="10"/>
  <c r="Y43" i="10"/>
  <c r="J43" i="10" s="1"/>
  <c r="L43" i="10" s="1"/>
  <c r="X43" i="10"/>
  <c r="W43" i="10"/>
  <c r="U43" i="10"/>
  <c r="R43" i="10"/>
  <c r="T43" i="10" s="1"/>
  <c r="G43" i="10"/>
  <c r="Y42" i="10"/>
  <c r="J42" i="10" s="1"/>
  <c r="L42" i="10" s="1"/>
  <c r="X42" i="10"/>
  <c r="W42" i="10"/>
  <c r="U42" i="10"/>
  <c r="R42" i="10"/>
  <c r="T42" i="10" s="1"/>
  <c r="G42" i="10"/>
  <c r="Y41" i="10"/>
  <c r="J41" i="10" s="1"/>
  <c r="L41" i="10" s="1"/>
  <c r="X41" i="10"/>
  <c r="W41" i="10"/>
  <c r="U41" i="10"/>
  <c r="R41" i="10"/>
  <c r="T41" i="10" s="1"/>
  <c r="G41" i="10"/>
  <c r="Y40" i="10"/>
  <c r="J40" i="10" s="1"/>
  <c r="L40" i="10" s="1"/>
  <c r="X40" i="10"/>
  <c r="W40" i="10"/>
  <c r="U40" i="10"/>
  <c r="R40" i="10"/>
  <c r="T40" i="10" s="1"/>
  <c r="G40" i="10"/>
  <c r="Y39" i="10"/>
  <c r="J39" i="10" s="1"/>
  <c r="L39" i="10" s="1"/>
  <c r="X39" i="10"/>
  <c r="W39" i="10"/>
  <c r="U39" i="10"/>
  <c r="R39" i="10"/>
  <c r="T39" i="10" s="1"/>
  <c r="G39" i="10"/>
  <c r="Y38" i="10"/>
  <c r="J38" i="10" s="1"/>
  <c r="L38" i="10" s="1"/>
  <c r="X38" i="10"/>
  <c r="W38" i="10"/>
  <c r="U38" i="10"/>
  <c r="R38" i="10"/>
  <c r="T38" i="10" s="1"/>
  <c r="G38" i="10"/>
  <c r="Y37" i="10"/>
  <c r="J37" i="10" s="1"/>
  <c r="L37" i="10" s="1"/>
  <c r="X37" i="10"/>
  <c r="W37" i="10"/>
  <c r="U37" i="10"/>
  <c r="R37" i="10"/>
  <c r="T37" i="10" s="1"/>
  <c r="G37" i="10"/>
  <c r="Y36" i="10"/>
  <c r="J36" i="10" s="1"/>
  <c r="L36" i="10" s="1"/>
  <c r="X36" i="10"/>
  <c r="W36" i="10"/>
  <c r="U36" i="10"/>
  <c r="R36" i="10"/>
  <c r="T36" i="10" s="1"/>
  <c r="G36" i="10"/>
  <c r="Y35" i="10"/>
  <c r="J35" i="10" s="1"/>
  <c r="L35" i="10" s="1"/>
  <c r="X35" i="10"/>
  <c r="W35" i="10"/>
  <c r="U35" i="10"/>
  <c r="R35" i="10"/>
  <c r="T35" i="10" s="1"/>
  <c r="G35" i="10"/>
  <c r="Y34" i="10"/>
  <c r="J34" i="10" s="1"/>
  <c r="L34" i="10" s="1"/>
  <c r="X34" i="10"/>
  <c r="W34" i="10"/>
  <c r="U34" i="10"/>
  <c r="R34" i="10"/>
  <c r="T34" i="10" s="1"/>
  <c r="G34" i="10"/>
  <c r="Y33" i="10"/>
  <c r="J33" i="10" s="1"/>
  <c r="L33" i="10" s="1"/>
  <c r="X33" i="10"/>
  <c r="W33" i="10"/>
  <c r="U33" i="10"/>
  <c r="R33" i="10"/>
  <c r="T33" i="10" s="1"/>
  <c r="G33" i="10"/>
  <c r="Y32" i="10"/>
  <c r="J32" i="10" s="1"/>
  <c r="L32" i="10" s="1"/>
  <c r="X32" i="10"/>
  <c r="W32" i="10"/>
  <c r="U32" i="10"/>
  <c r="R32" i="10"/>
  <c r="T32" i="10" s="1"/>
  <c r="G32" i="10"/>
  <c r="Y31" i="10"/>
  <c r="J31" i="10" s="1"/>
  <c r="L31" i="10" s="1"/>
  <c r="X31" i="10"/>
  <c r="W31" i="10"/>
  <c r="U31" i="10"/>
  <c r="R31" i="10"/>
  <c r="T31" i="10" s="1"/>
  <c r="G31" i="10"/>
  <c r="Y29" i="10"/>
  <c r="J29" i="10" s="1"/>
  <c r="L29" i="10" s="1"/>
  <c r="I29" i="15" s="1"/>
  <c r="L29" i="15" s="1"/>
  <c r="X29" i="10"/>
  <c r="W29" i="10"/>
  <c r="U29" i="10"/>
  <c r="R29" i="10"/>
  <c r="T29" i="10" s="1"/>
  <c r="G29" i="10"/>
  <c r="D29" i="15" s="1"/>
  <c r="Y28" i="10"/>
  <c r="J28" i="10" s="1"/>
  <c r="L28" i="10" s="1"/>
  <c r="I28" i="15" s="1"/>
  <c r="L28" i="15" s="1"/>
  <c r="X28" i="10"/>
  <c r="W28" i="10"/>
  <c r="U28" i="10"/>
  <c r="R28" i="10"/>
  <c r="T28" i="10" s="1"/>
  <c r="G28" i="10"/>
  <c r="D28" i="15" s="1"/>
  <c r="Y27" i="10"/>
  <c r="J27" i="10" s="1"/>
  <c r="L27" i="10" s="1"/>
  <c r="I27" i="15" s="1"/>
  <c r="L27" i="15" s="1"/>
  <c r="X27" i="10"/>
  <c r="W27" i="10"/>
  <c r="U27" i="10"/>
  <c r="R27" i="10"/>
  <c r="T27" i="10" s="1"/>
  <c r="G27" i="10"/>
  <c r="D27" i="15" s="1"/>
  <c r="Y20" i="10"/>
  <c r="J20" i="10" s="1"/>
  <c r="L20" i="10" s="1"/>
  <c r="I20" i="15" s="1"/>
  <c r="L20" i="15" s="1"/>
  <c r="X20" i="10"/>
  <c r="W20" i="10"/>
  <c r="U20" i="10"/>
  <c r="R20" i="10"/>
  <c r="T20" i="10" s="1"/>
  <c r="G20" i="10"/>
  <c r="D20" i="15" s="1"/>
  <c r="Y19" i="10"/>
  <c r="J19" i="10" s="1"/>
  <c r="L19" i="10" s="1"/>
  <c r="I19" i="15" s="1"/>
  <c r="L19" i="15" s="1"/>
  <c r="X19" i="10"/>
  <c r="W19" i="10"/>
  <c r="U19" i="10"/>
  <c r="R19" i="10"/>
  <c r="T19" i="10" s="1"/>
  <c r="G19" i="10"/>
  <c r="D19" i="15" s="1"/>
  <c r="Y18" i="10"/>
  <c r="J18" i="10" s="1"/>
  <c r="L18" i="10" s="1"/>
  <c r="I18" i="15" s="1"/>
  <c r="L18" i="15" s="1"/>
  <c r="X18" i="10"/>
  <c r="W18" i="10"/>
  <c r="U18" i="10"/>
  <c r="R18" i="10"/>
  <c r="T18" i="10" s="1"/>
  <c r="G18" i="10"/>
  <c r="D18" i="15" s="1"/>
  <c r="Y17" i="10"/>
  <c r="J17" i="10" s="1"/>
  <c r="L17" i="10" s="1"/>
  <c r="I17" i="15" s="1"/>
  <c r="L17" i="15" s="1"/>
  <c r="X17" i="10"/>
  <c r="W17" i="10"/>
  <c r="U17" i="10"/>
  <c r="R17" i="10"/>
  <c r="T17" i="10" s="1"/>
  <c r="G17" i="10"/>
  <c r="D17" i="15" s="1"/>
  <c r="Y15" i="10"/>
  <c r="J15" i="10" s="1"/>
  <c r="L15" i="10" s="1"/>
  <c r="X15" i="10"/>
  <c r="W15" i="10"/>
  <c r="U15" i="10"/>
  <c r="R15" i="10"/>
  <c r="T15" i="10" s="1"/>
  <c r="G15" i="10"/>
  <c r="Y14" i="10"/>
  <c r="J14" i="10" s="1"/>
  <c r="L14" i="10" s="1"/>
  <c r="X14" i="10"/>
  <c r="W14" i="10"/>
  <c r="U14" i="10"/>
  <c r="R14" i="10"/>
  <c r="T14" i="10" s="1"/>
  <c r="G14" i="10"/>
  <c r="Y13" i="10"/>
  <c r="J13" i="10" s="1"/>
  <c r="L13" i="10" s="1"/>
  <c r="X13" i="10"/>
  <c r="W13" i="10"/>
  <c r="U13" i="10"/>
  <c r="R13" i="10"/>
  <c r="T13" i="10" s="1"/>
  <c r="G13" i="10"/>
  <c r="Y12" i="10"/>
  <c r="X12" i="10"/>
  <c r="W12" i="10"/>
  <c r="U12" i="10"/>
  <c r="R12" i="10"/>
  <c r="T12" i="10" s="1"/>
  <c r="G12" i="10"/>
  <c r="U4" i="10"/>
  <c r="L48" i="9"/>
  <c r="G48" i="9"/>
  <c r="D48" i="14" s="1"/>
  <c r="G48" i="14" s="1"/>
  <c r="L47" i="9"/>
  <c r="G47" i="9"/>
  <c r="D47" i="14" s="1"/>
  <c r="G47" i="14" s="1"/>
  <c r="S46" i="9"/>
  <c r="K46" i="9"/>
  <c r="K49" i="9" s="1"/>
  <c r="I46" i="9"/>
  <c r="I49" i="9" s="1"/>
  <c r="F46" i="9"/>
  <c r="F49" i="9" s="1"/>
  <c r="D46" i="9"/>
  <c r="D49" i="9" s="1"/>
  <c r="Y45" i="9"/>
  <c r="X45" i="9"/>
  <c r="W45" i="9"/>
  <c r="U45" i="9"/>
  <c r="R45" i="9"/>
  <c r="T45" i="9" s="1"/>
  <c r="G45" i="9"/>
  <c r="Y44" i="9"/>
  <c r="X44" i="9"/>
  <c r="W44" i="9"/>
  <c r="U44" i="9"/>
  <c r="R44" i="9"/>
  <c r="T44" i="9" s="1"/>
  <c r="G44" i="9"/>
  <c r="Y43" i="9"/>
  <c r="X43" i="9"/>
  <c r="W43" i="9"/>
  <c r="U43" i="9"/>
  <c r="R43" i="9"/>
  <c r="T43" i="9" s="1"/>
  <c r="G43" i="9"/>
  <c r="Y42" i="9"/>
  <c r="X42" i="9"/>
  <c r="W42" i="9"/>
  <c r="U42" i="9"/>
  <c r="R42" i="9"/>
  <c r="T42" i="9" s="1"/>
  <c r="G42" i="9"/>
  <c r="Y41" i="9"/>
  <c r="X41" i="9"/>
  <c r="W41" i="9"/>
  <c r="U41" i="9"/>
  <c r="R41" i="9"/>
  <c r="T41" i="9" s="1"/>
  <c r="G41" i="9"/>
  <c r="Y40" i="9"/>
  <c r="X40" i="9"/>
  <c r="W40" i="9"/>
  <c r="U40" i="9"/>
  <c r="R40" i="9"/>
  <c r="T40" i="9" s="1"/>
  <c r="G40" i="9"/>
  <c r="Y39" i="9"/>
  <c r="X39" i="9"/>
  <c r="W39" i="9"/>
  <c r="U39" i="9"/>
  <c r="R39" i="9"/>
  <c r="T39" i="9" s="1"/>
  <c r="G39" i="9"/>
  <c r="Y38" i="9"/>
  <c r="X38" i="9"/>
  <c r="W38" i="9"/>
  <c r="U38" i="9"/>
  <c r="R38" i="9"/>
  <c r="T38" i="9" s="1"/>
  <c r="G38" i="9"/>
  <c r="Y37" i="9"/>
  <c r="X37" i="9"/>
  <c r="W37" i="9"/>
  <c r="U37" i="9"/>
  <c r="R37" i="9"/>
  <c r="T37" i="9" s="1"/>
  <c r="G37" i="9"/>
  <c r="Y36" i="9"/>
  <c r="X36" i="9"/>
  <c r="W36" i="9"/>
  <c r="U36" i="9"/>
  <c r="R36" i="9"/>
  <c r="T36" i="9" s="1"/>
  <c r="G36" i="9"/>
  <c r="Y35" i="9"/>
  <c r="X35" i="9"/>
  <c r="W35" i="9"/>
  <c r="U35" i="9"/>
  <c r="R35" i="9"/>
  <c r="T35" i="9" s="1"/>
  <c r="G35" i="9"/>
  <c r="Y34" i="9"/>
  <c r="X34" i="9"/>
  <c r="W34" i="9"/>
  <c r="U34" i="9"/>
  <c r="R34" i="9"/>
  <c r="T34" i="9" s="1"/>
  <c r="G34" i="9"/>
  <c r="Y33" i="9"/>
  <c r="X33" i="9"/>
  <c r="W33" i="9"/>
  <c r="U33" i="9"/>
  <c r="R33" i="9"/>
  <c r="T33" i="9" s="1"/>
  <c r="G33" i="9"/>
  <c r="Y32" i="9"/>
  <c r="X32" i="9"/>
  <c r="W32" i="9"/>
  <c r="U32" i="9"/>
  <c r="R32" i="9"/>
  <c r="T32" i="9" s="1"/>
  <c r="G32" i="9"/>
  <c r="Y31" i="9"/>
  <c r="X31" i="9"/>
  <c r="W31" i="9"/>
  <c r="U31" i="9"/>
  <c r="R31" i="9"/>
  <c r="T31" i="9" s="1"/>
  <c r="G31" i="9"/>
  <c r="Y29" i="9"/>
  <c r="X29" i="9"/>
  <c r="W29" i="9"/>
  <c r="U29" i="9"/>
  <c r="R29" i="9"/>
  <c r="T29" i="9" s="1"/>
  <c r="G29" i="9"/>
  <c r="D29" i="14" s="1"/>
  <c r="Y28" i="9"/>
  <c r="X28" i="9"/>
  <c r="W28" i="9"/>
  <c r="U28" i="9"/>
  <c r="R28" i="9"/>
  <c r="T28" i="9" s="1"/>
  <c r="G28" i="9"/>
  <c r="D28" i="14" s="1"/>
  <c r="Y27" i="9"/>
  <c r="X27" i="9"/>
  <c r="W27" i="9"/>
  <c r="U27" i="9"/>
  <c r="R27" i="9"/>
  <c r="T27" i="9" s="1"/>
  <c r="G27" i="9"/>
  <c r="D27" i="14" s="1"/>
  <c r="R26" i="9"/>
  <c r="T26" i="9" s="1"/>
  <c r="Y25" i="9"/>
  <c r="X25" i="9"/>
  <c r="W25" i="9"/>
  <c r="R25" i="9"/>
  <c r="T25" i="9" s="1"/>
  <c r="R24" i="9"/>
  <c r="T24" i="9" s="1"/>
  <c r="R23" i="9"/>
  <c r="T23" i="9" s="1"/>
  <c r="R22" i="9"/>
  <c r="T22" i="9" s="1"/>
  <c r="R21" i="9"/>
  <c r="T21" i="9" s="1"/>
  <c r="Y20" i="9"/>
  <c r="X20" i="9"/>
  <c r="W20" i="9"/>
  <c r="U20" i="9"/>
  <c r="R20" i="9"/>
  <c r="T20" i="9" s="1"/>
  <c r="G20" i="9"/>
  <c r="D20" i="14" s="1"/>
  <c r="Y19" i="9"/>
  <c r="X19" i="9"/>
  <c r="W19" i="9"/>
  <c r="U19" i="9"/>
  <c r="R19" i="9"/>
  <c r="T19" i="9" s="1"/>
  <c r="G19" i="9"/>
  <c r="D19" i="14" s="1"/>
  <c r="Y18" i="9"/>
  <c r="X18" i="9"/>
  <c r="W18" i="9"/>
  <c r="U18" i="9"/>
  <c r="R18" i="9"/>
  <c r="T18" i="9" s="1"/>
  <c r="G18" i="9"/>
  <c r="D18" i="14" s="1"/>
  <c r="Y17" i="9"/>
  <c r="X17" i="9"/>
  <c r="W17" i="9"/>
  <c r="U17" i="9"/>
  <c r="R17" i="9"/>
  <c r="T17" i="9" s="1"/>
  <c r="G17" i="9"/>
  <c r="D17" i="14" s="1"/>
  <c r="Y15" i="9"/>
  <c r="X15" i="9"/>
  <c r="W15" i="9"/>
  <c r="U15" i="9"/>
  <c r="R15" i="9"/>
  <c r="T15" i="9" s="1"/>
  <c r="G15" i="9"/>
  <c r="Y14" i="9"/>
  <c r="X14" i="9"/>
  <c r="W14" i="9"/>
  <c r="U14" i="9"/>
  <c r="R14" i="9"/>
  <c r="T14" i="9" s="1"/>
  <c r="G14" i="9"/>
  <c r="Y13" i="9"/>
  <c r="X13" i="9"/>
  <c r="W13" i="9"/>
  <c r="U13" i="9"/>
  <c r="R13" i="9"/>
  <c r="T13" i="9" s="1"/>
  <c r="G13" i="9"/>
  <c r="Y12" i="9"/>
  <c r="X12" i="9"/>
  <c r="W12" i="9"/>
  <c r="U12" i="9"/>
  <c r="R12" i="9"/>
  <c r="G12" i="9"/>
  <c r="U5" i="9"/>
  <c r="U4" i="9"/>
  <c r="L48" i="8"/>
  <c r="L47" i="8"/>
  <c r="S46" i="8"/>
  <c r="K46" i="8"/>
  <c r="K49" i="8" s="1"/>
  <c r="R45" i="8"/>
  <c r="T45" i="8" s="1"/>
  <c r="X44" i="8"/>
  <c r="U44" i="8"/>
  <c r="R44" i="8"/>
  <c r="T44" i="8" s="1"/>
  <c r="U43" i="8"/>
  <c r="R43" i="8"/>
  <c r="T43" i="8" s="1"/>
  <c r="X42" i="8"/>
  <c r="U42" i="8"/>
  <c r="R42" i="8"/>
  <c r="T42" i="8" s="1"/>
  <c r="W41" i="8"/>
  <c r="U41" i="8"/>
  <c r="U40" i="8"/>
  <c r="U39" i="8"/>
  <c r="R39" i="8"/>
  <c r="T39" i="8" s="1"/>
  <c r="U38" i="8"/>
  <c r="R37" i="8"/>
  <c r="T37" i="8" s="1"/>
  <c r="X36" i="8"/>
  <c r="U36" i="8"/>
  <c r="R36" i="8"/>
  <c r="T36" i="8" s="1"/>
  <c r="X34" i="8"/>
  <c r="U34" i="8"/>
  <c r="R34" i="8"/>
  <c r="T34" i="8" s="1"/>
  <c r="W33" i="8"/>
  <c r="X33" i="8" s="1"/>
  <c r="U33" i="8"/>
  <c r="R33" i="8"/>
  <c r="T33" i="8" s="1"/>
  <c r="U32" i="8"/>
  <c r="R32" i="8"/>
  <c r="T32" i="8" s="1"/>
  <c r="U31" i="8"/>
  <c r="R31" i="8"/>
  <c r="T31" i="8" s="1"/>
  <c r="U29" i="8"/>
  <c r="W28" i="8"/>
  <c r="U28" i="8"/>
  <c r="R28" i="8"/>
  <c r="T28" i="8" s="1"/>
  <c r="W27" i="8"/>
  <c r="U27" i="8"/>
  <c r="H25" i="10"/>
  <c r="R25" i="10"/>
  <c r="T25" i="10" s="1"/>
  <c r="H24" i="10"/>
  <c r="R24" i="8"/>
  <c r="T24" i="8" s="1"/>
  <c r="H23" i="10"/>
  <c r="H22" i="10"/>
  <c r="W21" i="8"/>
  <c r="W20" i="8"/>
  <c r="U20" i="8"/>
  <c r="R20" i="8"/>
  <c r="T20" i="8" s="1"/>
  <c r="U19" i="8"/>
  <c r="U18" i="8"/>
  <c r="R18" i="8"/>
  <c r="T18" i="8" s="1"/>
  <c r="U17" i="8"/>
  <c r="R17" i="8"/>
  <c r="T17" i="8" s="1"/>
  <c r="W15" i="8"/>
  <c r="R15" i="8"/>
  <c r="T15" i="8" s="1"/>
  <c r="X14" i="8"/>
  <c r="U14" i="8"/>
  <c r="R14" i="8"/>
  <c r="T14" i="8" s="1"/>
  <c r="U13" i="8"/>
  <c r="R13" i="8"/>
  <c r="T13" i="8" s="1"/>
  <c r="X12" i="8"/>
  <c r="U12" i="8"/>
  <c r="T5" i="8"/>
  <c r="T4" i="8"/>
  <c r="R17" i="15" l="1"/>
  <c r="G17" i="15"/>
  <c r="G17" i="14"/>
  <c r="R17" i="14"/>
  <c r="R28" i="14"/>
  <c r="T28" i="14" s="1"/>
  <c r="V28" i="14" s="1"/>
  <c r="G28" i="14"/>
  <c r="R27" i="15"/>
  <c r="T27" i="15" s="1"/>
  <c r="V27" i="15" s="1"/>
  <c r="G27" i="15"/>
  <c r="M27" i="15" s="1"/>
  <c r="R27" i="14"/>
  <c r="T27" i="14" s="1"/>
  <c r="V27" i="14" s="1"/>
  <c r="G27" i="14"/>
  <c r="R20" i="15"/>
  <c r="T20" i="15" s="1"/>
  <c r="V20" i="15" s="1"/>
  <c r="G20" i="15"/>
  <c r="M20" i="15" s="1"/>
  <c r="R20" i="14"/>
  <c r="T20" i="14" s="1"/>
  <c r="V20" i="14" s="1"/>
  <c r="V20" i="13" s="1"/>
  <c r="G20" i="14"/>
  <c r="R18" i="14"/>
  <c r="T18" i="14" s="1"/>
  <c r="V18" i="14" s="1"/>
  <c r="G18" i="14"/>
  <c r="G29" i="15"/>
  <c r="M29" i="15" s="1"/>
  <c r="R29" i="15"/>
  <c r="T29" i="15" s="1"/>
  <c r="V29" i="15" s="1"/>
  <c r="G19" i="14"/>
  <c r="R19" i="14"/>
  <c r="T19" i="14" s="1"/>
  <c r="V19" i="14" s="1"/>
  <c r="R19" i="15"/>
  <c r="T19" i="15" s="1"/>
  <c r="V19" i="15" s="1"/>
  <c r="G19" i="15"/>
  <c r="M19" i="15" s="1"/>
  <c r="R29" i="14"/>
  <c r="T29" i="14" s="1"/>
  <c r="V29" i="14" s="1"/>
  <c r="V29" i="13" s="1"/>
  <c r="G29" i="14"/>
  <c r="G18" i="15"/>
  <c r="M18" i="15" s="1"/>
  <c r="R18" i="15"/>
  <c r="T18" i="15" s="1"/>
  <c r="V18" i="15" s="1"/>
  <c r="R28" i="15"/>
  <c r="T28" i="15" s="1"/>
  <c r="V28" i="15" s="1"/>
  <c r="G28" i="15"/>
  <c r="M28" i="15" s="1"/>
  <c r="V36" i="8"/>
  <c r="V42" i="8"/>
  <c r="V32" i="8"/>
  <c r="V34" i="8"/>
  <c r="V39" i="8"/>
  <c r="V43" i="8"/>
  <c r="V44" i="8"/>
  <c r="V31" i="8"/>
  <c r="V33" i="8"/>
  <c r="V19" i="10"/>
  <c r="V29" i="10"/>
  <c r="V34" i="10"/>
  <c r="V18" i="10"/>
  <c r="V28" i="10"/>
  <c r="V20" i="10"/>
  <c r="V13" i="9"/>
  <c r="V12" i="10"/>
  <c r="V17" i="10"/>
  <c r="V27" i="10"/>
  <c r="V32" i="10"/>
  <c r="V36" i="10"/>
  <c r="V40" i="10"/>
  <c r="V44" i="10"/>
  <c r="M41" i="11"/>
  <c r="V15" i="10"/>
  <c r="V35" i="10"/>
  <c r="V39" i="10"/>
  <c r="V43" i="10"/>
  <c r="W12" i="8"/>
  <c r="R35" i="8"/>
  <c r="T35" i="8" s="1"/>
  <c r="V38" i="10"/>
  <c r="V42" i="10"/>
  <c r="V14" i="8"/>
  <c r="Y14" i="8" s="1"/>
  <c r="J14" i="8" s="1"/>
  <c r="L14" i="8" s="1"/>
  <c r="I14" i="13" s="1"/>
  <c r="V33" i="9"/>
  <c r="V37" i="9"/>
  <c r="V41" i="9"/>
  <c r="V45" i="9"/>
  <c r="G17" i="8"/>
  <c r="D17" i="13" s="1"/>
  <c r="G45" i="8"/>
  <c r="D45" i="13" s="1"/>
  <c r="V31" i="9"/>
  <c r="V35" i="9"/>
  <c r="V39" i="9"/>
  <c r="V43" i="9"/>
  <c r="T46" i="11"/>
  <c r="V12" i="11"/>
  <c r="V13" i="8"/>
  <c r="Y13" i="8" s="1"/>
  <c r="J13" i="8" s="1"/>
  <c r="L13" i="8" s="1"/>
  <c r="I13" i="13" s="1"/>
  <c r="W34" i="8"/>
  <c r="G15" i="8"/>
  <c r="D15" i="13" s="1"/>
  <c r="V14" i="9"/>
  <c r="V31" i="10"/>
  <c r="V33" i="10"/>
  <c r="V37" i="10"/>
  <c r="V41" i="10"/>
  <c r="V45" i="10"/>
  <c r="V14" i="10"/>
  <c r="V13" i="10"/>
  <c r="V15" i="9"/>
  <c r="V32" i="9"/>
  <c r="V36" i="9"/>
  <c r="V40" i="9"/>
  <c r="V44" i="9"/>
  <c r="V34" i="9"/>
  <c r="V38" i="9"/>
  <c r="V42" i="9"/>
  <c r="V27" i="9"/>
  <c r="M41" i="10"/>
  <c r="M34" i="10"/>
  <c r="M17" i="10"/>
  <c r="V17" i="9"/>
  <c r="M42" i="10"/>
  <c r="M13" i="10"/>
  <c r="M27" i="10"/>
  <c r="V18" i="9"/>
  <c r="V28" i="9"/>
  <c r="M15" i="10"/>
  <c r="J14" i="9"/>
  <c r="L14" i="9" s="1"/>
  <c r="M14" i="9" s="1"/>
  <c r="J31" i="9"/>
  <c r="L31" i="9" s="1"/>
  <c r="M31" i="9" s="1"/>
  <c r="J35" i="9"/>
  <c r="L35" i="9" s="1"/>
  <c r="M35" i="9" s="1"/>
  <c r="J39" i="9"/>
  <c r="L39" i="9" s="1"/>
  <c r="M39" i="9" s="1"/>
  <c r="J43" i="9"/>
  <c r="L43" i="9" s="1"/>
  <c r="M43" i="9" s="1"/>
  <c r="J19" i="9"/>
  <c r="L19" i="9" s="1"/>
  <c r="Y19" i="8"/>
  <c r="J19" i="8" s="1"/>
  <c r="L19" i="8" s="1"/>
  <c r="I19" i="13" s="1"/>
  <c r="L19" i="13" s="1"/>
  <c r="M31" i="10"/>
  <c r="J13" i="9"/>
  <c r="L13" i="9" s="1"/>
  <c r="M13" i="9" s="1"/>
  <c r="J29" i="9"/>
  <c r="L29" i="9" s="1"/>
  <c r="Y29" i="8"/>
  <c r="J29" i="8" s="1"/>
  <c r="L29" i="8" s="1"/>
  <c r="I29" i="13" s="1"/>
  <c r="L29" i="13" s="1"/>
  <c r="J34" i="9"/>
  <c r="L34" i="9" s="1"/>
  <c r="M34" i="9" s="1"/>
  <c r="J38" i="9"/>
  <c r="L38" i="9" s="1"/>
  <c r="M38" i="9" s="1"/>
  <c r="J42" i="9"/>
  <c r="L42" i="9" s="1"/>
  <c r="M42" i="9" s="1"/>
  <c r="J18" i="9"/>
  <c r="L18" i="9" s="1"/>
  <c r="Y18" i="8"/>
  <c r="J18" i="8" s="1"/>
  <c r="L18" i="8" s="1"/>
  <c r="I18" i="13" s="1"/>
  <c r="L18" i="13" s="1"/>
  <c r="V20" i="9"/>
  <c r="J20" i="9"/>
  <c r="L20" i="9" s="1"/>
  <c r="Y20" i="8"/>
  <c r="J20" i="8" s="1"/>
  <c r="L20" i="8" s="1"/>
  <c r="I20" i="13" s="1"/>
  <c r="L20" i="13" s="1"/>
  <c r="J12" i="9"/>
  <c r="L12" i="9" s="1"/>
  <c r="M12" i="9" s="1"/>
  <c r="J28" i="9"/>
  <c r="L28" i="9" s="1"/>
  <c r="Y28" i="8"/>
  <c r="J28" i="8" s="1"/>
  <c r="L28" i="8" s="1"/>
  <c r="I28" i="13" s="1"/>
  <c r="L28" i="13" s="1"/>
  <c r="J33" i="9"/>
  <c r="L33" i="9" s="1"/>
  <c r="M33" i="9" s="1"/>
  <c r="J37" i="9"/>
  <c r="L37" i="9" s="1"/>
  <c r="M37" i="9" s="1"/>
  <c r="J41" i="9"/>
  <c r="L41" i="9" s="1"/>
  <c r="M41" i="9" s="1"/>
  <c r="J45" i="9"/>
  <c r="L45" i="9" s="1"/>
  <c r="M45" i="9" s="1"/>
  <c r="M39" i="10"/>
  <c r="J17" i="9"/>
  <c r="L17" i="9" s="1"/>
  <c r="Y17" i="8"/>
  <c r="J17" i="8" s="1"/>
  <c r="L17" i="8" s="1"/>
  <c r="I17" i="13" s="1"/>
  <c r="L17" i="13" s="1"/>
  <c r="V19" i="9"/>
  <c r="M33" i="10"/>
  <c r="J15" i="9"/>
  <c r="L15" i="9" s="1"/>
  <c r="M15" i="9" s="1"/>
  <c r="J27" i="9"/>
  <c r="L27" i="9" s="1"/>
  <c r="Y27" i="8"/>
  <c r="J27" i="8" s="1"/>
  <c r="L27" i="8" s="1"/>
  <c r="I27" i="13" s="1"/>
  <c r="L27" i="13" s="1"/>
  <c r="V29" i="9"/>
  <c r="J32" i="9"/>
  <c r="L32" i="9" s="1"/>
  <c r="M32" i="9" s="1"/>
  <c r="J36" i="9"/>
  <c r="L36" i="9" s="1"/>
  <c r="M36" i="9" s="1"/>
  <c r="J40" i="9"/>
  <c r="L40" i="9" s="1"/>
  <c r="M40" i="9" s="1"/>
  <c r="J44" i="9"/>
  <c r="L44" i="9" s="1"/>
  <c r="M44" i="9" s="1"/>
  <c r="J25" i="9"/>
  <c r="L25" i="9" s="1"/>
  <c r="I25" i="14" s="1"/>
  <c r="L25" i="14" s="1"/>
  <c r="M36" i="10"/>
  <c r="M35" i="10"/>
  <c r="M45" i="10"/>
  <c r="M19" i="10"/>
  <c r="W36" i="8"/>
  <c r="X43" i="8"/>
  <c r="U45" i="8"/>
  <c r="V45" i="8" s="1"/>
  <c r="X13" i="8"/>
  <c r="G44" i="8"/>
  <c r="D44" i="13" s="1"/>
  <c r="H22" i="9"/>
  <c r="W22" i="9" s="1"/>
  <c r="X22" i="9" s="1"/>
  <c r="H24" i="9"/>
  <c r="W24" i="9" s="1"/>
  <c r="G27" i="8"/>
  <c r="D27" i="13" s="1"/>
  <c r="G29" i="8"/>
  <c r="D29" i="13" s="1"/>
  <c r="X20" i="8"/>
  <c r="G28" i="8"/>
  <c r="D28" i="13" s="1"/>
  <c r="G31" i="8"/>
  <c r="D31" i="13" s="1"/>
  <c r="G41" i="8"/>
  <c r="D41" i="13" s="1"/>
  <c r="W32" i="8"/>
  <c r="X32" i="8" s="1"/>
  <c r="W31" i="8"/>
  <c r="H23" i="9"/>
  <c r="W23" i="9" s="1"/>
  <c r="X23" i="9" s="1"/>
  <c r="G18" i="8"/>
  <c r="D18" i="13" s="1"/>
  <c r="R29" i="8"/>
  <c r="T29" i="8" s="1"/>
  <c r="X31" i="8"/>
  <c r="W38" i="8"/>
  <c r="X27" i="8"/>
  <c r="X41" i="8"/>
  <c r="X15" i="8"/>
  <c r="G20" i="8"/>
  <c r="D20" i="13" s="1"/>
  <c r="X28" i="8"/>
  <c r="W37" i="8"/>
  <c r="G43" i="8"/>
  <c r="D43" i="13" s="1"/>
  <c r="M43" i="10"/>
  <c r="M38" i="10"/>
  <c r="M29" i="10"/>
  <c r="M18" i="10"/>
  <c r="X18" i="8"/>
  <c r="U15" i="8"/>
  <c r="V15" i="8" s="1"/>
  <c r="Y15" i="8" s="1"/>
  <c r="J15" i="8" s="1"/>
  <c r="L15" i="8" s="1"/>
  <c r="I15" i="13" s="1"/>
  <c r="G40" i="8"/>
  <c r="D40" i="13" s="1"/>
  <c r="R40" i="8"/>
  <c r="T40" i="8" s="1"/>
  <c r="D46" i="8"/>
  <c r="G12" i="8"/>
  <c r="D12" i="13" s="1"/>
  <c r="H26" i="10"/>
  <c r="F46" i="8"/>
  <c r="G13" i="8"/>
  <c r="D13" i="13" s="1"/>
  <c r="G14" i="8"/>
  <c r="D14" i="13" s="1"/>
  <c r="W19" i="8"/>
  <c r="H21" i="9"/>
  <c r="H21" i="10"/>
  <c r="X21" i="8"/>
  <c r="R25" i="8"/>
  <c r="T25" i="8" s="1"/>
  <c r="W26" i="8"/>
  <c r="X26" i="8" s="1"/>
  <c r="X29" i="8"/>
  <c r="W29" i="8"/>
  <c r="X19" i="8"/>
  <c r="G19" i="8"/>
  <c r="D19" i="13" s="1"/>
  <c r="G38" i="8"/>
  <c r="D38" i="13" s="1"/>
  <c r="X40" i="8"/>
  <c r="W40" i="8"/>
  <c r="H26" i="9"/>
  <c r="W18" i="8"/>
  <c r="G36" i="8"/>
  <c r="D36" i="13" s="1"/>
  <c r="U37" i="8"/>
  <c r="V37" i="8" s="1"/>
  <c r="G37" i="8"/>
  <c r="D37" i="13" s="1"/>
  <c r="R12" i="8"/>
  <c r="R22" i="8"/>
  <c r="T22" i="8" s="1"/>
  <c r="W17" i="8"/>
  <c r="W25" i="10"/>
  <c r="X25" i="10" s="1"/>
  <c r="R41" i="8"/>
  <c r="T41" i="8" s="1"/>
  <c r="V41" i="8" s="1"/>
  <c r="M20" i="10"/>
  <c r="X17" i="8"/>
  <c r="W24" i="10"/>
  <c r="X24" i="10" s="1"/>
  <c r="W24" i="8"/>
  <c r="X24" i="8" s="1"/>
  <c r="G33" i="8"/>
  <c r="D33" i="13" s="1"/>
  <c r="X37" i="8"/>
  <c r="R38" i="8"/>
  <c r="T38" i="8" s="1"/>
  <c r="W39" i="8"/>
  <c r="G47" i="10"/>
  <c r="D47" i="15" s="1"/>
  <c r="G47" i="15" s="1"/>
  <c r="M14" i="10"/>
  <c r="R21" i="10"/>
  <c r="T21" i="10" s="1"/>
  <c r="R21" i="8"/>
  <c r="T21" i="8" s="1"/>
  <c r="W14" i="8"/>
  <c r="R19" i="8"/>
  <c r="T19" i="8" s="1"/>
  <c r="F46" i="10"/>
  <c r="F49" i="10" s="1"/>
  <c r="W23" i="10"/>
  <c r="X23" i="10" s="1"/>
  <c r="W23" i="8"/>
  <c r="X23" i="8" s="1"/>
  <c r="R27" i="8"/>
  <c r="T27" i="8" s="1"/>
  <c r="G32" i="8"/>
  <c r="D32" i="13" s="1"/>
  <c r="G39" i="8"/>
  <c r="D39" i="13" s="1"/>
  <c r="X39" i="8"/>
  <c r="W45" i="8"/>
  <c r="W25" i="8"/>
  <c r="X25" i="8" s="1"/>
  <c r="T12" i="9"/>
  <c r="R46" i="9"/>
  <c r="W13" i="8"/>
  <c r="W22" i="10"/>
  <c r="X22" i="10" s="1"/>
  <c r="W22" i="8"/>
  <c r="X22" i="8" s="1"/>
  <c r="R26" i="10"/>
  <c r="T26" i="10" s="1"/>
  <c r="R26" i="8"/>
  <c r="T26" i="8" s="1"/>
  <c r="G34" i="8"/>
  <c r="D34" i="13" s="1"/>
  <c r="X45" i="8"/>
  <c r="M40" i="10"/>
  <c r="M44" i="10"/>
  <c r="M37" i="10"/>
  <c r="X38" i="8"/>
  <c r="G42" i="8"/>
  <c r="D42" i="13" s="1"/>
  <c r="M32" i="10"/>
  <c r="R23" i="10"/>
  <c r="T23" i="10" s="1"/>
  <c r="R23" i="8"/>
  <c r="T23" i="8" s="1"/>
  <c r="W42" i="8"/>
  <c r="W44" i="8"/>
  <c r="M28" i="10"/>
  <c r="W35" i="8"/>
  <c r="X35" i="8" s="1"/>
  <c r="W43" i="8"/>
  <c r="J12" i="10"/>
  <c r="V19" i="13" l="1"/>
  <c r="M27" i="9"/>
  <c r="I27" i="14"/>
  <c r="L27" i="14" s="1"/>
  <c r="M27" i="14" s="1"/>
  <c r="M18" i="9"/>
  <c r="I18" i="14"/>
  <c r="L18" i="14" s="1"/>
  <c r="M18" i="14" s="1"/>
  <c r="M19" i="9"/>
  <c r="I19" i="14"/>
  <c r="L19" i="14" s="1"/>
  <c r="M19" i="14" s="1"/>
  <c r="V28" i="13"/>
  <c r="M28" i="9"/>
  <c r="I28" i="14"/>
  <c r="L28" i="14" s="1"/>
  <c r="M28" i="14" s="1"/>
  <c r="M17" i="9"/>
  <c r="I17" i="14"/>
  <c r="M20" i="9"/>
  <c r="I20" i="14"/>
  <c r="L20" i="14" s="1"/>
  <c r="M20" i="14" s="1"/>
  <c r="M29" i="9"/>
  <c r="I29" i="14"/>
  <c r="L29" i="14" s="1"/>
  <c r="M29" i="14" s="1"/>
  <c r="V27" i="13"/>
  <c r="T17" i="15"/>
  <c r="R42" i="13"/>
  <c r="T42" i="13" s="1"/>
  <c r="V42" i="13" s="1"/>
  <c r="Y42" i="13" s="1"/>
  <c r="J42" i="13" s="1"/>
  <c r="L42" i="13" s="1"/>
  <c r="G42" i="13"/>
  <c r="G33" i="13"/>
  <c r="R33" i="13"/>
  <c r="T33" i="13" s="1"/>
  <c r="Y33" i="13" s="1"/>
  <c r="J33" i="13" s="1"/>
  <c r="G12" i="13"/>
  <c r="R12" i="13"/>
  <c r="G41" i="13"/>
  <c r="R41" i="13"/>
  <c r="T41" i="13" s="1"/>
  <c r="V41" i="13" s="1"/>
  <c r="Y41" i="13" s="1"/>
  <c r="J41" i="13" s="1"/>
  <c r="L41" i="13" s="1"/>
  <c r="R44" i="13"/>
  <c r="T44" i="13" s="1"/>
  <c r="V44" i="13" s="1"/>
  <c r="Y44" i="13" s="1"/>
  <c r="J44" i="13" s="1"/>
  <c r="L44" i="13" s="1"/>
  <c r="G44" i="13"/>
  <c r="G32" i="13"/>
  <c r="R32" i="13"/>
  <c r="T32" i="13" s="1"/>
  <c r="Y32" i="13" s="1"/>
  <c r="J32" i="13" s="1"/>
  <c r="R37" i="13"/>
  <c r="T37" i="13" s="1"/>
  <c r="V37" i="13" s="1"/>
  <c r="Y37" i="13" s="1"/>
  <c r="J37" i="13" s="1"/>
  <c r="G37" i="13"/>
  <c r="G19" i="13"/>
  <c r="M19" i="13" s="1"/>
  <c r="R19" i="13"/>
  <c r="T19" i="13" s="1"/>
  <c r="G43" i="13"/>
  <c r="R43" i="13"/>
  <c r="T43" i="13" s="1"/>
  <c r="V43" i="13" s="1"/>
  <c r="Y43" i="13" s="1"/>
  <c r="J43" i="13" s="1"/>
  <c r="L43" i="13" s="1"/>
  <c r="G28" i="13"/>
  <c r="M28" i="13" s="1"/>
  <c r="R28" i="13"/>
  <c r="T28" i="13" s="1"/>
  <c r="V18" i="13"/>
  <c r="T17" i="14"/>
  <c r="G38" i="13"/>
  <c r="R38" i="13"/>
  <c r="T38" i="13" s="1"/>
  <c r="V38" i="13" s="1"/>
  <c r="Y38" i="13" s="1"/>
  <c r="J38" i="13" s="1"/>
  <c r="L38" i="13" s="1"/>
  <c r="G31" i="13"/>
  <c r="R31" i="13"/>
  <c r="T31" i="13" s="1"/>
  <c r="V31" i="13" s="1"/>
  <c r="Y31" i="13" s="1"/>
  <c r="J31" i="13" s="1"/>
  <c r="G40" i="13"/>
  <c r="R40" i="13"/>
  <c r="T40" i="13" s="1"/>
  <c r="V40" i="13" s="1"/>
  <c r="Y40" i="13" s="1"/>
  <c r="J40" i="13" s="1"/>
  <c r="L40" i="13" s="1"/>
  <c r="G36" i="13"/>
  <c r="R36" i="13"/>
  <c r="T36" i="13" s="1"/>
  <c r="V36" i="13" s="1"/>
  <c r="Y36" i="13" s="1"/>
  <c r="J36" i="13" s="1"/>
  <c r="G14" i="13"/>
  <c r="R14" i="13"/>
  <c r="T14" i="13" s="1"/>
  <c r="Y14" i="13" s="1"/>
  <c r="J14" i="13" s="1"/>
  <c r="L14" i="13" s="1"/>
  <c r="G18" i="13"/>
  <c r="M18" i="13" s="1"/>
  <c r="R18" i="13"/>
  <c r="T18" i="13" s="1"/>
  <c r="G29" i="13"/>
  <c r="M29" i="13" s="1"/>
  <c r="R29" i="13"/>
  <c r="T29" i="13" s="1"/>
  <c r="G15" i="13"/>
  <c r="R15" i="13"/>
  <c r="T15" i="13" s="1"/>
  <c r="V15" i="13" s="1"/>
  <c r="Y15" i="13" s="1"/>
  <c r="J15" i="13" s="1"/>
  <c r="L15" i="13" s="1"/>
  <c r="G34" i="13"/>
  <c r="R34" i="13"/>
  <c r="T34" i="13" s="1"/>
  <c r="V34" i="13" s="1"/>
  <c r="Y34" i="13" s="1"/>
  <c r="J34" i="13" s="1"/>
  <c r="G17" i="13"/>
  <c r="M17" i="13" s="1"/>
  <c r="R17" i="13"/>
  <c r="T17" i="13" s="1"/>
  <c r="G39" i="13"/>
  <c r="R39" i="13"/>
  <c r="T39" i="13" s="1"/>
  <c r="V39" i="13" s="1"/>
  <c r="Y39" i="13" s="1"/>
  <c r="J39" i="13" s="1"/>
  <c r="L39" i="13" s="1"/>
  <c r="R13" i="13"/>
  <c r="T13" i="13" s="1"/>
  <c r="V13" i="13" s="1"/>
  <c r="Y13" i="13" s="1"/>
  <c r="J13" i="13" s="1"/>
  <c r="L13" i="13" s="1"/>
  <c r="G13" i="13"/>
  <c r="R20" i="13"/>
  <c r="T20" i="13" s="1"/>
  <c r="G20" i="13"/>
  <c r="M20" i="13" s="1"/>
  <c r="G27" i="13"/>
  <c r="M27" i="13" s="1"/>
  <c r="R27" i="13"/>
  <c r="T27" i="13" s="1"/>
  <c r="G45" i="13"/>
  <c r="R45" i="13"/>
  <c r="T45" i="13" s="1"/>
  <c r="V45" i="13" s="1"/>
  <c r="Y45" i="13" s="1"/>
  <c r="J45" i="13" s="1"/>
  <c r="L45" i="13" s="1"/>
  <c r="M17" i="15"/>
  <c r="V40" i="8"/>
  <c r="Y40" i="8" s="1"/>
  <c r="J40" i="8" s="1"/>
  <c r="L40" i="8" s="1"/>
  <c r="M40" i="8" s="1"/>
  <c r="V38" i="8"/>
  <c r="Y38" i="8" s="1"/>
  <c r="J38" i="8" s="1"/>
  <c r="L38" i="8" s="1"/>
  <c r="M38" i="8" s="1"/>
  <c r="Y45" i="8"/>
  <c r="J45" i="8" s="1"/>
  <c r="L45" i="8" s="1"/>
  <c r="M45" i="8" s="1"/>
  <c r="V27" i="8"/>
  <c r="M17" i="8"/>
  <c r="M15" i="8"/>
  <c r="V29" i="8"/>
  <c r="M18" i="8"/>
  <c r="Y12" i="11"/>
  <c r="V46" i="11"/>
  <c r="V12" i="9"/>
  <c r="Y42" i="8"/>
  <c r="J42" i="8" s="1"/>
  <c r="L42" i="8" s="1"/>
  <c r="M42" i="8" s="1"/>
  <c r="Y43" i="8"/>
  <c r="J43" i="8" s="1"/>
  <c r="L43" i="8" s="1"/>
  <c r="M43" i="8" s="1"/>
  <c r="Y39" i="8"/>
  <c r="J39" i="8" s="1"/>
  <c r="L39" i="8" s="1"/>
  <c r="M39" i="8" s="1"/>
  <c r="V17" i="8"/>
  <c r="Y36" i="8"/>
  <c r="J36" i="8" s="1"/>
  <c r="L36" i="8" s="1"/>
  <c r="Y34" i="8"/>
  <c r="J34" i="8" s="1"/>
  <c r="L34" i="8" s="1"/>
  <c r="V28" i="8"/>
  <c r="V18" i="8"/>
  <c r="V19" i="8"/>
  <c r="Y41" i="8"/>
  <c r="J41" i="8" s="1"/>
  <c r="L41" i="8" s="1"/>
  <c r="M41" i="8" s="1"/>
  <c r="V20" i="8"/>
  <c r="M20" i="8"/>
  <c r="Y31" i="8"/>
  <c r="J31" i="8" s="1"/>
  <c r="L31" i="8" s="1"/>
  <c r="X24" i="9"/>
  <c r="Y32" i="8"/>
  <c r="J32" i="8" s="1"/>
  <c r="L32" i="8" s="1"/>
  <c r="M13" i="8"/>
  <c r="Y37" i="8"/>
  <c r="J37" i="8" s="1"/>
  <c r="L37" i="8" s="1"/>
  <c r="Y44" i="8"/>
  <c r="J44" i="8" s="1"/>
  <c r="L44" i="8" s="1"/>
  <c r="M44" i="8" s="1"/>
  <c r="M29" i="8"/>
  <c r="M19" i="8"/>
  <c r="M28" i="8"/>
  <c r="M27" i="8"/>
  <c r="M14" i="8"/>
  <c r="R24" i="10"/>
  <c r="T24" i="10" s="1"/>
  <c r="W21" i="9"/>
  <c r="X21" i="9" s="1"/>
  <c r="R22" i="10"/>
  <c r="T22" i="10" s="1"/>
  <c r="D46" i="10"/>
  <c r="D49" i="10" s="1"/>
  <c r="R46" i="8"/>
  <c r="T12" i="8"/>
  <c r="V12" i="8" s="1"/>
  <c r="Y12" i="8" s="1"/>
  <c r="J12" i="8" s="1"/>
  <c r="W21" i="10"/>
  <c r="X21" i="10" s="1"/>
  <c r="T46" i="9"/>
  <c r="L12" i="10"/>
  <c r="W26" i="10"/>
  <c r="X26" i="10" s="1"/>
  <c r="W26" i="9"/>
  <c r="X26" i="9" s="1"/>
  <c r="L17" i="14" l="1"/>
  <c r="M17" i="14" s="1"/>
  <c r="M34" i="8"/>
  <c r="I34" i="13"/>
  <c r="L34" i="13" s="1"/>
  <c r="M34" i="13" s="1"/>
  <c r="M38" i="13"/>
  <c r="M41" i="13"/>
  <c r="L36" i="13"/>
  <c r="M36" i="13" s="1"/>
  <c r="M32" i="8"/>
  <c r="I32" i="13"/>
  <c r="L32" i="13" s="1"/>
  <c r="M32" i="13" s="1"/>
  <c r="M31" i="8"/>
  <c r="I31" i="13"/>
  <c r="L31" i="13" s="1"/>
  <c r="M31" i="13" s="1"/>
  <c r="M36" i="8"/>
  <c r="I36" i="13"/>
  <c r="M37" i="8"/>
  <c r="I37" i="13"/>
  <c r="L37" i="13" s="1"/>
  <c r="M37" i="13" s="1"/>
  <c r="M43" i="13"/>
  <c r="M14" i="13"/>
  <c r="M42" i="13"/>
  <c r="T12" i="13"/>
  <c r="M13" i="13"/>
  <c r="M40" i="13"/>
  <c r="M44" i="13"/>
  <c r="V17" i="15"/>
  <c r="M45" i="13"/>
  <c r="M39" i="13"/>
  <c r="M15" i="13"/>
  <c r="V17" i="14"/>
  <c r="Y46" i="11"/>
  <c r="J12" i="11"/>
  <c r="Y33" i="8"/>
  <c r="J33" i="8" s="1"/>
  <c r="L33" i="8" s="1"/>
  <c r="M12" i="10"/>
  <c r="R46" i="10"/>
  <c r="T46" i="8"/>
  <c r="T46" i="10"/>
  <c r="M33" i="8" l="1"/>
  <c r="I33" i="13"/>
  <c r="L33" i="13" s="1"/>
  <c r="M33" i="13" s="1"/>
  <c r="V17" i="13"/>
  <c r="V12" i="13"/>
  <c r="Y12" i="13" s="1"/>
  <c r="J12" i="13" s="1"/>
  <c r="J46" i="11"/>
  <c r="J49" i="11" s="1"/>
  <c r="J51" i="11" s="1"/>
  <c r="J59" i="11" s="1"/>
  <c r="L12" i="11"/>
  <c r="L46" i="11" l="1"/>
  <c r="I12" i="8"/>
  <c r="M12" i="11"/>
  <c r="M46" i="11" s="1"/>
  <c r="M49" i="11" s="1"/>
  <c r="L49" i="11" l="1"/>
  <c r="I46" i="8"/>
  <c r="L12" i="8"/>
  <c r="M12" i="8" l="1"/>
  <c r="I12" i="13"/>
  <c r="L12" i="13" s="1"/>
  <c r="M12" i="13" s="1"/>
  <c r="I49" i="8"/>
  <c r="E49" i="11" l="1"/>
  <c r="G47" i="11" l="1"/>
  <c r="G49" i="11" s="1"/>
  <c r="D49" i="11"/>
  <c r="D49" i="8" l="1"/>
  <c r="G48" i="8" l="1"/>
  <c r="D48" i="13" l="1"/>
  <c r="G48" i="13" l="1"/>
  <c r="P111" i="12" l="1"/>
  <c r="P18" i="12" s="1"/>
  <c r="T111" i="12" l="1"/>
  <c r="T18" i="12" s="1"/>
  <c r="S111" i="12"/>
  <c r="S18" i="12" s="1"/>
  <c r="O111" i="12"/>
  <c r="O18" i="12" s="1"/>
  <c r="Q111" i="12"/>
  <c r="Q18" i="12" s="1"/>
  <c r="N111" i="12"/>
  <c r="N18" i="12" s="1"/>
  <c r="K111" i="12"/>
  <c r="K113" i="12"/>
  <c r="M111" i="12"/>
  <c r="M18" i="12" s="1"/>
  <c r="W106" i="12"/>
  <c r="K114" i="12"/>
  <c r="L98" i="12" s="1"/>
  <c r="R111" i="12"/>
  <c r="R18" i="12" s="1"/>
  <c r="L111" i="12"/>
  <c r="L18" i="12" s="1"/>
  <c r="U111" i="12"/>
  <c r="U18" i="12" s="1"/>
  <c r="K18" i="12" l="1"/>
  <c r="K19" i="12" s="1"/>
  <c r="W111" i="12"/>
  <c r="L97" i="12"/>
  <c r="L187" i="12"/>
  <c r="L114" i="12"/>
  <c r="M98" i="12" s="1"/>
  <c r="W105" i="12"/>
  <c r="K115" i="12"/>
  <c r="L99" i="12" s="1"/>
  <c r="W107" i="12"/>
  <c r="V111" i="12"/>
  <c r="K119" i="12" l="1"/>
  <c r="M187" i="12"/>
  <c r="M114" i="12"/>
  <c r="N98" i="12" s="1"/>
  <c r="L186" i="12"/>
  <c r="L113" i="12"/>
  <c r="L103" i="12"/>
  <c r="L188" i="12"/>
  <c r="L115" i="12"/>
  <c r="M99" i="12" s="1"/>
  <c r="L17" i="12"/>
  <c r="K20" i="12"/>
  <c r="L192" i="12" l="1"/>
  <c r="L19" i="12"/>
  <c r="M17" i="12" s="1"/>
  <c r="L20" i="12"/>
  <c r="M188" i="12"/>
  <c r="M115" i="12"/>
  <c r="N99" i="12" s="1"/>
  <c r="N187" i="12"/>
  <c r="N114" i="12"/>
  <c r="O98" i="12" s="1"/>
  <c r="L119" i="12"/>
  <c r="M97" i="12"/>
  <c r="N188" i="12" l="1"/>
  <c r="N115" i="12"/>
  <c r="O99" i="12" s="1"/>
  <c r="O187" i="12"/>
  <c r="O114" i="12"/>
  <c r="P98" i="12" s="1"/>
  <c r="M19" i="12"/>
  <c r="N17" i="12" s="1"/>
  <c r="M20" i="12"/>
  <c r="M113" i="12"/>
  <c r="M186" i="12"/>
  <c r="M103" i="12"/>
  <c r="L36" i="12"/>
  <c r="O188" i="12" l="1"/>
  <c r="O115" i="12"/>
  <c r="P99" i="12" s="1"/>
  <c r="P187" i="12"/>
  <c r="P114" i="12"/>
  <c r="Q98" i="12" s="1"/>
  <c r="N97" i="12"/>
  <c r="M119" i="12"/>
  <c r="N19" i="12"/>
  <c r="O17" i="12" s="1"/>
  <c r="M192" i="12"/>
  <c r="N20" i="12" l="1"/>
  <c r="N186" i="12"/>
  <c r="N113" i="12"/>
  <c r="N103" i="12"/>
  <c r="P188" i="12"/>
  <c r="P115" i="12"/>
  <c r="Q99" i="12" s="1"/>
  <c r="Q114" i="12"/>
  <c r="R98" i="12" s="1"/>
  <c r="Q187" i="12"/>
  <c r="M36" i="12"/>
  <c r="O19" i="12"/>
  <c r="P17" i="12" s="1"/>
  <c r="O20" i="12" l="1"/>
  <c r="N119" i="12"/>
  <c r="O97" i="12"/>
  <c r="Q115" i="12"/>
  <c r="R99" i="12" s="1"/>
  <c r="Q188" i="12"/>
  <c r="N192" i="12"/>
  <c r="R187" i="12"/>
  <c r="R114" i="12"/>
  <c r="S98" i="12" s="1"/>
  <c r="P19" i="12"/>
  <c r="Q17" i="12" s="1"/>
  <c r="P20" i="12" l="1"/>
  <c r="N36" i="12"/>
  <c r="O186" i="12"/>
  <c r="O103" i="12"/>
  <c r="O113" i="12"/>
  <c r="Q19" i="12"/>
  <c r="R17" i="12" s="1"/>
  <c r="Q20" i="12"/>
  <c r="S187" i="12"/>
  <c r="S114" i="12"/>
  <c r="T98" i="12" s="1"/>
  <c r="R115" i="12"/>
  <c r="S99" i="12" s="1"/>
  <c r="R188" i="12"/>
  <c r="T187" i="12" l="1"/>
  <c r="T114" i="12"/>
  <c r="U98" i="12" s="1"/>
  <c r="O119" i="12"/>
  <c r="P97" i="12"/>
  <c r="R19" i="12"/>
  <c r="S17" i="12" s="1"/>
  <c r="S188" i="12"/>
  <c r="S115" i="12"/>
  <c r="T99" i="12" s="1"/>
  <c r="O192" i="12"/>
  <c r="P113" i="12" l="1"/>
  <c r="P103" i="12"/>
  <c r="P186" i="12"/>
  <c r="S19" i="12"/>
  <c r="T17" i="12" s="1"/>
  <c r="S20" i="12"/>
  <c r="U187" i="12"/>
  <c r="U114" i="12"/>
  <c r="V114" i="12" s="1"/>
  <c r="V98" i="12"/>
  <c r="O36" i="12"/>
  <c r="T115" i="12"/>
  <c r="U99" i="12" s="1"/>
  <c r="T188" i="12"/>
  <c r="R20" i="12"/>
  <c r="V187" i="12" l="1"/>
  <c r="W187" i="12"/>
  <c r="T19" i="12"/>
  <c r="U17" i="12" s="1"/>
  <c r="P192" i="12"/>
  <c r="U188" i="12"/>
  <c r="U115" i="12"/>
  <c r="V115" i="12" s="1"/>
  <c r="V99" i="12"/>
  <c r="Q97" i="12"/>
  <c r="P119" i="12"/>
  <c r="T20" i="12" l="1"/>
  <c r="V188" i="12"/>
  <c r="W188" i="12"/>
  <c r="Q186" i="12"/>
  <c r="Q192" i="12" s="1"/>
  <c r="Q36" i="12" s="1"/>
  <c r="Q103" i="12"/>
  <c r="Q113" i="12"/>
  <c r="U19" i="12"/>
  <c r="E14" i="12" s="1"/>
  <c r="P36" i="12"/>
  <c r="U20" i="12" l="1"/>
  <c r="V20" i="12" s="1"/>
  <c r="E40" i="12" s="1"/>
  <c r="R97" i="12"/>
  <c r="Q119" i="12"/>
  <c r="R103" i="12" l="1"/>
  <c r="R186" i="12"/>
  <c r="R192" i="12" s="1"/>
  <c r="R36" i="12" s="1"/>
  <c r="R113" i="12"/>
  <c r="S97" i="12" l="1"/>
  <c r="R119" i="12"/>
  <c r="S186" i="12" l="1"/>
  <c r="S192" i="12" s="1"/>
  <c r="S36" i="12" s="1"/>
  <c r="S103" i="12"/>
  <c r="S113" i="12"/>
  <c r="S119" i="12" l="1"/>
  <c r="T97" i="12"/>
  <c r="T113" i="12" l="1"/>
  <c r="T186" i="12"/>
  <c r="T192" i="12" s="1"/>
  <c r="T36" i="12" s="1"/>
  <c r="T103" i="12"/>
  <c r="U97" i="12" l="1"/>
  <c r="T119" i="12"/>
  <c r="U186" i="12" l="1"/>
  <c r="U113" i="12"/>
  <c r="U103" i="12"/>
  <c r="V97" i="12"/>
  <c r="V103" i="12" s="1"/>
  <c r="U119" i="12" l="1"/>
  <c r="V113" i="12"/>
  <c r="V119" i="12" s="1"/>
  <c r="U192" i="12"/>
  <c r="V186" i="12"/>
  <c r="V192" i="12" s="1"/>
  <c r="W186" i="12"/>
  <c r="U36" i="12" l="1"/>
  <c r="W192" i="12"/>
  <c r="W36" i="12" l="1"/>
  <c r="V84" i="12" l="1"/>
  <c r="V81" i="12"/>
  <c r="V83" i="12"/>
  <c r="V82" i="12"/>
  <c r="V80" i="12"/>
  <c r="V79" i="12"/>
  <c r="V85" i="12" l="1"/>
  <c r="U21" i="9" l="1"/>
  <c r="G21" i="9"/>
  <c r="E46" i="9"/>
  <c r="E49" i="9" s="1"/>
  <c r="U22" i="9"/>
  <c r="V22" i="9" s="1"/>
  <c r="G22" i="9"/>
  <c r="G26" i="9"/>
  <c r="U26" i="9"/>
  <c r="V26" i="9" s="1"/>
  <c r="U25" i="9"/>
  <c r="V25" i="9" s="1"/>
  <c r="G25" i="9"/>
  <c r="G24" i="9"/>
  <c r="U24" i="9"/>
  <c r="V24" i="9" s="1"/>
  <c r="G35" i="8"/>
  <c r="U35" i="8"/>
  <c r="G23" i="9"/>
  <c r="U23" i="9"/>
  <c r="V23" i="9" s="1"/>
  <c r="V35" i="8" l="1"/>
  <c r="Y35" i="8" s="1"/>
  <c r="J35" i="8" s="1"/>
  <c r="L35" i="8" s="1"/>
  <c r="D21" i="14"/>
  <c r="G46" i="9"/>
  <c r="G49" i="9" s="1"/>
  <c r="D26" i="14"/>
  <c r="Y26" i="9"/>
  <c r="Y23" i="9"/>
  <c r="V21" i="9"/>
  <c r="U46" i="9"/>
  <c r="D23" i="14"/>
  <c r="D22" i="14"/>
  <c r="D24" i="14"/>
  <c r="Y22" i="9"/>
  <c r="D35" i="13"/>
  <c r="Y24" i="9"/>
  <c r="D25" i="14"/>
  <c r="M25" i="9"/>
  <c r="M35" i="8" l="1"/>
  <c r="I35" i="13"/>
  <c r="G21" i="14"/>
  <c r="D46" i="14"/>
  <c r="D49" i="14" s="1"/>
  <c r="R21" i="14"/>
  <c r="R24" i="14"/>
  <c r="T24" i="14" s="1"/>
  <c r="V24" i="14" s="1"/>
  <c r="G24" i="14"/>
  <c r="J22" i="9"/>
  <c r="L22" i="9" s="1"/>
  <c r="J26" i="9"/>
  <c r="L26" i="9" s="1"/>
  <c r="G25" i="14"/>
  <c r="M25" i="14" s="1"/>
  <c r="R25" i="14"/>
  <c r="T25" i="14" s="1"/>
  <c r="V25" i="14" s="1"/>
  <c r="G23" i="14"/>
  <c r="R23" i="14"/>
  <c r="T23" i="14" s="1"/>
  <c r="V23" i="14" s="1"/>
  <c r="J24" i="9"/>
  <c r="L24" i="9" s="1"/>
  <c r="Y21" i="9"/>
  <c r="V46" i="9"/>
  <c r="G35" i="13"/>
  <c r="R35" i="13"/>
  <c r="T35" i="13" s="1"/>
  <c r="Y35" i="13" s="1"/>
  <c r="J35" i="13" s="1"/>
  <c r="L35" i="13" s="1"/>
  <c r="R22" i="14"/>
  <c r="T22" i="14" s="1"/>
  <c r="V22" i="14" s="1"/>
  <c r="G22" i="14"/>
  <c r="J23" i="9"/>
  <c r="L23" i="9" s="1"/>
  <c r="G26" i="14"/>
  <c r="R26" i="14"/>
  <c r="T26" i="14" s="1"/>
  <c r="V26" i="14" s="1"/>
  <c r="M35" i="13" l="1"/>
  <c r="M22" i="9"/>
  <c r="I22" i="14"/>
  <c r="M23" i="9"/>
  <c r="I23" i="14"/>
  <c r="M24" i="9"/>
  <c r="I24" i="14"/>
  <c r="M26" i="9"/>
  <c r="I26" i="14"/>
  <c r="Y23" i="14"/>
  <c r="J21" i="9"/>
  <c r="Y46" i="9"/>
  <c r="G46" i="14"/>
  <c r="G49" i="14" s="1"/>
  <c r="Y22" i="14"/>
  <c r="T21" i="14"/>
  <c r="V21" i="14" s="1"/>
  <c r="R46" i="14"/>
  <c r="Y26" i="14"/>
  <c r="Y24" i="14"/>
  <c r="J22" i="14" l="1"/>
  <c r="L22" i="14" s="1"/>
  <c r="M22" i="14" s="1"/>
  <c r="J46" i="9"/>
  <c r="J49" i="9" s="1"/>
  <c r="J51" i="9" s="1"/>
  <c r="J59" i="9" s="1"/>
  <c r="L21" i="9"/>
  <c r="I21" i="14" s="1"/>
  <c r="I46" i="14" s="1"/>
  <c r="I49" i="14" s="1"/>
  <c r="T46" i="14"/>
  <c r="J24" i="14"/>
  <c r="L24" i="14" s="1"/>
  <c r="M24" i="14" s="1"/>
  <c r="J26" i="14"/>
  <c r="L26" i="14" s="1"/>
  <c r="M26" i="14" s="1"/>
  <c r="J23" i="14"/>
  <c r="L23" i="14" s="1"/>
  <c r="M23" i="14" s="1"/>
  <c r="Y21" i="14" l="1"/>
  <c r="V46" i="14"/>
  <c r="L46" i="9"/>
  <c r="L49" i="9" s="1"/>
  <c r="M21" i="9"/>
  <c r="M46" i="9" s="1"/>
  <c r="M49" i="9" s="1"/>
  <c r="J21" i="14" l="1"/>
  <c r="Y46" i="14"/>
  <c r="L21" i="14" l="1"/>
  <c r="J46" i="14"/>
  <c r="J49" i="14" s="1"/>
  <c r="J51" i="14" s="1"/>
  <c r="J59" i="14" s="1"/>
  <c r="L46" i="14" l="1"/>
  <c r="L49" i="14" s="1"/>
  <c r="M21" i="14"/>
  <c r="M46" i="14" s="1"/>
  <c r="M49" i="14" s="1"/>
  <c r="F49" i="13" l="1"/>
  <c r="U25" i="10" l="1"/>
  <c r="G25" i="10"/>
  <c r="G21" i="10"/>
  <c r="U21" i="10"/>
  <c r="E46" i="10"/>
  <c r="E49" i="10" s="1"/>
  <c r="U26" i="10"/>
  <c r="G26" i="10"/>
  <c r="U24" i="10"/>
  <c r="G24" i="10"/>
  <c r="G22" i="10"/>
  <c r="U22" i="10"/>
  <c r="G23" i="10"/>
  <c r="U23" i="10"/>
  <c r="D21" i="15" l="1"/>
  <c r="G46" i="10"/>
  <c r="G49" i="10" s="1"/>
  <c r="U25" i="8"/>
  <c r="G25" i="8"/>
  <c r="G26" i="8"/>
  <c r="D26" i="13" s="1"/>
  <c r="U26" i="8"/>
  <c r="E46" i="8"/>
  <c r="E49" i="8" s="1"/>
  <c r="G22" i="8"/>
  <c r="D22" i="13" s="1"/>
  <c r="U22" i="8"/>
  <c r="U23" i="8"/>
  <c r="G23" i="8"/>
  <c r="D23" i="13" s="1"/>
  <c r="U24" i="8"/>
  <c r="G24" i="8"/>
  <c r="D24" i="13" s="1"/>
  <c r="D26" i="15"/>
  <c r="R26" i="15" s="1"/>
  <c r="T26" i="15" s="1"/>
  <c r="D22" i="15"/>
  <c r="R22" i="15" s="1"/>
  <c r="T22" i="15" s="1"/>
  <c r="U21" i="8"/>
  <c r="U46" i="8" s="1"/>
  <c r="G21" i="8"/>
  <c r="D25" i="15"/>
  <c r="R25" i="15" s="1"/>
  <c r="T25" i="15" s="1"/>
  <c r="D24" i="15"/>
  <c r="R24" i="15" s="1"/>
  <c r="T24" i="15" s="1"/>
  <c r="D23" i="15"/>
  <c r="R23" i="15" s="1"/>
  <c r="T23" i="15" s="1"/>
  <c r="U46" i="10"/>
  <c r="R24" i="13" l="1"/>
  <c r="T24" i="13" s="1"/>
  <c r="G24" i="13"/>
  <c r="G26" i="13"/>
  <c r="R26" i="13"/>
  <c r="T26" i="13" s="1"/>
  <c r="D25" i="13"/>
  <c r="G23" i="13"/>
  <c r="R23" i="13"/>
  <c r="T23" i="13" s="1"/>
  <c r="D21" i="13"/>
  <c r="G46" i="8"/>
  <c r="R22" i="13"/>
  <c r="T22" i="13" s="1"/>
  <c r="G22" i="13"/>
  <c r="D46" i="15"/>
  <c r="D49" i="15" s="1"/>
  <c r="R21" i="15"/>
  <c r="G47" i="8" l="1"/>
  <c r="D47" i="13" s="1"/>
  <c r="G47" i="13" s="1"/>
  <c r="F49" i="8"/>
  <c r="G25" i="13"/>
  <c r="R25" i="13"/>
  <c r="T25" i="13" s="1"/>
  <c r="D46" i="13"/>
  <c r="R21" i="13"/>
  <c r="G21" i="13"/>
  <c r="G46" i="13" s="1"/>
  <c r="T21" i="15"/>
  <c r="T46" i="15" s="1"/>
  <c r="R46" i="15"/>
  <c r="G49" i="8" l="1"/>
  <c r="D49" i="13"/>
  <c r="T21" i="13"/>
  <c r="T46" i="13" s="1"/>
  <c r="R46" i="13"/>
  <c r="G49" i="13"/>
  <c r="Y26" i="10" l="1"/>
  <c r="V26" i="8"/>
  <c r="J92" i="12" l="1"/>
  <c r="J165" i="12"/>
  <c r="J26" i="10"/>
  <c r="L26" i="10" s="1"/>
  <c r="I26" i="15" s="1"/>
  <c r="Y26" i="8"/>
  <c r="J26" i="8" s="1"/>
  <c r="L26" i="8" s="1"/>
  <c r="M26" i="8" l="1"/>
  <c r="I26" i="13"/>
  <c r="Y23" i="10"/>
  <c r="V23" i="8"/>
  <c r="M26" i="10"/>
  <c r="K76" i="12"/>
  <c r="J89" i="12" l="1"/>
  <c r="J162" i="12"/>
  <c r="K165" i="12"/>
  <c r="K92" i="12"/>
  <c r="J23" i="10"/>
  <c r="L23" i="10" s="1"/>
  <c r="I23" i="15" s="1"/>
  <c r="Y23" i="8"/>
  <c r="J23" i="8" s="1"/>
  <c r="L23" i="8" s="1"/>
  <c r="Y25" i="10"/>
  <c r="V25" i="8"/>
  <c r="Y25" i="8" l="1"/>
  <c r="J25" i="8" s="1"/>
  <c r="L25" i="8" s="1"/>
  <c r="J25" i="10"/>
  <c r="L25" i="10" s="1"/>
  <c r="I25" i="15" s="1"/>
  <c r="L76" i="12"/>
  <c r="M23" i="8"/>
  <c r="I23" i="13"/>
  <c r="M23" i="10"/>
  <c r="J91" i="12"/>
  <c r="J164" i="12"/>
  <c r="K73" i="12"/>
  <c r="K162" i="12" l="1"/>
  <c r="K89" i="12"/>
  <c r="Y24" i="10"/>
  <c r="V24" i="8"/>
  <c r="K75" i="12"/>
  <c r="L92" i="12"/>
  <c r="L165" i="12"/>
  <c r="M25" i="10"/>
  <c r="I25" i="13"/>
  <c r="M25" i="8"/>
  <c r="K91" i="12" l="1"/>
  <c r="K164" i="12"/>
  <c r="J90" i="12"/>
  <c r="J163" i="12"/>
  <c r="J24" i="10"/>
  <c r="L24" i="10" s="1"/>
  <c r="I24" i="15" s="1"/>
  <c r="Y24" i="8"/>
  <c r="J24" i="8" s="1"/>
  <c r="L24" i="8" s="1"/>
  <c r="M76" i="12"/>
  <c r="L73" i="12"/>
  <c r="M24" i="8" l="1"/>
  <c r="I24" i="13"/>
  <c r="L89" i="12"/>
  <c r="L162" i="12"/>
  <c r="M24" i="10"/>
  <c r="M92" i="12"/>
  <c r="M165" i="12"/>
  <c r="K74" i="12"/>
  <c r="L75" i="12"/>
  <c r="K163" i="12" l="1"/>
  <c r="K90" i="12"/>
  <c r="N76" i="12"/>
  <c r="M73" i="12"/>
  <c r="Y21" i="10"/>
  <c r="V21" i="8"/>
  <c r="L91" i="12"/>
  <c r="L164" i="12"/>
  <c r="M162" i="12" l="1"/>
  <c r="M89" i="12"/>
  <c r="N92" i="12"/>
  <c r="N165" i="12"/>
  <c r="J21" i="10"/>
  <c r="Y21" i="8"/>
  <c r="L74" i="12"/>
  <c r="M75" i="12"/>
  <c r="L163" i="12" l="1"/>
  <c r="L90" i="12"/>
  <c r="O76" i="12"/>
  <c r="J21" i="8"/>
  <c r="N73" i="12"/>
  <c r="Y22" i="10"/>
  <c r="V22" i="8"/>
  <c r="V46" i="8" s="1"/>
  <c r="V46" i="10"/>
  <c r="L21" i="10"/>
  <c r="I21" i="15" s="1"/>
  <c r="M91" i="12"/>
  <c r="M164" i="12"/>
  <c r="J87" i="12"/>
  <c r="J160" i="12"/>
  <c r="K71" i="12" l="1"/>
  <c r="M21" i="10"/>
  <c r="N162" i="12"/>
  <c r="N89" i="12"/>
  <c r="L21" i="8"/>
  <c r="O92" i="12"/>
  <c r="P76" i="12" s="1"/>
  <c r="O165" i="12"/>
  <c r="N75" i="12"/>
  <c r="J22" i="10"/>
  <c r="Y22" i="8"/>
  <c r="Y46" i="10"/>
  <c r="M74" i="12"/>
  <c r="P165" i="12" l="1"/>
  <c r="P92" i="12"/>
  <c r="Q76" i="12" s="1"/>
  <c r="M163" i="12"/>
  <c r="M90" i="12"/>
  <c r="J22" i="8"/>
  <c r="Y46" i="8"/>
  <c r="I21" i="13"/>
  <c r="M21" i="8"/>
  <c r="L22" i="10"/>
  <c r="I22" i="15" s="1"/>
  <c r="I46" i="15" s="1"/>
  <c r="I49" i="15" s="1"/>
  <c r="J46" i="10"/>
  <c r="J49" i="10" s="1"/>
  <c r="J51" i="10" s="1"/>
  <c r="J59" i="10" s="1"/>
  <c r="J88" i="12"/>
  <c r="J161" i="12"/>
  <c r="J77" i="12"/>
  <c r="J12" i="12" s="1"/>
  <c r="N164" i="12"/>
  <c r="N91" i="12"/>
  <c r="O73" i="12"/>
  <c r="K160" i="12"/>
  <c r="K87" i="12"/>
  <c r="N74" i="12" l="1"/>
  <c r="O162" i="12"/>
  <c r="O89" i="12"/>
  <c r="P73" i="12" s="1"/>
  <c r="M22" i="10"/>
  <c r="M46" i="10" s="1"/>
  <c r="M49" i="10" s="1"/>
  <c r="L46" i="10"/>
  <c r="L49" i="10" s="1"/>
  <c r="J14" i="12"/>
  <c r="K12" i="12" s="1"/>
  <c r="J15" i="12"/>
  <c r="J166" i="12"/>
  <c r="Q92" i="12"/>
  <c r="R76" i="12" s="1"/>
  <c r="Q165" i="12"/>
  <c r="L71" i="12"/>
  <c r="K72" i="12"/>
  <c r="J93" i="12"/>
  <c r="O75" i="12"/>
  <c r="L22" i="8"/>
  <c r="J46" i="8"/>
  <c r="J49" i="8" s="1"/>
  <c r="J51" i="8" s="1"/>
  <c r="J59" i="8" s="1"/>
  <c r="P162" i="12" l="1"/>
  <c r="P89" i="12"/>
  <c r="Q73" i="12" s="1"/>
  <c r="M22" i="8"/>
  <c r="M46" i="8" s="1"/>
  <c r="M49" i="8" s="1"/>
  <c r="I22" i="13"/>
  <c r="I46" i="13" s="1"/>
  <c r="L46" i="8"/>
  <c r="K88" i="12"/>
  <c r="K161" i="12"/>
  <c r="K77" i="12"/>
  <c r="K14" i="12"/>
  <c r="L12" i="12" s="1"/>
  <c r="N90" i="12"/>
  <c r="N163" i="12"/>
  <c r="O91" i="12"/>
  <c r="P75" i="12" s="1"/>
  <c r="O164" i="12"/>
  <c r="L87" i="12"/>
  <c r="L160" i="12"/>
  <c r="J31" i="12"/>
  <c r="R165" i="12"/>
  <c r="R92" i="12"/>
  <c r="S76" i="12" s="1"/>
  <c r="L72" i="12" l="1"/>
  <c r="K93" i="12"/>
  <c r="L49" i="8"/>
  <c r="K15" i="12"/>
  <c r="I49" i="13"/>
  <c r="P164" i="12"/>
  <c r="P91" i="12"/>
  <c r="Q75" i="12" s="1"/>
  <c r="Q162" i="12"/>
  <c r="Q89" i="12"/>
  <c r="R73" i="12" s="1"/>
  <c r="S165" i="12"/>
  <c r="S92" i="12"/>
  <c r="T76" i="12" s="1"/>
  <c r="O74" i="12"/>
  <c r="L14" i="12"/>
  <c r="M12" i="12" s="1"/>
  <c r="L15" i="12"/>
  <c r="M71" i="12"/>
  <c r="K166" i="12"/>
  <c r="Q164" i="12" l="1"/>
  <c r="Q91" i="12"/>
  <c r="R75" i="12" s="1"/>
  <c r="K31" i="12"/>
  <c r="O163" i="12"/>
  <c r="O90" i="12"/>
  <c r="P74" i="12" s="1"/>
  <c r="M14" i="12"/>
  <c r="N12" i="12" s="1"/>
  <c r="T165" i="12"/>
  <c r="T92" i="12"/>
  <c r="U76" i="12" s="1"/>
  <c r="L88" i="12"/>
  <c r="L161" i="12"/>
  <c r="L77" i="12"/>
  <c r="M87" i="12"/>
  <c r="M160" i="12"/>
  <c r="R162" i="12"/>
  <c r="R89" i="12"/>
  <c r="S73" i="12" s="1"/>
  <c r="N71" i="12" l="1"/>
  <c r="U165" i="12"/>
  <c r="U92" i="12"/>
  <c r="V76" i="12"/>
  <c r="P163" i="12"/>
  <c r="P90" i="12"/>
  <c r="Q74" i="12" s="1"/>
  <c r="N14" i="12"/>
  <c r="O12" i="12" s="1"/>
  <c r="S162" i="12"/>
  <c r="S89" i="12"/>
  <c r="T73" i="12" s="1"/>
  <c r="L166" i="12"/>
  <c r="M72" i="12"/>
  <c r="L93" i="12"/>
  <c r="M15" i="12"/>
  <c r="R164" i="12"/>
  <c r="R91" i="12"/>
  <c r="S75" i="12" s="1"/>
  <c r="M161" i="12" l="1"/>
  <c r="M88" i="12"/>
  <c r="M77" i="12"/>
  <c r="Q90" i="12"/>
  <c r="R74" i="12" s="1"/>
  <c r="Q163" i="12"/>
  <c r="L31" i="12"/>
  <c r="T89" i="12"/>
  <c r="U73" i="12" s="1"/>
  <c r="T162" i="12"/>
  <c r="N87" i="12"/>
  <c r="N160" i="12"/>
  <c r="S164" i="12"/>
  <c r="S91" i="12"/>
  <c r="T75" i="12" s="1"/>
  <c r="D12" i="12"/>
  <c r="E12" i="12" s="1"/>
  <c r="V92" i="12"/>
  <c r="O14" i="12"/>
  <c r="P12" i="12" s="1"/>
  <c r="O15" i="12"/>
  <c r="N15" i="12"/>
  <c r="V165" i="12"/>
  <c r="W165" i="12"/>
  <c r="U162" i="12" l="1"/>
  <c r="U89" i="12"/>
  <c r="V73" i="12"/>
  <c r="T164" i="12"/>
  <c r="T91" i="12"/>
  <c r="U75" i="12" s="1"/>
  <c r="N72" i="12"/>
  <c r="M93" i="12"/>
  <c r="O71" i="12"/>
  <c r="M166" i="12"/>
  <c r="P14" i="12"/>
  <c r="Q12" i="12" s="1"/>
  <c r="R163" i="12"/>
  <c r="R90" i="12"/>
  <c r="S74" i="12" s="1"/>
  <c r="P15" i="12" l="1"/>
  <c r="W162" i="12"/>
  <c r="V162" i="12"/>
  <c r="Q14" i="12"/>
  <c r="R12" i="12" s="1"/>
  <c r="Q15" i="12"/>
  <c r="N88" i="12"/>
  <c r="N161" i="12"/>
  <c r="N77" i="12"/>
  <c r="M31" i="12"/>
  <c r="D9" i="12"/>
  <c r="E9" i="12" s="1"/>
  <c r="V89" i="12"/>
  <c r="U91" i="12"/>
  <c r="U164" i="12"/>
  <c r="V75" i="12"/>
  <c r="O160" i="12"/>
  <c r="O87" i="12"/>
  <c r="S90" i="12"/>
  <c r="T74" i="12" s="1"/>
  <c r="S163" i="12"/>
  <c r="P71" i="12" l="1"/>
  <c r="N166" i="12"/>
  <c r="O72" i="12"/>
  <c r="N93" i="12"/>
  <c r="V164" i="12"/>
  <c r="W164" i="12"/>
  <c r="R14" i="12"/>
  <c r="S12" i="12" s="1"/>
  <c r="R15" i="12"/>
  <c r="D11" i="12"/>
  <c r="E11" i="12" s="1"/>
  <c r="V91" i="12"/>
  <c r="T90" i="12"/>
  <c r="U74" i="12" s="1"/>
  <c r="T163" i="12"/>
  <c r="N31" i="12" l="1"/>
  <c r="U163" i="12"/>
  <c r="U90" i="12"/>
  <c r="V74" i="12"/>
  <c r="S14" i="12"/>
  <c r="T12" i="12" s="1"/>
  <c r="O161" i="12"/>
  <c r="O166" i="12" s="1"/>
  <c r="O31" i="12" s="1"/>
  <c r="O88" i="12"/>
  <c r="O77" i="12"/>
  <c r="P160" i="12"/>
  <c r="P87" i="12"/>
  <c r="T14" i="12" l="1"/>
  <c r="U12" i="12" s="1"/>
  <c r="U14" i="12" s="1"/>
  <c r="U15" i="12" s="1"/>
  <c r="T15" i="12"/>
  <c r="Q71" i="12"/>
  <c r="D10" i="12"/>
  <c r="E10" i="12" s="1"/>
  <c r="V90" i="12"/>
  <c r="P72" i="12"/>
  <c r="O93" i="12"/>
  <c r="W163" i="12"/>
  <c r="V163" i="12"/>
  <c r="S15" i="12"/>
  <c r="V15" i="12" l="1"/>
  <c r="D40" i="12" s="1"/>
  <c r="F40" i="12" s="1"/>
  <c r="Q160" i="12"/>
  <c r="Q87" i="12"/>
  <c r="P88" i="12"/>
  <c r="P161" i="12"/>
  <c r="P166" i="12" s="1"/>
  <c r="P31" i="12" s="1"/>
  <c r="P77" i="12"/>
  <c r="R71" i="12" l="1"/>
  <c r="Q72" i="12"/>
  <c r="P93" i="12"/>
  <c r="Q88" i="12" l="1"/>
  <c r="Q161" i="12"/>
  <c r="Q77" i="12"/>
  <c r="R160" i="12"/>
  <c r="R87" i="12"/>
  <c r="S71" i="12" l="1"/>
  <c r="Q166" i="12"/>
  <c r="Q31" i="12" s="1"/>
  <c r="R72" i="12"/>
  <c r="Q93" i="12"/>
  <c r="R161" i="12" l="1"/>
  <c r="R166" i="12" s="1"/>
  <c r="R31" i="12" s="1"/>
  <c r="R88" i="12"/>
  <c r="R77" i="12"/>
  <c r="S160" i="12"/>
  <c r="S87" i="12"/>
  <c r="S72" i="12" l="1"/>
  <c r="R93" i="12"/>
  <c r="T71" i="12"/>
  <c r="T160" i="12" l="1"/>
  <c r="T87" i="12"/>
  <c r="S161" i="12"/>
  <c r="S88" i="12"/>
  <c r="S77" i="12"/>
  <c r="U71" i="12" l="1"/>
  <c r="T72" i="12"/>
  <c r="S93" i="12"/>
  <c r="S166" i="12"/>
  <c r="S31" i="12" s="1"/>
  <c r="T161" i="12" l="1"/>
  <c r="T88" i="12"/>
  <c r="T77" i="12"/>
  <c r="U160" i="12"/>
  <c r="U87" i="12"/>
  <c r="V71" i="12"/>
  <c r="D7" i="12" l="1"/>
  <c r="V87" i="12"/>
  <c r="V160" i="12"/>
  <c r="W160" i="12"/>
  <c r="U72" i="12"/>
  <c r="T93" i="12"/>
  <c r="T166" i="12"/>
  <c r="T31" i="12" s="1"/>
  <c r="U88" i="12" l="1"/>
  <c r="U161" i="12"/>
  <c r="V72" i="12"/>
  <c r="V77" i="12" s="1"/>
  <c r="U77" i="12"/>
  <c r="E7" i="12"/>
  <c r="D8" i="12" l="1"/>
  <c r="V88" i="12"/>
  <c r="V93" i="12" s="1"/>
  <c r="U93" i="12"/>
  <c r="W161" i="12"/>
  <c r="V161" i="12"/>
  <c r="V166" i="12" s="1"/>
  <c r="U166" i="12"/>
  <c r="U31" i="12" l="1"/>
  <c r="W166" i="12"/>
  <c r="E8" i="12"/>
  <c r="E13" i="12" s="1"/>
  <c r="E15" i="12" s="1"/>
  <c r="D13" i="12"/>
  <c r="W31" i="12" l="1"/>
  <c r="U22" i="15" l="1"/>
  <c r="G22" i="15"/>
  <c r="U24" i="15"/>
  <c r="G24" i="15"/>
  <c r="U26" i="15"/>
  <c r="G26" i="15"/>
  <c r="U25" i="15"/>
  <c r="G25" i="15"/>
  <c r="U23" i="15"/>
  <c r="G23" i="15"/>
  <c r="U21" i="15" l="1"/>
  <c r="U46" i="15" s="1"/>
  <c r="E46" i="15"/>
  <c r="E49" i="15" s="1"/>
  <c r="G21" i="15"/>
  <c r="G46" i="15" l="1"/>
  <c r="G49" i="15" s="1"/>
  <c r="Y23" i="15" l="1"/>
  <c r="V23" i="13"/>
  <c r="Y24" i="15"/>
  <c r="V24" i="13"/>
  <c r="Y22" i="15"/>
  <c r="V22" i="13"/>
  <c r="Y25" i="15"/>
  <c r="V25" i="13"/>
  <c r="Y26" i="15"/>
  <c r="V26" i="13"/>
  <c r="J25" i="15" l="1"/>
  <c r="L25" i="15" s="1"/>
  <c r="M25" i="15" s="1"/>
  <c r="Y25" i="13"/>
  <c r="J25" i="13" s="1"/>
  <c r="L25" i="13" s="1"/>
  <c r="M25" i="13" s="1"/>
  <c r="J22" i="15"/>
  <c r="L22" i="15" s="1"/>
  <c r="M22" i="15" s="1"/>
  <c r="Y22" i="13"/>
  <c r="J22" i="13" s="1"/>
  <c r="L22" i="13" s="1"/>
  <c r="M22" i="13" s="1"/>
  <c r="Y21" i="15"/>
  <c r="V46" i="15"/>
  <c r="V21" i="13"/>
  <c r="V46" i="13" s="1"/>
  <c r="J24" i="15"/>
  <c r="L24" i="15" s="1"/>
  <c r="M24" i="15" s="1"/>
  <c r="Y24" i="13"/>
  <c r="J24" i="13" s="1"/>
  <c r="L24" i="13" s="1"/>
  <c r="M24" i="13" s="1"/>
  <c r="J26" i="15"/>
  <c r="L26" i="15" s="1"/>
  <c r="M26" i="15" s="1"/>
  <c r="Y26" i="13"/>
  <c r="J26" i="13" s="1"/>
  <c r="L26" i="13" s="1"/>
  <c r="M26" i="13" s="1"/>
  <c r="J23" i="15"/>
  <c r="L23" i="15" s="1"/>
  <c r="M23" i="15" s="1"/>
  <c r="Y23" i="13"/>
  <c r="J23" i="13" s="1"/>
  <c r="L23" i="13" s="1"/>
  <c r="M23" i="13" s="1"/>
  <c r="J21" i="15" l="1"/>
  <c r="Y46" i="15"/>
  <c r="Y21" i="13"/>
  <c r="J21" i="13" l="1"/>
  <c r="Y46" i="13"/>
  <c r="J46" i="15"/>
  <c r="J49" i="15" s="1"/>
  <c r="J51" i="15" s="1"/>
  <c r="J59" i="15" s="1"/>
  <c r="L21" i="15"/>
  <c r="L46" i="15" l="1"/>
  <c r="L49" i="15" s="1"/>
  <c r="M21" i="15"/>
  <c r="M46" i="15" s="1"/>
  <c r="M49" i="15" s="1"/>
  <c r="L21" i="13"/>
  <c r="J46" i="13"/>
  <c r="J49" i="13" s="1"/>
  <c r="J51" i="13" s="1"/>
  <c r="J59" i="13" s="1"/>
  <c r="L46" i="13" l="1"/>
  <c r="L49" i="13" s="1"/>
  <c r="M21" i="13"/>
  <c r="M46" i="13" s="1"/>
  <c r="M49" i="13" s="1"/>
  <c r="J173" i="12" l="1"/>
  <c r="J195" i="12" l="1"/>
  <c r="K179" i="12" s="1"/>
  <c r="K195" i="12" s="1"/>
  <c r="L179" i="12" s="1"/>
  <c r="L195" i="12" s="1"/>
  <c r="M179" i="12" s="1"/>
  <c r="M195" i="12" s="1"/>
  <c r="N179" i="12" s="1"/>
  <c r="N195" i="12" s="1"/>
  <c r="O179" i="12" s="1"/>
  <c r="O195" i="12" s="1"/>
  <c r="P179" i="12" s="1"/>
  <c r="P195" i="12" s="1"/>
  <c r="Q179" i="12" s="1"/>
  <c r="Q195" i="12" s="1"/>
  <c r="R179" i="12" s="1"/>
  <c r="R195" i="12" s="1"/>
  <c r="S179" i="12" s="1"/>
  <c r="S195" i="12" s="1"/>
  <c r="T179" i="12" s="1"/>
  <c r="T195" i="12" s="1"/>
  <c r="U179" i="12" s="1"/>
  <c r="U195" i="12" s="1"/>
  <c r="V195" i="12" s="1"/>
  <c r="K157" i="12"/>
  <c r="K173" i="12" s="1"/>
  <c r="L157" i="12" s="1"/>
  <c r="L173" i="12" s="1"/>
  <c r="M157" i="12" s="1"/>
  <c r="M173" i="12" s="1"/>
  <c r="N157" i="12" s="1"/>
  <c r="N173" i="12" s="1"/>
  <c r="O157" i="12" s="1"/>
  <c r="O173" i="12" s="1"/>
  <c r="P157" i="12" s="1"/>
  <c r="P173" i="12" s="1"/>
  <c r="Q157" i="12" s="1"/>
  <c r="Q173" i="12" s="1"/>
  <c r="R157" i="12" s="1"/>
  <c r="R173" i="12" s="1"/>
  <c r="S157" i="12" s="1"/>
  <c r="S173" i="12" s="1"/>
  <c r="T157" i="12" s="1"/>
  <c r="T173" i="12" s="1"/>
  <c r="U157" i="12" s="1"/>
  <c r="V157" i="12" l="1"/>
  <c r="U173" i="12"/>
  <c r="D28" i="12" s="1"/>
  <c r="V179" i="12"/>
  <c r="J146" i="12" l="1"/>
  <c r="J170" i="12"/>
  <c r="V173" i="12"/>
  <c r="J172" i="12"/>
  <c r="K156" i="12" l="1"/>
  <c r="K172" i="12" s="1"/>
  <c r="L156" i="12" s="1"/>
  <c r="L172" i="12" s="1"/>
  <c r="M156" i="12" s="1"/>
  <c r="M172" i="12" s="1"/>
  <c r="N156" i="12" s="1"/>
  <c r="N172" i="12" s="1"/>
  <c r="O156" i="12" s="1"/>
  <c r="O172" i="12" s="1"/>
  <c r="P156" i="12" s="1"/>
  <c r="P172" i="12" s="1"/>
  <c r="Q156" i="12" s="1"/>
  <c r="Q172" i="12" s="1"/>
  <c r="R156" i="12" s="1"/>
  <c r="R172" i="12" s="1"/>
  <c r="S156" i="12" s="1"/>
  <c r="S172" i="12" s="1"/>
  <c r="T156" i="12" s="1"/>
  <c r="T172" i="12" s="1"/>
  <c r="U156" i="12" s="1"/>
  <c r="J144" i="12"/>
  <c r="K154" i="12"/>
  <c r="K130" i="12"/>
  <c r="J147" i="12"/>
  <c r="K131" i="12" l="1"/>
  <c r="K147" i="12" s="1"/>
  <c r="L131" i="12" s="1"/>
  <c r="L147" i="12" s="1"/>
  <c r="M131" i="12" s="1"/>
  <c r="M147" i="12" s="1"/>
  <c r="N131" i="12" s="1"/>
  <c r="N147" i="12" s="1"/>
  <c r="O131" i="12" s="1"/>
  <c r="O147" i="12" s="1"/>
  <c r="P131" i="12" s="1"/>
  <c r="P147" i="12" s="1"/>
  <c r="Q131" i="12" s="1"/>
  <c r="Q147" i="12" s="1"/>
  <c r="R131" i="12" s="1"/>
  <c r="R147" i="12" s="1"/>
  <c r="S131" i="12" s="1"/>
  <c r="S147" i="12" s="1"/>
  <c r="T131" i="12" s="1"/>
  <c r="T147" i="12" s="1"/>
  <c r="U131" i="12" s="1"/>
  <c r="K146" i="12"/>
  <c r="K128" i="12"/>
  <c r="J145" i="12"/>
  <c r="K170" i="12"/>
  <c r="V156" i="12"/>
  <c r="U172" i="12"/>
  <c r="D27" i="12" s="1"/>
  <c r="K144" i="12" l="1"/>
  <c r="J171" i="12"/>
  <c r="K129" i="12"/>
  <c r="L154" i="12"/>
  <c r="L130" i="12"/>
  <c r="J143" i="12"/>
  <c r="V172" i="12"/>
  <c r="J196" i="12"/>
  <c r="K180" i="12" s="1"/>
  <c r="K196" i="12" s="1"/>
  <c r="L180" i="12" s="1"/>
  <c r="L196" i="12" s="1"/>
  <c r="M180" i="12" s="1"/>
  <c r="M196" i="12" s="1"/>
  <c r="N180" i="12" s="1"/>
  <c r="N196" i="12" s="1"/>
  <c r="O180" i="12" s="1"/>
  <c r="O196" i="12" s="1"/>
  <c r="P180" i="12" s="1"/>
  <c r="P196" i="12" s="1"/>
  <c r="Q180" i="12" s="1"/>
  <c r="Q196" i="12" s="1"/>
  <c r="R180" i="12" s="1"/>
  <c r="R196" i="12" s="1"/>
  <c r="S180" i="12" s="1"/>
  <c r="S196" i="12" s="1"/>
  <c r="T180" i="12" s="1"/>
  <c r="T196" i="12" s="1"/>
  <c r="U180" i="12" s="1"/>
  <c r="U196" i="12" s="1"/>
  <c r="V196" i="12" s="1"/>
  <c r="V131" i="12"/>
  <c r="U147" i="12"/>
  <c r="C28" i="12" s="1"/>
  <c r="E28" i="12" s="1"/>
  <c r="V180" i="12" l="1"/>
  <c r="K145" i="12"/>
  <c r="K127" i="12"/>
  <c r="L170" i="12"/>
  <c r="K155" i="12"/>
  <c r="V147" i="12"/>
  <c r="L146" i="12"/>
  <c r="L128" i="12"/>
  <c r="K171" i="12" l="1"/>
  <c r="L144" i="12"/>
  <c r="K143" i="12"/>
  <c r="M130" i="12"/>
  <c r="M154" i="12"/>
  <c r="L129" i="12"/>
  <c r="L127" i="12" l="1"/>
  <c r="M128" i="12"/>
  <c r="L145" i="12"/>
  <c r="M146" i="12"/>
  <c r="M170" i="12"/>
  <c r="L155" i="12"/>
  <c r="L171" i="12" l="1"/>
  <c r="M144" i="12"/>
  <c r="N130" i="12"/>
  <c r="M129" i="12"/>
  <c r="N154" i="12"/>
  <c r="L143" i="12"/>
  <c r="J169" i="12"/>
  <c r="N146" i="12" l="1"/>
  <c r="M145" i="12"/>
  <c r="M127" i="12"/>
  <c r="N128" i="12"/>
  <c r="K153" i="12"/>
  <c r="K169" i="12" s="1"/>
  <c r="L153" i="12" s="1"/>
  <c r="L169" i="12" s="1"/>
  <c r="M153" i="12" s="1"/>
  <c r="M169" i="12" s="1"/>
  <c r="N153" i="12" s="1"/>
  <c r="N169" i="12" s="1"/>
  <c r="O153" i="12" s="1"/>
  <c r="O169" i="12" s="1"/>
  <c r="P153" i="12" s="1"/>
  <c r="P169" i="12" s="1"/>
  <c r="Q153" i="12" s="1"/>
  <c r="Q169" i="12" s="1"/>
  <c r="R153" i="12" s="1"/>
  <c r="R169" i="12" s="1"/>
  <c r="S153" i="12" s="1"/>
  <c r="S169" i="12" s="1"/>
  <c r="T153" i="12" s="1"/>
  <c r="T169" i="12" s="1"/>
  <c r="U153" i="12" s="1"/>
  <c r="N170" i="12"/>
  <c r="M155" i="12"/>
  <c r="M143" i="12" l="1"/>
  <c r="O154" i="12"/>
  <c r="O170" i="12" s="1"/>
  <c r="P154" i="12" s="1"/>
  <c r="P170" i="12" s="1"/>
  <c r="Q154" i="12" s="1"/>
  <c r="Q170" i="12" s="1"/>
  <c r="R154" i="12" s="1"/>
  <c r="R170" i="12" s="1"/>
  <c r="S154" i="12" s="1"/>
  <c r="S170" i="12" s="1"/>
  <c r="T154" i="12" s="1"/>
  <c r="T170" i="12" s="1"/>
  <c r="U154" i="12" s="1"/>
  <c r="N129" i="12"/>
  <c r="M171" i="12"/>
  <c r="N144" i="12"/>
  <c r="V153" i="12"/>
  <c r="U169" i="12"/>
  <c r="O130" i="12"/>
  <c r="O146" i="12" s="1"/>
  <c r="P130" i="12" s="1"/>
  <c r="P146" i="12" s="1"/>
  <c r="Q130" i="12" s="1"/>
  <c r="Q146" i="12" s="1"/>
  <c r="R130" i="12" s="1"/>
  <c r="R146" i="12" s="1"/>
  <c r="S130" i="12" s="1"/>
  <c r="S146" i="12" s="1"/>
  <c r="T130" i="12" s="1"/>
  <c r="T146" i="12" s="1"/>
  <c r="U130" i="12" s="1"/>
  <c r="N155" i="12" l="1"/>
  <c r="D24" i="12"/>
  <c r="V169" i="12"/>
  <c r="U170" i="12"/>
  <c r="V154" i="12"/>
  <c r="U146" i="12"/>
  <c r="V130" i="12"/>
  <c r="J184" i="12"/>
  <c r="J35" i="12" s="1"/>
  <c r="J194" i="12"/>
  <c r="J158" i="12"/>
  <c r="J30" i="12" s="1"/>
  <c r="J168" i="12"/>
  <c r="N145" i="12"/>
  <c r="O128" i="12"/>
  <c r="O144" i="12" s="1"/>
  <c r="P128" i="12" s="1"/>
  <c r="P144" i="12" s="1"/>
  <c r="Q128" i="12" s="1"/>
  <c r="Q144" i="12" s="1"/>
  <c r="R128" i="12" s="1"/>
  <c r="R144" i="12" s="1"/>
  <c r="S128" i="12" s="1"/>
  <c r="S144" i="12" s="1"/>
  <c r="T128" i="12" s="1"/>
  <c r="T144" i="12" s="1"/>
  <c r="U128" i="12" s="1"/>
  <c r="N127" i="12"/>
  <c r="O129" i="12" l="1"/>
  <c r="O145" i="12" s="1"/>
  <c r="P129" i="12" s="1"/>
  <c r="P145" i="12" s="1"/>
  <c r="Q129" i="12" s="1"/>
  <c r="Q145" i="12" s="1"/>
  <c r="R129" i="12" s="1"/>
  <c r="R145" i="12" s="1"/>
  <c r="S129" i="12" s="1"/>
  <c r="S145" i="12" s="1"/>
  <c r="T129" i="12" s="1"/>
  <c r="T145" i="12" s="1"/>
  <c r="U129" i="12" s="1"/>
  <c r="D25" i="12"/>
  <c r="V170" i="12"/>
  <c r="J32" i="12"/>
  <c r="K30" i="12" s="1"/>
  <c r="J132" i="12"/>
  <c r="J25" i="12" s="1"/>
  <c r="J142" i="12"/>
  <c r="N143" i="12"/>
  <c r="C27" i="12"/>
  <c r="E27" i="12" s="1"/>
  <c r="V146" i="12"/>
  <c r="K152" i="12"/>
  <c r="J174" i="12"/>
  <c r="K178" i="12"/>
  <c r="J200" i="12"/>
  <c r="U144" i="12"/>
  <c r="V128" i="12"/>
  <c r="J37" i="12"/>
  <c r="K35" i="12" s="1"/>
  <c r="N171" i="12"/>
  <c r="J33" i="12" l="1"/>
  <c r="J38" i="12"/>
  <c r="K37" i="12"/>
  <c r="L35" i="12" s="1"/>
  <c r="K168" i="12"/>
  <c r="K158" i="12"/>
  <c r="K32" i="12"/>
  <c r="L30" i="12" s="1"/>
  <c r="J27" i="12"/>
  <c r="K25" i="12" s="1"/>
  <c r="C25" i="12"/>
  <c r="V144" i="12"/>
  <c r="K126" i="12"/>
  <c r="J148" i="12"/>
  <c r="E25" i="12"/>
  <c r="K184" i="12"/>
  <c r="K194" i="12"/>
  <c r="O127" i="12"/>
  <c r="O143" i="12" s="1"/>
  <c r="P127" i="12" s="1"/>
  <c r="P143" i="12" s="1"/>
  <c r="Q127" i="12" s="1"/>
  <c r="Q143" i="12" s="1"/>
  <c r="R127" i="12" s="1"/>
  <c r="R143" i="12" s="1"/>
  <c r="S127" i="12" s="1"/>
  <c r="S143" i="12" s="1"/>
  <c r="T127" i="12" s="1"/>
  <c r="T143" i="12" s="1"/>
  <c r="U127" i="12" s="1"/>
  <c r="O155" i="12"/>
  <c r="O171" i="12" s="1"/>
  <c r="P155" i="12" s="1"/>
  <c r="P171" i="12" s="1"/>
  <c r="Q155" i="12" s="1"/>
  <c r="Q171" i="12" s="1"/>
  <c r="R155" i="12" s="1"/>
  <c r="R171" i="12" s="1"/>
  <c r="S155" i="12" s="1"/>
  <c r="S171" i="12" s="1"/>
  <c r="T155" i="12" s="1"/>
  <c r="T171" i="12" s="1"/>
  <c r="U155" i="12" s="1"/>
  <c r="U145" i="12"/>
  <c r="V129" i="12"/>
  <c r="K38" i="12" l="1"/>
  <c r="K33" i="12"/>
  <c r="L32" i="12"/>
  <c r="M30" i="12" s="1"/>
  <c r="K142" i="12"/>
  <c r="K132" i="12"/>
  <c r="C26" i="12"/>
  <c r="V145" i="12"/>
  <c r="U143" i="12"/>
  <c r="V127" i="12"/>
  <c r="L152" i="12"/>
  <c r="K174" i="12"/>
  <c r="K27" i="12"/>
  <c r="L25" i="12" s="1"/>
  <c r="K28" i="12"/>
  <c r="U171" i="12"/>
  <c r="V155" i="12"/>
  <c r="K200" i="12"/>
  <c r="L178" i="12"/>
  <c r="J28" i="12"/>
  <c r="L37" i="12"/>
  <c r="M35" i="12" s="1"/>
  <c r="L33" i="12" l="1"/>
  <c r="L38" i="12"/>
  <c r="K148" i="12"/>
  <c r="L126" i="12"/>
  <c r="L27" i="12"/>
  <c r="M25" i="12" s="1"/>
  <c r="L184" i="12"/>
  <c r="L194" i="12"/>
  <c r="L158" i="12"/>
  <c r="L168" i="12"/>
  <c r="D26" i="12"/>
  <c r="E26" i="12" s="1"/>
  <c r="V171" i="12"/>
  <c r="M32" i="12"/>
  <c r="N30" i="12" s="1"/>
  <c r="M33" i="12"/>
  <c r="M37" i="12"/>
  <c r="N35" i="12" s="1"/>
  <c r="C24" i="12"/>
  <c r="E24" i="12" s="1"/>
  <c r="V143" i="12"/>
  <c r="L28" i="12" l="1"/>
  <c r="N32" i="12"/>
  <c r="O30" i="12" s="1"/>
  <c r="N33" i="12"/>
  <c r="M27" i="12"/>
  <c r="N25" i="12" s="1"/>
  <c r="M28" i="12"/>
  <c r="L200" i="12"/>
  <c r="M178" i="12"/>
  <c r="L174" i="12"/>
  <c r="M152" i="12"/>
  <c r="L142" i="12"/>
  <c r="L132" i="12"/>
  <c r="N37" i="12"/>
  <c r="O35" i="12" s="1"/>
  <c r="M38" i="12"/>
  <c r="N38" i="12" l="1"/>
  <c r="M184" i="12"/>
  <c r="M194" i="12"/>
  <c r="O37" i="12"/>
  <c r="P35" i="12" s="1"/>
  <c r="O38" i="12"/>
  <c r="N27" i="12"/>
  <c r="O25" i="12" s="1"/>
  <c r="L148" i="12"/>
  <c r="M126" i="12"/>
  <c r="M158" i="12"/>
  <c r="M168" i="12"/>
  <c r="O32" i="12"/>
  <c r="P30" i="12" s="1"/>
  <c r="O33" i="12"/>
  <c r="N28" i="12" l="1"/>
  <c r="P37" i="12"/>
  <c r="Q35" i="12" s="1"/>
  <c r="P32" i="12"/>
  <c r="Q30" i="12" s="1"/>
  <c r="O27" i="12"/>
  <c r="P25" i="12" s="1"/>
  <c r="M200" i="12"/>
  <c r="N178" i="12"/>
  <c r="N152" i="12"/>
  <c r="M174" i="12"/>
  <c r="M142" i="12"/>
  <c r="M132" i="12"/>
  <c r="P27" i="12" l="1"/>
  <c r="Q25" i="12" s="1"/>
  <c r="P28" i="12"/>
  <c r="N184" i="12"/>
  <c r="N194" i="12"/>
  <c r="M148" i="12"/>
  <c r="N126" i="12"/>
  <c r="O28" i="12"/>
  <c r="Q32" i="12"/>
  <c r="R30" i="12" s="1"/>
  <c r="P33" i="12"/>
  <c r="N168" i="12"/>
  <c r="N158" i="12"/>
  <c r="P38" i="12"/>
  <c r="Q37" i="12"/>
  <c r="R35" i="12" s="1"/>
  <c r="Q38" i="12"/>
  <c r="Q33" i="12" l="1"/>
  <c r="N142" i="12"/>
  <c r="N132" i="12"/>
  <c r="N174" i="12"/>
  <c r="O152" i="12"/>
  <c r="O178" i="12"/>
  <c r="N200" i="12"/>
  <c r="R32" i="12"/>
  <c r="S30" i="12" s="1"/>
  <c r="R37" i="12"/>
  <c r="S35" i="12" s="1"/>
  <c r="R38" i="12"/>
  <c r="Q27" i="12"/>
  <c r="R25" i="12" s="1"/>
  <c r="Q28" i="12" l="1"/>
  <c r="S37" i="12"/>
  <c r="T35" i="12" s="1"/>
  <c r="S38" i="12"/>
  <c r="O184" i="12"/>
  <c r="O194" i="12"/>
  <c r="O168" i="12"/>
  <c r="O158" i="12"/>
  <c r="S32" i="12"/>
  <c r="T30" i="12" s="1"/>
  <c r="R33" i="12"/>
  <c r="R27" i="12"/>
  <c r="S25" i="12" s="1"/>
  <c r="R28" i="12"/>
  <c r="O126" i="12"/>
  <c r="N148" i="12"/>
  <c r="S33" i="12" l="1"/>
  <c r="O174" i="12"/>
  <c r="P152" i="12"/>
  <c r="P178" i="12"/>
  <c r="O200" i="12"/>
  <c r="S27" i="12"/>
  <c r="T25" i="12" s="1"/>
  <c r="S28" i="12"/>
  <c r="T32" i="12"/>
  <c r="U30" i="12" s="1"/>
  <c r="U32" i="12" s="1"/>
  <c r="U33" i="12" s="1"/>
  <c r="O142" i="12"/>
  <c r="O132" i="12"/>
  <c r="T37" i="12"/>
  <c r="U35" i="12" s="1"/>
  <c r="T38" i="12"/>
  <c r="T33" i="12" l="1"/>
  <c r="V33" i="12" s="1"/>
  <c r="D41" i="12" s="1"/>
  <c r="D42" i="12" s="1"/>
  <c r="P184" i="12"/>
  <c r="P194" i="12"/>
  <c r="P158" i="12"/>
  <c r="P168" i="12"/>
  <c r="T27" i="12"/>
  <c r="U25" i="12" s="1"/>
  <c r="U27" i="12" s="1"/>
  <c r="U28" i="12" s="1"/>
  <c r="T28" i="12"/>
  <c r="U37" i="12"/>
  <c r="E30" i="12" s="1"/>
  <c r="P126" i="12"/>
  <c r="O148" i="12"/>
  <c r="V28" i="12" l="1"/>
  <c r="C41" i="12" s="1"/>
  <c r="C42" i="12" s="1"/>
  <c r="P174" i="12"/>
  <c r="Q152" i="12"/>
  <c r="P142" i="12"/>
  <c r="P132" i="12"/>
  <c r="P200" i="12"/>
  <c r="Q178" i="12"/>
  <c r="U38" i="12"/>
  <c r="V38" i="12" s="1"/>
  <c r="E41" i="12" s="1"/>
  <c r="E42" i="12" s="1"/>
  <c r="Q168" i="12" l="1"/>
  <c r="Q158" i="12"/>
  <c r="F41" i="12"/>
  <c r="Q126" i="12"/>
  <c r="P148" i="12"/>
  <c r="C44" i="12"/>
  <c r="F42" i="12"/>
  <c r="D44" i="12"/>
  <c r="Q194" i="12"/>
  <c r="Q184" i="12"/>
  <c r="C14" i="12" l="1"/>
  <c r="C15" i="12" s="1"/>
  <c r="C30" i="12"/>
  <c r="D14" i="12"/>
  <c r="D15" i="12" s="1"/>
  <c r="D30" i="12"/>
  <c r="Q142" i="12"/>
  <c r="Q132" i="12"/>
  <c r="Q200" i="12"/>
  <c r="R178" i="12"/>
  <c r="Q174" i="12"/>
  <c r="R152" i="12"/>
  <c r="R184" i="12" l="1"/>
  <c r="R194" i="12"/>
  <c r="Q148" i="12"/>
  <c r="R126" i="12"/>
  <c r="R158" i="12"/>
  <c r="R168" i="12"/>
  <c r="S152" i="12" l="1"/>
  <c r="R174" i="12"/>
  <c r="R132" i="12"/>
  <c r="R142" i="12"/>
  <c r="S178" i="12"/>
  <c r="R200" i="12"/>
  <c r="S184" i="12" l="1"/>
  <c r="S194" i="12"/>
  <c r="S126" i="12"/>
  <c r="R148" i="12"/>
  <c r="S168" i="12"/>
  <c r="S158" i="12"/>
  <c r="S132" i="12" l="1"/>
  <c r="S142" i="12"/>
  <c r="T152" i="12"/>
  <c r="S174" i="12"/>
  <c r="T178" i="12"/>
  <c r="S200" i="12"/>
  <c r="T168" i="12" l="1"/>
  <c r="T158" i="12"/>
  <c r="T184" i="12"/>
  <c r="T194" i="12"/>
  <c r="S148" i="12"/>
  <c r="T126" i="12"/>
  <c r="T142" i="12" l="1"/>
  <c r="T132" i="12"/>
  <c r="U178" i="12"/>
  <c r="T200" i="12"/>
  <c r="U152" i="12"/>
  <c r="T174" i="12"/>
  <c r="U158" i="12" l="1"/>
  <c r="U168" i="12"/>
  <c r="V152" i="12"/>
  <c r="V158" i="12" s="1"/>
  <c r="U194" i="12"/>
  <c r="U184" i="12"/>
  <c r="V178" i="12"/>
  <c r="V184" i="12" s="1"/>
  <c r="T148" i="12"/>
  <c r="U126" i="12"/>
  <c r="U142" i="12" l="1"/>
  <c r="U132" i="12"/>
  <c r="V126" i="12"/>
  <c r="V132" i="12" s="1"/>
  <c r="D23" i="12"/>
  <c r="D29" i="12" s="1"/>
  <c r="U174" i="12"/>
  <c r="V168" i="12"/>
  <c r="V174" i="12" s="1"/>
  <c r="U200" i="12"/>
  <c r="V194" i="12"/>
  <c r="V200" i="12" s="1"/>
  <c r="D31" i="12" l="1"/>
  <c r="U148" i="12"/>
  <c r="C23" i="12"/>
  <c r="V142" i="12"/>
  <c r="V148" i="12" s="1"/>
  <c r="C29" i="12" l="1"/>
  <c r="E23" i="12"/>
  <c r="C31" i="12" l="1"/>
  <c r="E29" i="12"/>
  <c r="E31" i="12" s="1"/>
</calcChain>
</file>

<file path=xl/sharedStrings.xml><?xml version="1.0" encoding="utf-8"?>
<sst xmlns="http://schemas.openxmlformats.org/spreadsheetml/2006/main" count="1288" uniqueCount="147">
  <si>
    <t>CCA Class</t>
  </si>
  <si>
    <t>OEB</t>
  </si>
  <si>
    <t>Description</t>
  </si>
  <si>
    <t>Opening Balance</t>
  </si>
  <si>
    <t>Additions</t>
  </si>
  <si>
    <t>Disposals</t>
  </si>
  <si>
    <t>Closing Balance</t>
  </si>
  <si>
    <t>Cost</t>
  </si>
  <si>
    <t>Accumulated Depreciation</t>
  </si>
  <si>
    <t>Miscellaneous Intangible Plant</t>
  </si>
  <si>
    <t>1715A</t>
  </si>
  <si>
    <t>1715B</t>
  </si>
  <si>
    <t>Contributions &amp; Grants</t>
  </si>
  <si>
    <t>Useful Life</t>
  </si>
  <si>
    <t>Station Equipment (Station and Transformers)</t>
  </si>
  <si>
    <t>Buildings and Fixtures</t>
  </si>
  <si>
    <t>Towers and Fixtures</t>
  </si>
  <si>
    <t>Poles and Fixtures</t>
  </si>
  <si>
    <t>OH Cond and Devices</t>
  </si>
  <si>
    <t>UG Conduit</t>
  </si>
  <si>
    <t>UG Cond and Devices</t>
  </si>
  <si>
    <t>Station Equipment (Switches and Breakers)</t>
  </si>
  <si>
    <t>Station Equipment (Protection and Control)</t>
  </si>
  <si>
    <t>Organization</t>
  </si>
  <si>
    <t>Computer Software</t>
  </si>
  <si>
    <t>Land Rights (Transmission Plant)</t>
  </si>
  <si>
    <t>Leasehold Improvements</t>
  </si>
  <si>
    <t>Roads and Trails</t>
  </si>
  <si>
    <t>Land Rights (Intangible)</t>
  </si>
  <si>
    <t>Land (Transmission Plant)</t>
  </si>
  <si>
    <t>Land (General Plant)</t>
  </si>
  <si>
    <t>Buildings and Fixtures (Transmission Plant)</t>
  </si>
  <si>
    <t>Office Furn &amp; Equipment</t>
  </si>
  <si>
    <t>Comp Hardware</t>
  </si>
  <si>
    <t>Transportation Equipment</t>
  </si>
  <si>
    <t>Stores Equip</t>
  </si>
  <si>
    <t>General Plant</t>
  </si>
  <si>
    <t>Transmission Plant</t>
  </si>
  <si>
    <t>Intangible</t>
  </si>
  <si>
    <t>Tools, Shop &amp; Garage Equip</t>
  </si>
  <si>
    <t>Measurement &amp; Testing Equipment</t>
  </si>
  <si>
    <t>Power Operated Equipment</t>
  </si>
  <si>
    <t>Communication Equipment</t>
  </si>
  <si>
    <t>Misc. Equipment</t>
  </si>
  <si>
    <t>System Supervisory Equipment</t>
  </si>
  <si>
    <t>Opening Gross PP&amp;E</t>
  </si>
  <si>
    <t>Less Fully Depreciated</t>
  </si>
  <si>
    <t>Net for Depreciation</t>
  </si>
  <si>
    <t>Total for Depreciation</t>
  </si>
  <si>
    <t>Depreciation Rate</t>
  </si>
  <si>
    <t xml:space="preserve"> Depreciation Expense</t>
  </si>
  <si>
    <t>A</t>
  </si>
  <si>
    <t>B</t>
  </si>
  <si>
    <t>C = A - B</t>
  </si>
  <si>
    <t>D</t>
  </si>
  <si>
    <t>F</t>
  </si>
  <si>
    <t>G = 1/F</t>
  </si>
  <si>
    <t>Deferred Revenue</t>
  </si>
  <si>
    <t>Sub-Total</t>
  </si>
  <si>
    <t>Add: Construction Work in Progress</t>
  </si>
  <si>
    <t>Less Other Non Rate-Regulated Utility Assets (input as negative)</t>
  </si>
  <si>
    <t>Total PP&amp;E</t>
  </si>
  <si>
    <t>Depreciation Expense adj. from gain or loss on the retirement of assets (pool of like assets)</t>
  </si>
  <si>
    <t>Total Additions to Accumulated Depreciation</t>
  </si>
  <si>
    <t>Transportation</t>
  </si>
  <si>
    <t>Stores Equipment</t>
  </si>
  <si>
    <t>Tools, Shop</t>
  </si>
  <si>
    <t>Communication</t>
  </si>
  <si>
    <t>Net Depreciation</t>
  </si>
  <si>
    <r>
      <t>Less: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i/>
        <sz val="9"/>
        <rFont val="Calibri"/>
        <family val="2"/>
        <scheme val="minor"/>
      </rPr>
      <t>Fully Allocated Depreciation</t>
    </r>
    <r>
      <rPr>
        <b/>
        <sz val="9"/>
        <rFont val="Calibri"/>
        <family val="2"/>
        <scheme val="minor"/>
      </rPr>
      <t xml:space="preserve"> (input as negative)</t>
    </r>
  </si>
  <si>
    <t>H = E*G</t>
  </si>
  <si>
    <t>Current Year Additions</t>
  </si>
  <si>
    <t>Measurement/Testing</t>
  </si>
  <si>
    <t>Accounting Standard</t>
  </si>
  <si>
    <t>Year</t>
  </si>
  <si>
    <t>Calculation of Depreciation Expense</t>
  </si>
  <si>
    <t>ASPE</t>
  </si>
  <si>
    <t>Total</t>
  </si>
  <si>
    <t>(Sum of 'E" for LTPL and RCL)</t>
  </si>
  <si>
    <t>Fixed Asset Continuity Schedule - Line to Pickle Lake</t>
  </si>
  <si>
    <t>Calculation of Depreciation Expense - Line to Pickle Lake</t>
  </si>
  <si>
    <t>Fixed Asset Continuity Schedule - Remote Connection Lines</t>
  </si>
  <si>
    <t>Calculation of Depreciation Expense - Remote Connection Lines</t>
  </si>
  <si>
    <t>(Sum of 'H' for LTPL and RCL)</t>
  </si>
  <si>
    <t>Fixed Asset Continuity Schedule - All Assets</t>
  </si>
  <si>
    <t>E = C + D/2</t>
  </si>
  <si>
    <t>H = E * G</t>
  </si>
  <si>
    <t>Net Book Value</t>
  </si>
  <si>
    <t>Calculation of Depreciation Expense - All Assets</t>
  </si>
  <si>
    <t>E = C + D*8/12</t>
  </si>
  <si>
    <t>E = Avg Monthly Opening</t>
  </si>
  <si>
    <t>Summary Tables</t>
  </si>
  <si>
    <t>Detailed Calculations: 12-Month Average Approach for Rate Base</t>
  </si>
  <si>
    <t>2022 Ending Gross Assets ($000's)</t>
  </si>
  <si>
    <t>Gross Assets ($000's)</t>
  </si>
  <si>
    <t>OEB Account and Description</t>
  </si>
  <si>
    <t>Line to Pickle Lake
(UTR Network Rate)</t>
  </si>
  <si>
    <t>Remote Connection Lines
(H1RCI Rate)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</si>
  <si>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</si>
  <si>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</si>
  <si>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</si>
  <si>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</si>
  <si>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</si>
  <si>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</si>
  <si>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</si>
  <si>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</si>
  <si>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</si>
  <si>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</si>
  <si>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</si>
  <si>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</si>
  <si>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Avg</t>
  </si>
  <si>
    <t>1715 - Station Equipment (Station and Transformers)</t>
  </si>
  <si>
    <t>LTPL</t>
  </si>
  <si>
    <t>Opening</t>
  </si>
  <si>
    <t>1715A - Station Equipment (Switches and Breakers)</t>
  </si>
  <si>
    <t>1715B - Station Equipment (Protection and Control)</t>
  </si>
  <si>
    <t>Closing</t>
  </si>
  <si>
    <t>1720 - Towers and Fixtures</t>
  </si>
  <si>
    <t>Average</t>
  </si>
  <si>
    <t>1725 - Poles and Fixtures</t>
  </si>
  <si>
    <t>1730 - OH Conductor and Devices</t>
  </si>
  <si>
    <t>RCL</t>
  </si>
  <si>
    <t>Sub-Total Transmission System Plant</t>
  </si>
  <si>
    <t>1930 - Transportation Equipment</t>
  </si>
  <si>
    <t>GP</t>
  </si>
  <si>
    <t>2022 Ending Accumulated Depreciation ($000's)</t>
  </si>
  <si>
    <t>Accumulated Depreciation ($000's)</t>
  </si>
  <si>
    <t>12-Month Averages for Determination of 2022 Rate Base</t>
  </si>
  <si>
    <t>Item</t>
  </si>
  <si>
    <t>2022 12-Month Average ($000's)</t>
  </si>
  <si>
    <t>Gross Fixed Assets</t>
  </si>
  <si>
    <t>Less Accumulated Depreciation</t>
  </si>
  <si>
    <t>Net Fixed Assets</t>
  </si>
  <si>
    <t>Gross Assets  by Account ($000's)</t>
  </si>
  <si>
    <t>% Allocation of General Plant to LTPL and RCL</t>
  </si>
  <si>
    <t>LTPL Opening</t>
  </si>
  <si>
    <t>LTPL Additions</t>
  </si>
  <si>
    <t>LTPL Closing</t>
  </si>
  <si>
    <t>RCL Opening</t>
  </si>
  <si>
    <t>RCL Additions</t>
  </si>
  <si>
    <t>RCL Closing</t>
  </si>
  <si>
    <t>GP Opening</t>
  </si>
  <si>
    <t>GP
Additions</t>
  </si>
  <si>
    <t>GP Closing</t>
  </si>
  <si>
    <t>Accumulated Depreciation by Account ($000's)</t>
  </si>
  <si>
    <t>Annual Depr Rate</t>
  </si>
  <si>
    <t>Monthly Depr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</si>
</sst>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;\(0\);&quot;-&quot;"/>
    <numFmt numFmtId="167" formatCode="_-* #,##0_-;\-* #,##0_-;_-* &quot;-&quot;??_-;_-@_-"/>
    <numFmt numFmtId="168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  <charset val="1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</cellStyleXfs>
  <cellXfs count="13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1" applyNumberFormat="1" applyFont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/>
    <xf numFmtId="10" fontId="4" fillId="0" borderId="0" xfId="2" applyNumberFormat="1" applyFont="1" applyAlignment="1">
      <alignment horizontal="center"/>
    </xf>
    <xf numFmtId="165" fontId="4" fillId="3" borderId="0" xfId="1" applyNumberFormat="1" applyFont="1" applyFill="1"/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4" fillId="0" borderId="2" xfId="0" applyFont="1" applyBorder="1"/>
    <xf numFmtId="165" fontId="4" fillId="3" borderId="2" xfId="1" applyNumberFormat="1" applyFont="1" applyFill="1" applyBorder="1"/>
    <xf numFmtId="165" fontId="4" fillId="0" borderId="2" xfId="1" applyNumberFormat="1" applyFont="1" applyBorder="1"/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/>
    <xf numFmtId="10" fontId="4" fillId="0" borderId="2" xfId="2" applyNumberFormat="1" applyFont="1" applyBorder="1" applyAlignment="1">
      <alignment horizontal="center"/>
    </xf>
    <xf numFmtId="0" fontId="5" fillId="0" borderId="2" xfId="0" applyFont="1" applyBorder="1"/>
    <xf numFmtId="0" fontId="4" fillId="0" borderId="8" xfId="0" applyFont="1" applyBorder="1"/>
    <xf numFmtId="165" fontId="5" fillId="0" borderId="2" xfId="1" applyNumberFormat="1" applyFont="1" applyBorder="1"/>
    <xf numFmtId="0" fontId="5" fillId="0" borderId="8" xfId="0" applyFont="1" applyBorder="1"/>
    <xf numFmtId="165" fontId="5" fillId="4" borderId="2" xfId="1" applyNumberFormat="1" applyFont="1" applyFill="1" applyBorder="1"/>
    <xf numFmtId="165" fontId="4" fillId="0" borderId="0" xfId="1" applyNumberFormat="1" applyFont="1" applyBorder="1"/>
    <xf numFmtId="0" fontId="5" fillId="0" borderId="0" xfId="0" applyFont="1" applyBorder="1" applyAlignment="1">
      <alignment horizontal="left"/>
    </xf>
    <xf numFmtId="165" fontId="5" fillId="0" borderId="9" xfId="1" applyNumberFormat="1" applyFont="1" applyBorder="1"/>
    <xf numFmtId="0" fontId="7" fillId="0" borderId="2" xfId="5" applyFont="1" applyBorder="1" applyAlignment="1">
      <alignment horizontal="center"/>
    </xf>
    <xf numFmtId="0" fontId="7" fillId="0" borderId="2" xfId="5" applyFont="1" applyBorder="1"/>
    <xf numFmtId="165" fontId="4" fillId="0" borderId="2" xfId="1" applyNumberFormat="1" applyFont="1" applyFill="1" applyBorder="1"/>
    <xf numFmtId="0" fontId="5" fillId="0" borderId="2" xfId="0" applyFont="1" applyBorder="1" applyAlignment="1">
      <alignment horizontal="center" vertical="center" wrapText="1"/>
    </xf>
    <xf numFmtId="165" fontId="4" fillId="3" borderId="2" xfId="0" applyNumberFormat="1" applyFont="1" applyFill="1" applyBorder="1"/>
    <xf numFmtId="165" fontId="5" fillId="4" borderId="2" xfId="1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5" applyFont="1" applyAlignment="1"/>
    <xf numFmtId="0" fontId="7" fillId="0" borderId="0" xfId="5" applyFont="1" applyAlignment="1"/>
    <xf numFmtId="0" fontId="7" fillId="0" borderId="0" xfId="5" applyFont="1" applyAlignment="1">
      <alignment wrapText="1"/>
    </xf>
    <xf numFmtId="166" fontId="4" fillId="3" borderId="2" xfId="1" applyNumberFormat="1" applyFont="1" applyFill="1" applyBorder="1" applyAlignment="1">
      <alignment horizontal="center"/>
    </xf>
    <xf numFmtId="166" fontId="4" fillId="0" borderId="2" xfId="1" applyNumberFormat="1" applyFont="1" applyFill="1" applyBorder="1" applyAlignment="1">
      <alignment horizontal="center"/>
    </xf>
    <xf numFmtId="0" fontId="4" fillId="0" borderId="2" xfId="0" applyFont="1" applyFill="1" applyBorder="1"/>
    <xf numFmtId="0" fontId="4" fillId="0" borderId="5" xfId="0" applyFont="1" applyFill="1" applyBorder="1"/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/>
    <xf numFmtId="0" fontId="5" fillId="0" borderId="10" xfId="0" applyFont="1" applyBorder="1"/>
    <xf numFmtId="0" fontId="12" fillId="0" borderId="0" xfId="0" applyFont="1" applyAlignment="1"/>
    <xf numFmtId="0" fontId="4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Fill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167" fontId="4" fillId="0" borderId="2" xfId="0" applyNumberFormat="1" applyFont="1" applyBorder="1"/>
    <xf numFmtId="0" fontId="9" fillId="0" borderId="0" xfId="0" applyFont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3" fontId="15" fillId="0" borderId="0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3" fontId="15" fillId="0" borderId="2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3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3" fontId="15" fillId="0" borderId="0" xfId="0" applyNumberFormat="1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center" vertical="center"/>
    </xf>
    <xf numFmtId="168" fontId="14" fillId="0" borderId="0" xfId="2" applyNumberFormat="1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3" fontId="15" fillId="6" borderId="2" xfId="0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10" fontId="15" fillId="0" borderId="0" xfId="0" applyNumberFormat="1" applyFont="1" applyAlignment="1">
      <alignment vertical="center"/>
    </xf>
    <xf numFmtId="10" fontId="15" fillId="0" borderId="0" xfId="2" applyNumberFormat="1" applyFont="1" applyAlignment="1">
      <alignment vertical="center"/>
    </xf>
    <xf numFmtId="164" fontId="4" fillId="0" borderId="2" xfId="0" applyNumberFormat="1" applyFont="1" applyBorder="1"/>
    <xf numFmtId="0" fontId="13" fillId="0" borderId="2" xfId="0" applyFont="1" applyBorder="1" applyAlignment="1">
      <alignment horizontal="center"/>
    </xf>
    <xf numFmtId="165" fontId="4" fillId="0" borderId="2" xfId="1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Fill="1" applyAlignment="1">
      <alignment horizontal="center"/>
    </xf>
    <xf numFmtId="0" fontId="3" fillId="2" borderId="1" xfId="3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4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5" fillId="0" borderId="5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</cellXfs>
  <cellStyles count="6">
    <cellStyle name="Comma" xfId="1" builtinId="3"/>
    <cellStyle name="Normal" xfId="0" builtinId="0"/>
    <cellStyle name="Normal 2" xfId="3" xr:uid="{25949072-48BB-4A2C-A519-107D230BE2F1}"/>
    <cellStyle name="Normal 2 2" xfId="4" xr:uid="{390947B9-D780-4C18-B220-FEFCA2BB9A03}"/>
    <cellStyle name="Normal 2 2 3" xfId="5" xr:uid="{1D4A6E24-25E4-4D7F-8745-DA77C680100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mited/Audit/2014%20Audit%20&amp;%20Review/2014%20-%202015%20Audit%20Planning/ROE%20Project/Supporting%20Documents/EB-2010-0379%20PEG%20TFP%20and%20BM%20database%20calcula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diek/Local%20Settings/Temporary%20Internet%20Files/OLKA/Exhibit%203%20Distribution%20Revenue%20Throughputs%20-%20Blan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imited/Audit/2014%20Audit%20&amp;%20Review/2014%20-%202015%20Audit%20Planning/ROE%20Project/Investment%20and%20Reliability%20Performance%20Dashboard_2013%20+-10%25%20metho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ele/Downloads/Regulatory%20Return%20on%20Rate%20Base%20-%20June%207,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eungmi/Local%20Settings/Temporary%20Internet%20Files/Content.Outlook/3AKW1YUE/2011%20ED%202%201%207%20ELECTRICITY%20Trial%20Balance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kwando/%7bProfile%7d/Desktop/Consumer%20Complaint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heungmi/Local%20Settings/Temporary%20Internet%20Files/Content.Outlook/3AKW1YUE/2011%20ED%202%201%207%20ELECTRICITY%20Trial%20Balance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Limited/Audit/2015%20Audits%20and%20Reviews/ROE%20sector%20review/Investment%20Reliability%20Model/investment%20&amp;%20reliability%20model%20-%20for%20the%20fiscal%20year%202014_24Sept_9am_updat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dustry TFP Calculations"/>
      <sheetName val="2. BM Database"/>
      <sheetName val="3. TFP Database"/>
      <sheetName val="4. OM&amp;A Calculation"/>
      <sheetName val="5. Capital Calculations for TFP"/>
      <sheetName val="6. Capital Calculations for BM"/>
      <sheetName val="7. OM&amp;A Price"/>
      <sheetName val="8. smart meter OM&amp;A adjustment"/>
      <sheetName val="9. Z variables"/>
      <sheetName val="10. Q Capital Data"/>
      <sheetName val="12. Q Output"/>
      <sheetName val="14. AWE cansim"/>
      <sheetName val="15. gdpipi fdd can"/>
      <sheetName val="17. Historical Asset Price"/>
      <sheetName val="18. data request responses"/>
      <sheetName val="19. 2012DR"/>
      <sheetName val="20. Late DR companies"/>
      <sheetName val="21. Aggregate HV charges"/>
      <sheetName val="22. HV-Related O&amp;M Exp"/>
      <sheetName val="23. LV Charges Included in BM"/>
      <sheetName val="24. 2012 data"/>
      <sheetName val="25. 2012 data raw "/>
      <sheetName val="26. data0211"/>
      <sheetName val="27. 2011 data "/>
      <sheetName val="28. 2010 data"/>
      <sheetName val="29. 2009 data"/>
      <sheetName val="30. 2008 data"/>
      <sheetName val="31. 2007 data"/>
      <sheetName val="32. 2006 data"/>
      <sheetName val="33. 2005 data"/>
      <sheetName val="34. 2004 data"/>
      <sheetName val="35. 2003 data"/>
      <sheetName val="36. 2002 data"/>
      <sheetName val="37. Gross Plant (2012)"/>
      <sheetName val="38. Gross Plant"/>
      <sheetName val="39. 1860 2012"/>
      <sheetName val="40. 1860 meter data"/>
      <sheetName val="41. Output data"/>
      <sheetName val="43. Company Selection"/>
      <sheetName val="44. Verification - Gross Plant"/>
      <sheetName val="45. Verification -  OM&amp;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C3" t="str">
            <v>HVDS-LOW</v>
          </cell>
          <cell r="E3">
            <v>0.45</v>
          </cell>
        </row>
      </sheetData>
      <sheetData sheetId="20"/>
      <sheetData sheetId="21"/>
      <sheetData sheetId="22"/>
      <sheetData sheetId="23">
        <row r="1">
          <cell r="B1" t="str">
            <v>Distributor Data for Year ended Dec 31st, 2011</v>
          </cell>
          <cell r="C1">
            <v>0</v>
          </cell>
          <cell r="D1">
            <v>0</v>
          </cell>
          <cell r="E1" t="str">
            <v>Algoma Power Inc.</v>
          </cell>
          <cell r="F1" t="str">
            <v>Atikokan Hydro Inc.</v>
          </cell>
          <cell r="G1" t="str">
            <v>Bluewater Power Distribution Corporation</v>
          </cell>
          <cell r="H1" t="str">
            <v>Brant County Power Inc.</v>
          </cell>
          <cell r="I1" t="str">
            <v>Brantford Power Inc.</v>
          </cell>
          <cell r="J1" t="str">
            <v>Burlington Hydro Inc.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COLLUS Power Corporation</v>
          </cell>
          <cell r="R1" t="str">
            <v>Cooperative Hydro Embrun Inc.</v>
          </cell>
          <cell r="S1" t="str">
            <v>E.L.K. Energy Inc.</v>
          </cell>
          <cell r="T1" t="str">
            <v>Enersource Hydro Mississauga Inc.</v>
          </cell>
          <cell r="U1" t="str">
            <v>EnWin Utilities Ltd.</v>
          </cell>
          <cell r="V1" t="str">
            <v>Erie Thames Powerlines Corporation</v>
          </cell>
          <cell r="W1" t="str">
            <v>Espanola Regional Hydro Distribution Corporation</v>
          </cell>
          <cell r="X1" t="str">
            <v>Essex Powerlines Corporation</v>
          </cell>
          <cell r="Y1" t="str">
            <v>Festival Hydro Inc.</v>
          </cell>
          <cell r="Z1" t="str">
            <v>Fort Frances Power Corporation</v>
          </cell>
          <cell r="AA1" t="str">
            <v>Greater Sudbury Hydro Inc.</v>
          </cell>
          <cell r="AB1" t="str">
            <v>Grimsby Power Incorporated</v>
          </cell>
          <cell r="AC1" t="str">
            <v>Guelph Hydro Electric Systems Inc.</v>
          </cell>
          <cell r="AD1" t="str">
            <v>Haldimand County Hydro Inc.</v>
          </cell>
          <cell r="AE1" t="str">
            <v>Halton Hills Hydro Inc.</v>
          </cell>
          <cell r="AF1" t="str">
            <v>Hearst Power Distribution Company Limited</v>
          </cell>
          <cell r="AG1" t="str">
            <v>Horizon Utilities Corporation</v>
          </cell>
          <cell r="AH1" t="str">
            <v>Hydro 2000 Inc.</v>
          </cell>
          <cell r="AI1" t="str">
            <v>Hydro Hawkesbury Inc.</v>
          </cell>
          <cell r="AJ1" t="str">
            <v>Hydro One Brampton Networks Inc.</v>
          </cell>
          <cell r="AK1" t="str">
            <v>Hydro One Networks Inc.</v>
          </cell>
          <cell r="AL1" t="str">
            <v>Hydro Ottawa Limited</v>
          </cell>
          <cell r="AM1" t="str">
            <v>Innisfil Hydro Distribution Systems Limited</v>
          </cell>
          <cell r="AN1" t="str">
            <v>Kenora Hydro Electric Corporation Ltd.</v>
          </cell>
          <cell r="AO1" t="str">
            <v>Kingston Hydro Corporation</v>
          </cell>
          <cell r="AP1" t="str">
            <v>Kitchener-Wilmot Hydro Inc.</v>
          </cell>
          <cell r="AQ1" t="str">
            <v>Lakefront Utilities Inc.</v>
          </cell>
          <cell r="AR1" t="str">
            <v>Lakeland Power Distribution Ltd.</v>
          </cell>
          <cell r="AS1" t="str">
            <v>London Hydro Inc.</v>
          </cell>
          <cell r="AT1" t="str">
            <v>Middlesex Power Distribution Corporation</v>
          </cell>
          <cell r="AU1" t="str">
            <v>Midland Power Utility Corporation</v>
          </cell>
          <cell r="AV1" t="str">
            <v>Milton Hydro Distribution Inc.</v>
          </cell>
          <cell r="AW1" t="str">
            <v>Newmarket - Tay Power Distribution Ltd.</v>
          </cell>
          <cell r="AX1" t="str">
            <v>Niagara Peninsula Energy Inc.</v>
          </cell>
          <cell r="AY1" t="str">
            <v>Niagara-on-the-Lake Hydro Inc.</v>
          </cell>
          <cell r="AZ1" t="str">
            <v>Norfolk Power Distribution Inc.</v>
          </cell>
          <cell r="BA1" t="str">
            <v>North Bay Hydro Distribution Limited</v>
          </cell>
          <cell r="BB1" t="str">
            <v>Northern Ontario Wires Inc.</v>
          </cell>
          <cell r="BC1" t="str">
            <v>Oakville Hydro Electricity Distribution Inc.</v>
          </cell>
          <cell r="BD1" t="str">
            <v>Orangeville Hydro Limited</v>
          </cell>
          <cell r="BE1" t="str">
            <v>Orillia Power Distribution Corporation</v>
          </cell>
          <cell r="BF1" t="str">
            <v>Oshawa PUC Networks Inc.</v>
          </cell>
          <cell r="BG1" t="str">
            <v>Ottawa River Power Corporation</v>
          </cell>
          <cell r="BH1" t="str">
            <v>Parry Sound Power Corporation</v>
          </cell>
          <cell r="BI1" t="str">
            <v>Peterborough Distribution Incorporated</v>
          </cell>
          <cell r="BJ1" t="str">
            <v>Port Colborne (CNP)</v>
          </cell>
          <cell r="BK1" t="str">
            <v>PowerStream Inc.</v>
          </cell>
          <cell r="BL1" t="str">
            <v>PUC Distribution Inc.</v>
          </cell>
          <cell r="BM1" t="str">
            <v>Renfrew Hydro Inc.</v>
          </cell>
          <cell r="BN1" t="str">
            <v>Rideau St. Lawrence Distribution Inc.</v>
          </cell>
          <cell r="BO1" t="str">
            <v>Sioux Lookout Hydro Inc.</v>
          </cell>
          <cell r="BP1" t="str">
            <v>St. Thomas Energy Inc.</v>
          </cell>
          <cell r="BQ1" t="str">
            <v>Thunder Bay Hydro Electricity Distribution Inc.</v>
          </cell>
          <cell r="BR1" t="str">
            <v>Tillsonburg Hydro Inc.</v>
          </cell>
          <cell r="BS1" t="str">
            <v>Toronto Hydro-Electric System Limited</v>
          </cell>
          <cell r="BT1" t="str">
            <v>Veridian Connections Inc.</v>
          </cell>
          <cell r="BU1" t="str">
            <v>Wasaga Distribution Inc.</v>
          </cell>
          <cell r="BV1" t="str">
            <v>Waterloo North Hydro Inc.</v>
          </cell>
          <cell r="BW1" t="str">
            <v>Welland Hydro-Electric System Corp.</v>
          </cell>
          <cell r="BX1" t="str">
            <v>Wellington North Power Inc.</v>
          </cell>
          <cell r="BY1" t="str">
            <v>West Coast Huron Energy Inc.</v>
          </cell>
          <cell r="BZ1" t="str">
            <v>West Perth Power Inc.</v>
          </cell>
          <cell r="CA1" t="str">
            <v>Westario Power Inc.</v>
          </cell>
          <cell r="CB1" t="str">
            <v>Whitby Hydro Electric Corporation</v>
          </cell>
          <cell r="CC1" t="str">
            <v>Woodstock Hydro Services Inc.</v>
          </cell>
          <cell r="CD1" t="str">
            <v>Eastern Ontario Power Inc.</v>
          </cell>
        </row>
        <row r="2">
          <cell r="B2" t="str">
            <v>PEG Variables</v>
          </cell>
          <cell r="C2" t="str">
            <v>Name</v>
          </cell>
          <cell r="D2" t="str">
            <v>Year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</row>
        <row r="3"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</row>
        <row r="4">
          <cell r="B4" t="str">
            <v>Total Plant in Service</v>
          </cell>
          <cell r="C4" t="str">
            <v>PTOT</v>
          </cell>
          <cell r="D4">
            <v>2011</v>
          </cell>
          <cell r="E4">
            <v>125850094.08999999</v>
          </cell>
          <cell r="F4">
            <v>5224251.2700000005</v>
          </cell>
          <cell r="G4">
            <v>112634407</v>
          </cell>
          <cell r="H4">
            <v>29895756.27</v>
          </cell>
          <cell r="I4">
            <v>96442334.849999994</v>
          </cell>
          <cell r="J4">
            <v>234956170.01999998</v>
          </cell>
          <cell r="K4">
            <v>192413506</v>
          </cell>
          <cell r="L4">
            <v>93206044.000000015</v>
          </cell>
          <cell r="M4">
            <v>17807505.149999999</v>
          </cell>
          <cell r="N4">
            <v>2107829.7799999998</v>
          </cell>
          <cell r="O4">
            <v>89517793.439999983</v>
          </cell>
          <cell r="P4" t="e">
            <v>#N/A</v>
          </cell>
          <cell r="Q4">
            <v>38428841.859999999</v>
          </cell>
          <cell r="R4">
            <v>3522012.040000001</v>
          </cell>
          <cell r="S4">
            <v>26499928.68</v>
          </cell>
          <cell r="T4">
            <v>874218682.37999988</v>
          </cell>
          <cell r="U4">
            <v>319618707.81</v>
          </cell>
          <cell r="V4">
            <v>42335149.559999995</v>
          </cell>
          <cell r="W4">
            <v>7467515.2400000012</v>
          </cell>
          <cell r="X4">
            <v>63672138.839999996</v>
          </cell>
          <cell r="Y4">
            <v>84310398.670000002</v>
          </cell>
          <cell r="Z4">
            <v>10629132.750000002</v>
          </cell>
          <cell r="AA4">
            <v>188982217.20999998</v>
          </cell>
          <cell r="AB4">
            <v>30819371.670000002</v>
          </cell>
          <cell r="AC4">
            <v>191891362.99000001</v>
          </cell>
          <cell r="AD4">
            <v>66179542.329999998</v>
          </cell>
          <cell r="AE4">
            <v>57800219</v>
          </cell>
          <cell r="AF4">
            <v>3872939.17</v>
          </cell>
          <cell r="AG4">
            <v>676539038.45999992</v>
          </cell>
          <cell r="AH4">
            <v>1089603.08</v>
          </cell>
          <cell r="AI4">
            <v>3885578.19</v>
          </cell>
          <cell r="AJ4">
            <v>637549843.93000007</v>
          </cell>
          <cell r="AK4">
            <v>7860833259.8099995</v>
          </cell>
          <cell r="AL4">
            <v>1160073945.05</v>
          </cell>
          <cell r="AM4">
            <v>59865833.889999986</v>
          </cell>
          <cell r="AN4">
            <v>15360882.779999999</v>
          </cell>
          <cell r="AO4">
            <v>51115070</v>
          </cell>
          <cell r="AP4">
            <v>329642639.25</v>
          </cell>
          <cell r="AQ4">
            <v>21795982.379999999</v>
          </cell>
          <cell r="AR4">
            <v>30524987.689999998</v>
          </cell>
          <cell r="AS4">
            <v>408055347.51999998</v>
          </cell>
          <cell r="AT4">
            <v>21175696.340000004</v>
          </cell>
          <cell r="AU4">
            <v>24671443.300000001</v>
          </cell>
          <cell r="AV4">
            <v>144101184</v>
          </cell>
          <cell r="AW4">
            <v>119443795.72000001</v>
          </cell>
          <cell r="AX4">
            <v>218322705.93999997</v>
          </cell>
          <cell r="AY4">
            <v>46762239.200000003</v>
          </cell>
          <cell r="AZ4">
            <v>88030720.170000002</v>
          </cell>
          <cell r="BA4">
            <v>100796808.36000001</v>
          </cell>
          <cell r="BB4">
            <v>7865405.7200000007</v>
          </cell>
          <cell r="BC4">
            <v>270625467.22000003</v>
          </cell>
          <cell r="BD4">
            <v>35782607.49000001</v>
          </cell>
          <cell r="BE4">
            <v>34333810.549999997</v>
          </cell>
          <cell r="BF4">
            <v>172069560.06000003</v>
          </cell>
          <cell r="BG4">
            <v>26471326.210000005</v>
          </cell>
          <cell r="BH4">
            <v>12139958.049999999</v>
          </cell>
          <cell r="BI4">
            <v>90945334.389999971</v>
          </cell>
          <cell r="BJ4">
            <v>16752395.579999998</v>
          </cell>
          <cell r="BK4">
            <v>1619407126.1500003</v>
          </cell>
          <cell r="BL4">
            <v>99682620</v>
          </cell>
          <cell r="BM4">
            <v>13229840.120000001</v>
          </cell>
          <cell r="BN4">
            <v>6974954.9600000009</v>
          </cell>
          <cell r="BO4">
            <v>8575068.2000000011</v>
          </cell>
          <cell r="BP4">
            <v>48155190.470000006</v>
          </cell>
          <cell r="BQ4">
            <v>166583882.19999999</v>
          </cell>
          <cell r="BR4">
            <v>18150571.300000001</v>
          </cell>
          <cell r="BS4">
            <v>4902256189.1300001</v>
          </cell>
          <cell r="BT4">
            <v>385442693</v>
          </cell>
          <cell r="BU4">
            <v>24550154.629999999</v>
          </cell>
          <cell r="BV4">
            <v>292818499</v>
          </cell>
          <cell r="BW4">
            <v>52258110.830000006</v>
          </cell>
          <cell r="BX4">
            <v>11566919.860000001</v>
          </cell>
          <cell r="BY4">
            <v>6465698</v>
          </cell>
          <cell r="BZ4" t="e">
            <v>#N/A</v>
          </cell>
          <cell r="CA4">
            <v>54544098</v>
          </cell>
          <cell r="CB4">
            <v>161115415.54999998</v>
          </cell>
          <cell r="CC4">
            <v>47355941.629999995</v>
          </cell>
          <cell r="CD4">
            <v>0</v>
          </cell>
        </row>
        <row r="5">
          <cell r="B5" t="str">
            <v>Accumulated Amortization</v>
          </cell>
          <cell r="C5" t="str">
            <v>ACCDEP</v>
          </cell>
          <cell r="D5">
            <v>2011</v>
          </cell>
          <cell r="E5">
            <v>-52122906.090000004</v>
          </cell>
          <cell r="F5">
            <v>-3124959.67</v>
          </cell>
          <cell r="G5">
            <v>-48565489</v>
          </cell>
          <cell r="H5">
            <v>-10572447.83</v>
          </cell>
          <cell r="I5">
            <v>-30219185.079999998</v>
          </cell>
          <cell r="J5">
            <v>-125888831.08</v>
          </cell>
          <cell r="K5">
            <v>-90948461</v>
          </cell>
          <cell r="L5">
            <v>-39173508.390000001</v>
          </cell>
          <cell r="M5">
            <v>-9831269.0199999996</v>
          </cell>
          <cell r="N5">
            <v>-1364869.56</v>
          </cell>
          <cell r="O5">
            <v>-35994406.350000001</v>
          </cell>
          <cell r="P5" t="e">
            <v>#N/A</v>
          </cell>
          <cell r="Q5">
            <v>-14872687.140000001</v>
          </cell>
          <cell r="R5">
            <v>-1251985.6499999999</v>
          </cell>
          <cell r="S5">
            <v>-14871786.390000001</v>
          </cell>
          <cell r="T5">
            <v>-425820957.5</v>
          </cell>
          <cell r="U5">
            <v>-130864724.44</v>
          </cell>
          <cell r="V5">
            <v>-14546687.220000001</v>
          </cell>
          <cell r="W5">
            <v>-4891084.3899999997</v>
          </cell>
          <cell r="X5">
            <v>-18481858.18</v>
          </cell>
          <cell r="Y5">
            <v>-46584221.289999999</v>
          </cell>
          <cell r="Z5">
            <v>-7758541.1600000001</v>
          </cell>
          <cell r="AA5">
            <v>-108870023.64</v>
          </cell>
          <cell r="AB5">
            <v>-13605416.74</v>
          </cell>
          <cell r="AC5">
            <v>-49185489.840000004</v>
          </cell>
          <cell r="AD5">
            <v>-25539682.400000002</v>
          </cell>
          <cell r="AE5">
            <v>-21309808</v>
          </cell>
          <cell r="AF5">
            <v>-3163486.41</v>
          </cell>
          <cell r="AG5">
            <v>-325707010.31999999</v>
          </cell>
          <cell r="AH5">
            <v>-486335.76</v>
          </cell>
          <cell r="AI5">
            <v>-1779449.81</v>
          </cell>
          <cell r="AJ5">
            <v>-258823741.33000001</v>
          </cell>
          <cell r="AK5">
            <v>-3024138817.3400002</v>
          </cell>
          <cell r="AL5">
            <v>-437985696.65000004</v>
          </cell>
          <cell r="AM5">
            <v>-27938674.370000001</v>
          </cell>
          <cell r="AN5">
            <v>-6780060.5800000001</v>
          </cell>
          <cell r="AO5">
            <v>-19543782</v>
          </cell>
          <cell r="AP5">
            <v>-133068380.33</v>
          </cell>
          <cell r="AQ5">
            <v>-8338498.3799999999</v>
          </cell>
          <cell r="AR5">
            <v>-10548742.58</v>
          </cell>
          <cell r="AS5">
            <v>-180949327.31999999</v>
          </cell>
          <cell r="AT5">
            <v>-11432833.890000001</v>
          </cell>
          <cell r="AU5">
            <v>-12270092.02</v>
          </cell>
          <cell r="AV5">
            <v>-61079639</v>
          </cell>
          <cell r="AW5">
            <v>-47531257</v>
          </cell>
          <cell r="AX5">
            <v>-104858659.13</v>
          </cell>
          <cell r="AY5">
            <v>-21171345.039999999</v>
          </cell>
          <cell r="AZ5">
            <v>-28096543.640000001</v>
          </cell>
          <cell r="BA5">
            <v>-51556263.5</v>
          </cell>
          <cell r="BB5">
            <v>-3468334.68</v>
          </cell>
          <cell r="BC5">
            <v>-92913946.400000006</v>
          </cell>
          <cell r="BD5">
            <v>-17739126.059999999</v>
          </cell>
          <cell r="BE5">
            <v>-18004651.289999999</v>
          </cell>
          <cell r="BF5">
            <v>-82243764.090000004</v>
          </cell>
          <cell r="BG5">
            <v>-16998913.510000002</v>
          </cell>
          <cell r="BH5">
            <v>-7400061.8200000003</v>
          </cell>
          <cell r="BI5">
            <v>-33043910.699999999</v>
          </cell>
          <cell r="BJ5">
            <v>-2707144.5300000003</v>
          </cell>
          <cell r="BK5">
            <v>-664848363.53999996</v>
          </cell>
          <cell r="BL5">
            <v>-49620201</v>
          </cell>
          <cell r="BM5">
            <v>-8580105.6899999995</v>
          </cell>
          <cell r="BN5">
            <v>-2232001.13</v>
          </cell>
          <cell r="BO5">
            <v>-3236651.6</v>
          </cell>
          <cell r="BP5">
            <v>-22001262.23</v>
          </cell>
          <cell r="BQ5">
            <v>-90481827.459999993</v>
          </cell>
          <cell r="BR5">
            <v>-9385731.8499999996</v>
          </cell>
          <cell r="BS5">
            <v>-2424230703.5600004</v>
          </cell>
          <cell r="BT5">
            <v>-198080627</v>
          </cell>
          <cell r="BU5">
            <v>-10758555.029999999</v>
          </cell>
          <cell r="BV5">
            <v>-113739171</v>
          </cell>
          <cell r="BW5">
            <v>-27863508.84</v>
          </cell>
          <cell r="BX5">
            <v>-6335545.21</v>
          </cell>
          <cell r="BY5">
            <v>-2126235</v>
          </cell>
          <cell r="BZ5" t="e">
            <v>#N/A</v>
          </cell>
          <cell r="CA5">
            <v>-17079279</v>
          </cell>
          <cell r="CB5">
            <v>-70410934.049999997</v>
          </cell>
          <cell r="CC5">
            <v>-19260341.66</v>
          </cell>
          <cell r="CD5">
            <v>0</v>
          </cell>
        </row>
        <row r="6">
          <cell r="B6" t="str">
            <v>Amortization Expense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</row>
        <row r="7">
          <cell r="B7" t="str">
            <v>Plant Additions</v>
          </cell>
          <cell r="C7" t="str">
            <v>PADD</v>
          </cell>
          <cell r="D7">
            <v>2011</v>
          </cell>
          <cell r="E7">
            <v>10996795</v>
          </cell>
          <cell r="F7">
            <v>77623</v>
          </cell>
          <cell r="G7">
            <v>5392223</v>
          </cell>
          <cell r="H7">
            <v>2818212</v>
          </cell>
          <cell r="I7">
            <v>4877144</v>
          </cell>
          <cell r="J7">
            <v>10310227.59</v>
          </cell>
          <cell r="K7">
            <v>9845215</v>
          </cell>
          <cell r="L7">
            <v>4418807.84</v>
          </cell>
          <cell r="M7">
            <v>778339.9</v>
          </cell>
          <cell r="N7">
            <v>10450.210000000001</v>
          </cell>
          <cell r="O7">
            <v>5234718.66</v>
          </cell>
          <cell r="P7" t="e">
            <v>#N/A</v>
          </cell>
          <cell r="Q7">
            <v>2074625.41</v>
          </cell>
          <cell r="R7">
            <v>66424.399999999994</v>
          </cell>
          <cell r="S7">
            <v>480331.29000000004</v>
          </cell>
          <cell r="T7">
            <v>48923842.310000002</v>
          </cell>
          <cell r="U7">
            <v>14352978</v>
          </cell>
          <cell r="V7">
            <v>2786470</v>
          </cell>
          <cell r="W7">
            <v>333755.63</v>
          </cell>
          <cell r="X7">
            <v>6166331.3300000001</v>
          </cell>
          <cell r="Y7">
            <v>3621283</v>
          </cell>
          <cell r="Z7">
            <v>11146.800000000001</v>
          </cell>
          <cell r="AA7">
            <v>7725292.7000000002</v>
          </cell>
          <cell r="AB7">
            <v>1226678.3999999999</v>
          </cell>
          <cell r="AC7">
            <v>24307230</v>
          </cell>
          <cell r="AD7">
            <v>4947158</v>
          </cell>
          <cell r="AE7">
            <v>4345429</v>
          </cell>
          <cell r="AF7">
            <v>28364.66</v>
          </cell>
          <cell r="AG7">
            <v>39548836</v>
          </cell>
          <cell r="AH7">
            <v>65521.440000000002</v>
          </cell>
          <cell r="AI7">
            <v>188178.68</v>
          </cell>
          <cell r="AJ7">
            <v>38257711</v>
          </cell>
          <cell r="AK7">
            <v>730752993</v>
          </cell>
          <cell r="AL7">
            <v>81912537</v>
          </cell>
          <cell r="AM7">
            <v>3605881</v>
          </cell>
          <cell r="AN7">
            <v>661400.84</v>
          </cell>
          <cell r="AO7">
            <v>6208435</v>
          </cell>
          <cell r="AP7">
            <v>22909723.449999999</v>
          </cell>
          <cell r="AQ7">
            <v>1355825.79</v>
          </cell>
          <cell r="AR7">
            <v>2535288.7999999998</v>
          </cell>
          <cell r="AS7">
            <v>29231897.609999999</v>
          </cell>
          <cell r="AT7">
            <v>1279610.8400000001</v>
          </cell>
          <cell r="AU7">
            <v>1040739.82</v>
          </cell>
          <cell r="AV7">
            <v>9625504.5500000007</v>
          </cell>
          <cell r="AW7">
            <v>6432585.7800000003</v>
          </cell>
          <cell r="AX7">
            <v>9922020</v>
          </cell>
          <cell r="AY7">
            <v>2100669.59</v>
          </cell>
          <cell r="AZ7">
            <v>5761971.7999999998</v>
          </cell>
          <cell r="BA7">
            <v>7483082.4199999999</v>
          </cell>
          <cell r="BB7">
            <v>1430450.2</v>
          </cell>
          <cell r="BC7">
            <v>29860999.989999998</v>
          </cell>
          <cell r="BD7">
            <v>1597404.52</v>
          </cell>
          <cell r="BE7">
            <v>1899562</v>
          </cell>
          <cell r="BF7">
            <v>18284376</v>
          </cell>
          <cell r="BG7">
            <v>767212.21</v>
          </cell>
          <cell r="BH7">
            <v>353225.53</v>
          </cell>
          <cell r="BI7">
            <v>6203278</v>
          </cell>
          <cell r="BJ7">
            <v>1409893.3900000001</v>
          </cell>
          <cell r="BK7">
            <v>113399335.43000001</v>
          </cell>
          <cell r="BL7">
            <v>12862025</v>
          </cell>
          <cell r="BM7">
            <v>518263</v>
          </cell>
          <cell r="BN7">
            <v>516578</v>
          </cell>
          <cell r="BO7">
            <v>325819.82</v>
          </cell>
          <cell r="BP7">
            <v>2031855.44</v>
          </cell>
          <cell r="BQ7">
            <v>11195367</v>
          </cell>
          <cell r="BR7">
            <v>821257</v>
          </cell>
          <cell r="BS7">
            <v>470688548.31999999</v>
          </cell>
          <cell r="BT7">
            <v>25290429</v>
          </cell>
          <cell r="BU7">
            <v>617100.76</v>
          </cell>
          <cell r="BV7">
            <v>38214923</v>
          </cell>
          <cell r="BW7">
            <v>2484168</v>
          </cell>
          <cell r="BX7">
            <v>576440.37</v>
          </cell>
          <cell r="BY7">
            <v>492367</v>
          </cell>
          <cell r="BZ7" t="e">
            <v>#N/A</v>
          </cell>
          <cell r="CA7">
            <v>4329738</v>
          </cell>
          <cell r="CB7">
            <v>5080096</v>
          </cell>
          <cell r="CC7">
            <v>6422281.9800000004</v>
          </cell>
          <cell r="CD7">
            <v>1003911.56</v>
          </cell>
        </row>
        <row r="8">
          <cell r="B8" t="str">
            <v>OM&amp;A Expense</v>
          </cell>
          <cell r="C8" t="str">
            <v>COMA</v>
          </cell>
          <cell r="D8">
            <v>2011</v>
          </cell>
          <cell r="E8">
            <v>9716668.379999999</v>
          </cell>
          <cell r="F8">
            <v>933668.64</v>
          </cell>
          <cell r="G8">
            <v>10829934</v>
          </cell>
          <cell r="H8">
            <v>4555301.87</v>
          </cell>
          <cell r="I8">
            <v>6704261.8000000007</v>
          </cell>
          <cell r="J8">
            <v>14278410.779999999</v>
          </cell>
          <cell r="K8">
            <v>10613508</v>
          </cell>
          <cell r="L8">
            <v>5221144.63</v>
          </cell>
          <cell r="M8">
            <v>1924698.5699999998</v>
          </cell>
          <cell r="N8">
            <v>531716.38</v>
          </cell>
          <cell r="O8">
            <v>6550637.2800000012</v>
          </cell>
          <cell r="P8" t="e">
            <v>#N/A</v>
          </cell>
          <cell r="Q8">
            <v>4012963.25</v>
          </cell>
          <cell r="R8">
            <v>531002.76</v>
          </cell>
          <cell r="S8">
            <v>2069968.6400000004</v>
          </cell>
          <cell r="T8">
            <v>42768101.390000001</v>
          </cell>
          <cell r="U8">
            <v>22397702.23</v>
          </cell>
          <cell r="V8">
            <v>5670359.0700000003</v>
          </cell>
          <cell r="W8">
            <v>1050769.625</v>
          </cell>
          <cell r="X8">
            <v>5385334.6500000004</v>
          </cell>
          <cell r="Y8">
            <v>3908316.23</v>
          </cell>
          <cell r="Z8">
            <v>1291776.72</v>
          </cell>
          <cell r="AA8">
            <v>12049089.35</v>
          </cell>
          <cell r="AB8">
            <v>2078668.08</v>
          </cell>
          <cell r="AC8">
            <v>12594875.43</v>
          </cell>
          <cell r="AD8">
            <v>7171214.3900000006</v>
          </cell>
          <cell r="AE8">
            <v>4766673</v>
          </cell>
          <cell r="AF8">
            <v>810198.53999999992</v>
          </cell>
          <cell r="AG8">
            <v>40753989.579999998</v>
          </cell>
          <cell r="AH8">
            <v>301314.90000000008</v>
          </cell>
          <cell r="AI8">
            <v>891994.29999999993</v>
          </cell>
          <cell r="AJ8">
            <v>19508263.439999998</v>
          </cell>
          <cell r="AK8">
            <v>524798322.97000003</v>
          </cell>
          <cell r="AL8">
            <v>56871338.349999994</v>
          </cell>
          <cell r="AM8">
            <v>4096017.67</v>
          </cell>
          <cell r="AN8">
            <v>1991091.3499999999</v>
          </cell>
          <cell r="AO8">
            <v>5768581</v>
          </cell>
          <cell r="AP8">
            <v>14058260.18</v>
          </cell>
          <cell r="AQ8">
            <v>2217997.3800000004</v>
          </cell>
          <cell r="AR8">
            <v>2856629.6800000006</v>
          </cell>
          <cell r="AS8">
            <v>30075780.630000003</v>
          </cell>
          <cell r="AT8">
            <v>1712299.3099999998</v>
          </cell>
          <cell r="AU8">
            <v>1879897.87</v>
          </cell>
          <cell r="AV8">
            <v>6368533</v>
          </cell>
          <cell r="AW8">
            <v>6540075.3000000007</v>
          </cell>
          <cell r="AX8">
            <v>13737673.52</v>
          </cell>
          <cell r="AY8">
            <v>1885320.3199999998</v>
          </cell>
          <cell r="AZ8">
            <v>4609986.24</v>
          </cell>
          <cell r="BA8">
            <v>4996953.09</v>
          </cell>
          <cell r="BB8">
            <v>2091310.31</v>
          </cell>
          <cell r="BC8">
            <v>12832817.600000001</v>
          </cell>
          <cell r="BD8">
            <v>2834444.7600000002</v>
          </cell>
          <cell r="BE8">
            <v>4405707.6100000003</v>
          </cell>
          <cell r="BF8">
            <v>9471777.8399999999</v>
          </cell>
          <cell r="BG8">
            <v>2615907.1300000004</v>
          </cell>
          <cell r="BH8">
            <v>1301891.3899999999</v>
          </cell>
          <cell r="BI8">
            <v>6718432.8800000008</v>
          </cell>
          <cell r="BJ8">
            <v>3601276</v>
          </cell>
          <cell r="BK8">
            <v>57831837.340000004</v>
          </cell>
          <cell r="BL8">
            <v>8475990</v>
          </cell>
          <cell r="BM8">
            <v>1084572.3800000001</v>
          </cell>
          <cell r="BN8">
            <v>1546298.84</v>
          </cell>
          <cell r="BO8">
            <v>1140634.92</v>
          </cell>
          <cell r="BP8">
            <v>3450897.29</v>
          </cell>
          <cell r="BQ8">
            <v>11965372.18</v>
          </cell>
          <cell r="BR8">
            <v>2127161.3800000004</v>
          </cell>
          <cell r="BS8">
            <v>219301208.17000002</v>
          </cell>
          <cell r="BT8">
            <v>20308168</v>
          </cell>
          <cell r="BU8">
            <v>2178363.58</v>
          </cell>
          <cell r="BV8">
            <v>9428211</v>
          </cell>
          <cell r="BW8">
            <v>5112142.45</v>
          </cell>
          <cell r="BX8">
            <v>1542486.42</v>
          </cell>
          <cell r="BY8">
            <v>1376820</v>
          </cell>
          <cell r="BZ8" t="e">
            <v>#N/A</v>
          </cell>
          <cell r="CA8">
            <v>4521400</v>
          </cell>
          <cell r="CB8">
            <v>8403954.5700000003</v>
          </cell>
          <cell r="CC8">
            <v>3718347.5000000005</v>
          </cell>
          <cell r="CD8">
            <v>0</v>
          </cell>
        </row>
        <row r="9">
          <cell r="B9" t="str">
            <v>Income Taxes</v>
          </cell>
          <cell r="C9" t="str">
            <v>CTAXINC</v>
          </cell>
          <cell r="D9">
            <v>2011</v>
          </cell>
          <cell r="E9">
            <v>256419</v>
          </cell>
          <cell r="F9">
            <v>92771</v>
          </cell>
          <cell r="G9">
            <v>525000</v>
          </cell>
          <cell r="H9">
            <v>331241</v>
          </cell>
          <cell r="I9">
            <v>770034</v>
          </cell>
          <cell r="J9">
            <v>1382584.38</v>
          </cell>
          <cell r="K9">
            <v>1658699</v>
          </cell>
          <cell r="L9">
            <v>105151.73</v>
          </cell>
          <cell r="M9">
            <v>1322</v>
          </cell>
          <cell r="N9">
            <v>0</v>
          </cell>
          <cell r="O9">
            <v>372028</v>
          </cell>
          <cell r="P9" t="e">
            <v>#N/A</v>
          </cell>
          <cell r="Q9">
            <v>125438</v>
          </cell>
          <cell r="R9">
            <v>23202</v>
          </cell>
          <cell r="S9">
            <v>216886.96</v>
          </cell>
          <cell r="T9">
            <v>3190224.4</v>
          </cell>
          <cell r="U9">
            <v>1809267.63</v>
          </cell>
          <cell r="V9">
            <v>38640.520000000004</v>
          </cell>
          <cell r="W9">
            <v>20688</v>
          </cell>
          <cell r="X9">
            <v>383000</v>
          </cell>
          <cell r="Y9">
            <v>628000</v>
          </cell>
          <cell r="Z9">
            <v>-18585</v>
          </cell>
          <cell r="AA9">
            <v>1785193</v>
          </cell>
          <cell r="AB9">
            <v>29049.42</v>
          </cell>
          <cell r="AC9">
            <v>1452000</v>
          </cell>
          <cell r="AD9">
            <v>958816</v>
          </cell>
          <cell r="AE9">
            <v>443604</v>
          </cell>
          <cell r="AF9">
            <v>123666</v>
          </cell>
          <cell r="AG9">
            <v>5924016.5899999999</v>
          </cell>
          <cell r="AH9">
            <v>-7239</v>
          </cell>
          <cell r="AI9">
            <v>-36001</v>
          </cell>
          <cell r="AJ9">
            <v>3025368.73</v>
          </cell>
          <cell r="AK9">
            <v>66087660.909999996</v>
          </cell>
          <cell r="AL9">
            <v>8311816</v>
          </cell>
          <cell r="AM9">
            <v>293400</v>
          </cell>
          <cell r="AN9">
            <v>13631</v>
          </cell>
          <cell r="AO9">
            <v>133098</v>
          </cell>
          <cell r="AP9">
            <v>2430985.7800000003</v>
          </cell>
          <cell r="AQ9">
            <v>190000</v>
          </cell>
          <cell r="AR9">
            <v>140548</v>
          </cell>
          <cell r="AS9">
            <v>1600402.96</v>
          </cell>
          <cell r="AT9">
            <v>38394</v>
          </cell>
          <cell r="AU9">
            <v>166687</v>
          </cell>
          <cell r="AV9">
            <v>609466</v>
          </cell>
          <cell r="AW9">
            <v>0</v>
          </cell>
          <cell r="AX9">
            <v>1342276.11</v>
          </cell>
          <cell r="AY9">
            <v>180129.57</v>
          </cell>
          <cell r="AZ9">
            <v>276500.25</v>
          </cell>
          <cell r="BA9">
            <v>709730.20000000007</v>
          </cell>
          <cell r="BB9">
            <v>-244082</v>
          </cell>
          <cell r="BC9">
            <v>-24234</v>
          </cell>
          <cell r="BD9">
            <v>213493</v>
          </cell>
          <cell r="BE9">
            <v>292000</v>
          </cell>
          <cell r="BF9">
            <v>1637431.7000000002</v>
          </cell>
          <cell r="BG9">
            <v>109813</v>
          </cell>
          <cell r="BH9">
            <v>35400</v>
          </cell>
          <cell r="BI9">
            <v>870496</v>
          </cell>
          <cell r="BJ9">
            <v>-16448.080000000002</v>
          </cell>
          <cell r="BK9">
            <v>5221900.68</v>
          </cell>
          <cell r="BL9">
            <v>466500</v>
          </cell>
          <cell r="BM9">
            <v>32633</v>
          </cell>
          <cell r="BN9">
            <v>7685</v>
          </cell>
          <cell r="BO9">
            <v>29731.99</v>
          </cell>
          <cell r="BP9">
            <v>283808</v>
          </cell>
          <cell r="BQ9">
            <v>661874.6</v>
          </cell>
          <cell r="BR9">
            <v>85557</v>
          </cell>
          <cell r="BS9">
            <v>9031912</v>
          </cell>
          <cell r="BT9">
            <v>2037696</v>
          </cell>
          <cell r="BU9">
            <v>32490</v>
          </cell>
          <cell r="BV9">
            <v>1130160</v>
          </cell>
          <cell r="BW9">
            <v>188437</v>
          </cell>
          <cell r="BX9">
            <v>-45520</v>
          </cell>
          <cell r="BY9">
            <v>71232</v>
          </cell>
          <cell r="BZ9" t="e">
            <v>#N/A</v>
          </cell>
          <cell r="CA9">
            <v>221000</v>
          </cell>
          <cell r="CB9">
            <v>1058156.72</v>
          </cell>
          <cell r="CC9">
            <v>-37000</v>
          </cell>
          <cell r="CD9">
            <v>0</v>
          </cell>
        </row>
        <row r="10">
          <cell r="B10" t="str">
            <v>Total Customers (not including Street &amp; Sentinel Lighting Connections)</v>
          </cell>
          <cell r="C10" t="str">
            <v>YN</v>
          </cell>
          <cell r="D10">
            <v>2011</v>
          </cell>
          <cell r="E10">
            <v>11581</v>
          </cell>
          <cell r="F10">
            <v>1661</v>
          </cell>
          <cell r="G10">
            <v>35772</v>
          </cell>
          <cell r="H10">
            <v>9741</v>
          </cell>
          <cell r="I10">
            <v>37967</v>
          </cell>
          <cell r="J10">
            <v>64329</v>
          </cell>
          <cell r="K10">
            <v>51586</v>
          </cell>
          <cell r="L10">
            <v>15708</v>
          </cell>
          <cell r="M10">
            <v>6496</v>
          </cell>
          <cell r="N10">
            <v>1293</v>
          </cell>
          <cell r="O10">
            <v>32132</v>
          </cell>
          <cell r="P10" t="e">
            <v>#N/A</v>
          </cell>
          <cell r="Q10">
            <v>15723</v>
          </cell>
          <cell r="R10">
            <v>1954</v>
          </cell>
          <cell r="S10">
            <v>11276</v>
          </cell>
          <cell r="T10">
            <v>195381</v>
          </cell>
          <cell r="U10">
            <v>85083</v>
          </cell>
          <cell r="V10">
            <v>18094</v>
          </cell>
          <cell r="W10">
            <v>3299</v>
          </cell>
          <cell r="X10">
            <v>28094</v>
          </cell>
          <cell r="Y10">
            <v>19885</v>
          </cell>
          <cell r="Z10">
            <v>3775</v>
          </cell>
          <cell r="AA10">
            <v>46748</v>
          </cell>
          <cell r="AB10">
            <v>10307</v>
          </cell>
          <cell r="AC10">
            <v>50859</v>
          </cell>
          <cell r="AD10">
            <v>21078</v>
          </cell>
          <cell r="AE10">
            <v>21232</v>
          </cell>
          <cell r="AF10">
            <v>2817</v>
          </cell>
          <cell r="AG10">
            <v>235327</v>
          </cell>
          <cell r="AH10">
            <v>1208</v>
          </cell>
          <cell r="AI10">
            <v>5521</v>
          </cell>
          <cell r="AJ10">
            <v>137856</v>
          </cell>
          <cell r="AK10">
            <v>1211071</v>
          </cell>
          <cell r="AL10">
            <v>305266</v>
          </cell>
          <cell r="AM10">
            <v>14826</v>
          </cell>
          <cell r="AN10">
            <v>5572</v>
          </cell>
          <cell r="AO10">
            <v>26844</v>
          </cell>
          <cell r="AP10">
            <v>87965</v>
          </cell>
          <cell r="AQ10">
            <v>9976</v>
          </cell>
          <cell r="AR10">
            <v>9598</v>
          </cell>
          <cell r="AS10">
            <v>148331</v>
          </cell>
          <cell r="AT10">
            <v>7988</v>
          </cell>
          <cell r="AU10">
            <v>6951</v>
          </cell>
          <cell r="AV10">
            <v>30485</v>
          </cell>
          <cell r="AW10">
            <v>33338</v>
          </cell>
          <cell r="AX10">
            <v>51162</v>
          </cell>
          <cell r="AY10">
            <v>8000</v>
          </cell>
          <cell r="AZ10">
            <v>19032</v>
          </cell>
          <cell r="BA10">
            <v>23850</v>
          </cell>
          <cell r="BB10">
            <v>6059</v>
          </cell>
          <cell r="BC10">
            <v>63614</v>
          </cell>
          <cell r="BD10">
            <v>11248</v>
          </cell>
          <cell r="BE10">
            <v>13035</v>
          </cell>
          <cell r="BF10">
            <v>53083</v>
          </cell>
          <cell r="BG10">
            <v>10555</v>
          </cell>
          <cell r="BH10">
            <v>3441</v>
          </cell>
          <cell r="BI10">
            <v>35270</v>
          </cell>
          <cell r="BJ10">
            <v>9138</v>
          </cell>
          <cell r="BK10">
            <v>332993</v>
          </cell>
          <cell r="BL10">
            <v>32998</v>
          </cell>
          <cell r="BM10">
            <v>4183</v>
          </cell>
          <cell r="BN10">
            <v>5839</v>
          </cell>
          <cell r="BO10">
            <v>2755</v>
          </cell>
          <cell r="BP10">
            <v>16436</v>
          </cell>
          <cell r="BQ10">
            <v>49765</v>
          </cell>
          <cell r="BR10">
            <v>6745</v>
          </cell>
          <cell r="BS10">
            <v>709323</v>
          </cell>
          <cell r="BT10">
            <v>113709</v>
          </cell>
          <cell r="BU10">
            <v>12324</v>
          </cell>
          <cell r="BV10">
            <v>52612</v>
          </cell>
          <cell r="BW10">
            <v>21768</v>
          </cell>
          <cell r="BX10">
            <v>3626</v>
          </cell>
          <cell r="BY10">
            <v>3697</v>
          </cell>
          <cell r="BZ10" t="e">
            <v>#N/A</v>
          </cell>
          <cell r="CA10">
            <v>22257</v>
          </cell>
          <cell r="CB10">
            <v>40337</v>
          </cell>
          <cell r="CC10">
            <v>15181</v>
          </cell>
          <cell r="CD10">
            <v>3551</v>
          </cell>
        </row>
        <row r="11">
          <cell r="B11" t="str">
            <v>Customers - Residential</v>
          </cell>
          <cell r="C11" t="str">
            <v>YNR</v>
          </cell>
          <cell r="D11">
            <v>2011</v>
          </cell>
          <cell r="E11">
            <v>10588</v>
          </cell>
          <cell r="F11">
            <v>1408</v>
          </cell>
          <cell r="G11">
            <v>31841</v>
          </cell>
          <cell r="H11">
            <v>8307</v>
          </cell>
          <cell r="I11">
            <v>34791</v>
          </cell>
          <cell r="J11">
            <v>58263</v>
          </cell>
          <cell r="K11">
            <v>46122</v>
          </cell>
          <cell r="L11">
            <v>14369</v>
          </cell>
          <cell r="M11">
            <v>5725</v>
          </cell>
          <cell r="N11">
            <v>1117</v>
          </cell>
          <cell r="O11">
            <v>28649</v>
          </cell>
          <cell r="P11" t="e">
            <v>#N/A</v>
          </cell>
          <cell r="Q11">
            <v>13897</v>
          </cell>
          <cell r="R11">
            <v>1785</v>
          </cell>
          <cell r="S11">
            <v>9964</v>
          </cell>
          <cell r="T11">
            <v>173444</v>
          </cell>
          <cell r="U11">
            <v>76915</v>
          </cell>
          <cell r="V11">
            <v>16148</v>
          </cell>
          <cell r="W11">
            <v>2849</v>
          </cell>
          <cell r="X11">
            <v>25989</v>
          </cell>
          <cell r="Y11">
            <v>17653</v>
          </cell>
          <cell r="Z11">
            <v>3308</v>
          </cell>
          <cell r="AA11">
            <v>42279</v>
          </cell>
          <cell r="AB11">
            <v>9519</v>
          </cell>
          <cell r="AC11">
            <v>46519</v>
          </cell>
          <cell r="AD11">
            <v>18554</v>
          </cell>
          <cell r="AE11">
            <v>19354</v>
          </cell>
          <cell r="AF11">
            <v>2341</v>
          </cell>
          <cell r="AG11">
            <v>215025</v>
          </cell>
          <cell r="AH11">
            <v>1055</v>
          </cell>
          <cell r="AI11">
            <v>4835</v>
          </cell>
          <cell r="AJ11">
            <v>127956</v>
          </cell>
          <cell r="AK11">
            <v>1091935</v>
          </cell>
          <cell r="AL11">
            <v>278056</v>
          </cell>
          <cell r="AM11">
            <v>13854</v>
          </cell>
          <cell r="AN11">
            <v>4757</v>
          </cell>
          <cell r="AO11">
            <v>23258</v>
          </cell>
          <cell r="AP11">
            <v>79391</v>
          </cell>
          <cell r="AQ11">
            <v>8767</v>
          </cell>
          <cell r="AR11">
            <v>7930</v>
          </cell>
          <cell r="AS11">
            <v>134714</v>
          </cell>
          <cell r="AT11">
            <v>7111</v>
          </cell>
          <cell r="AU11">
            <v>6092</v>
          </cell>
          <cell r="AV11">
            <v>27826</v>
          </cell>
          <cell r="AW11">
            <v>29873</v>
          </cell>
          <cell r="AX11">
            <v>45996</v>
          </cell>
          <cell r="AY11">
            <v>6649</v>
          </cell>
          <cell r="AZ11">
            <v>16880</v>
          </cell>
          <cell r="BA11">
            <v>20960</v>
          </cell>
          <cell r="BB11">
            <v>5241</v>
          </cell>
          <cell r="BC11">
            <v>57781</v>
          </cell>
          <cell r="BD11">
            <v>10027</v>
          </cell>
          <cell r="BE11">
            <v>11525</v>
          </cell>
          <cell r="BF11">
            <v>48674</v>
          </cell>
          <cell r="BG11">
            <v>9037</v>
          </cell>
          <cell r="BH11">
            <v>2837</v>
          </cell>
          <cell r="BI11">
            <v>31314</v>
          </cell>
          <cell r="BJ11">
            <v>8161</v>
          </cell>
          <cell r="BK11">
            <v>297962</v>
          </cell>
          <cell r="BL11">
            <v>29163</v>
          </cell>
          <cell r="BM11">
            <v>3687</v>
          </cell>
          <cell r="BN11">
            <v>5004</v>
          </cell>
          <cell r="BO11">
            <v>2324</v>
          </cell>
          <cell r="BP11">
            <v>14580</v>
          </cell>
          <cell r="BQ11">
            <v>44749</v>
          </cell>
          <cell r="BR11">
            <v>5994</v>
          </cell>
          <cell r="BS11">
            <v>629049</v>
          </cell>
          <cell r="BT11">
            <v>104060</v>
          </cell>
          <cell r="BU11">
            <v>11504</v>
          </cell>
          <cell r="BV11">
            <v>46525</v>
          </cell>
          <cell r="BW11">
            <v>19905</v>
          </cell>
          <cell r="BX11">
            <v>3103</v>
          </cell>
          <cell r="BY11">
            <v>3198</v>
          </cell>
          <cell r="BZ11" t="e">
            <v>#N/A</v>
          </cell>
          <cell r="CA11">
            <v>19522</v>
          </cell>
          <cell r="CB11">
            <v>37921</v>
          </cell>
          <cell r="CC11">
            <v>13793</v>
          </cell>
          <cell r="CD11">
            <v>3123</v>
          </cell>
        </row>
        <row r="12">
          <cell r="B12" t="str">
            <v xml:space="preserve">Customers- General Service </v>
          </cell>
          <cell r="D12">
            <v>2011</v>
          </cell>
          <cell r="E12">
            <v>983</v>
          </cell>
          <cell r="F12">
            <v>253</v>
          </cell>
          <cell r="G12">
            <v>3928</v>
          </cell>
          <cell r="H12">
            <v>1434</v>
          </cell>
          <cell r="I12">
            <v>3170</v>
          </cell>
          <cell r="J12">
            <v>6066</v>
          </cell>
          <cell r="K12">
            <v>5459</v>
          </cell>
          <cell r="L12">
            <v>1339</v>
          </cell>
          <cell r="M12">
            <v>771</v>
          </cell>
          <cell r="N12">
            <v>176</v>
          </cell>
          <cell r="O12">
            <v>3483</v>
          </cell>
          <cell r="P12" t="e">
            <v>#N/A</v>
          </cell>
          <cell r="Q12">
            <v>1826</v>
          </cell>
          <cell r="R12">
            <v>169</v>
          </cell>
          <cell r="S12">
            <v>1312</v>
          </cell>
          <cell r="T12">
            <v>21926</v>
          </cell>
          <cell r="U12">
            <v>8162</v>
          </cell>
          <cell r="V12">
            <v>1941</v>
          </cell>
          <cell r="W12">
            <v>450</v>
          </cell>
          <cell r="X12">
            <v>2105</v>
          </cell>
          <cell r="Y12">
            <v>2231</v>
          </cell>
          <cell r="Z12">
            <v>467</v>
          </cell>
          <cell r="AA12">
            <v>4469</v>
          </cell>
          <cell r="AB12">
            <v>788</v>
          </cell>
          <cell r="AC12">
            <v>4336</v>
          </cell>
          <cell r="AD12">
            <v>2516</v>
          </cell>
          <cell r="AE12">
            <v>1878</v>
          </cell>
          <cell r="AF12">
            <v>476</v>
          </cell>
          <cell r="AG12">
            <v>20291</v>
          </cell>
          <cell r="AH12">
            <v>153</v>
          </cell>
          <cell r="AI12">
            <v>686</v>
          </cell>
          <cell r="AJ12">
            <v>9894</v>
          </cell>
          <cell r="AK12">
            <v>118342</v>
          </cell>
          <cell r="AL12">
            <v>27199</v>
          </cell>
          <cell r="AM12">
            <v>972</v>
          </cell>
          <cell r="AN12">
            <v>815</v>
          </cell>
          <cell r="AO12">
            <v>3583</v>
          </cell>
          <cell r="AP12">
            <v>8571</v>
          </cell>
          <cell r="AQ12">
            <v>1209</v>
          </cell>
          <cell r="AR12">
            <v>1668</v>
          </cell>
          <cell r="AS12">
            <v>13614</v>
          </cell>
          <cell r="AT12">
            <v>876</v>
          </cell>
          <cell r="AU12">
            <v>859</v>
          </cell>
          <cell r="AV12">
            <v>2657</v>
          </cell>
          <cell r="AW12">
            <v>3465</v>
          </cell>
          <cell r="AX12">
            <v>5166</v>
          </cell>
          <cell r="AY12">
            <v>1351</v>
          </cell>
          <cell r="AZ12">
            <v>2152</v>
          </cell>
          <cell r="BA12">
            <v>2890</v>
          </cell>
          <cell r="BB12">
            <v>818</v>
          </cell>
          <cell r="BC12">
            <v>5833</v>
          </cell>
          <cell r="BD12">
            <v>1221</v>
          </cell>
          <cell r="BE12">
            <v>1510</v>
          </cell>
          <cell r="BF12">
            <v>4408</v>
          </cell>
          <cell r="BG12">
            <v>1518</v>
          </cell>
          <cell r="BH12">
            <v>604</v>
          </cell>
          <cell r="BI12">
            <v>3954</v>
          </cell>
          <cell r="BJ12">
            <v>977</v>
          </cell>
          <cell r="BK12">
            <v>35030</v>
          </cell>
          <cell r="BL12">
            <v>3835</v>
          </cell>
          <cell r="BM12">
            <v>496</v>
          </cell>
          <cell r="BN12">
            <v>835</v>
          </cell>
          <cell r="BO12">
            <v>431</v>
          </cell>
          <cell r="BP12">
            <v>1856</v>
          </cell>
          <cell r="BQ12">
            <v>5016</v>
          </cell>
          <cell r="BR12">
            <v>751</v>
          </cell>
          <cell r="BS12">
            <v>80222</v>
          </cell>
          <cell r="BT12">
            <v>9645</v>
          </cell>
          <cell r="BU12">
            <v>820</v>
          </cell>
          <cell r="BV12">
            <v>6085</v>
          </cell>
          <cell r="BW12">
            <v>1862</v>
          </cell>
          <cell r="BX12">
            <v>523</v>
          </cell>
          <cell r="BY12">
            <v>498</v>
          </cell>
          <cell r="BZ12" t="e">
            <v>#N/A</v>
          </cell>
          <cell r="CA12">
            <v>2735</v>
          </cell>
          <cell r="CB12">
            <v>2416</v>
          </cell>
          <cell r="CC12">
            <v>1388</v>
          </cell>
          <cell r="CD12">
            <v>428</v>
          </cell>
        </row>
        <row r="13">
          <cell r="B13" t="str">
            <v>Customers- Large User, Sub- Transmission, Intermediate/ Embedded Distributor</v>
          </cell>
          <cell r="D13">
            <v>2011</v>
          </cell>
          <cell r="E13">
            <v>10</v>
          </cell>
          <cell r="F13">
            <v>0</v>
          </cell>
          <cell r="G13">
            <v>3</v>
          </cell>
          <cell r="H13">
            <v>0</v>
          </cell>
          <cell r="I13">
            <v>6</v>
          </cell>
          <cell r="J13">
            <v>0</v>
          </cell>
          <cell r="K13">
            <v>5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 t="e">
            <v>#N/A</v>
          </cell>
          <cell r="Q13">
            <v>0</v>
          </cell>
          <cell r="R13">
            <v>0</v>
          </cell>
          <cell r="S13">
            <v>0</v>
          </cell>
          <cell r="T13">
            <v>11</v>
          </cell>
          <cell r="U13">
            <v>6</v>
          </cell>
          <cell r="V13">
            <v>5</v>
          </cell>
          <cell r="W13">
            <v>0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>
            <v>4</v>
          </cell>
          <cell r="AD13">
            <v>8</v>
          </cell>
          <cell r="AE13">
            <v>0</v>
          </cell>
          <cell r="AF13">
            <v>0</v>
          </cell>
          <cell r="AG13">
            <v>11</v>
          </cell>
          <cell r="AH13">
            <v>0</v>
          </cell>
          <cell r="AI13">
            <v>0</v>
          </cell>
          <cell r="AJ13">
            <v>6</v>
          </cell>
          <cell r="AK13">
            <v>794</v>
          </cell>
          <cell r="AL13">
            <v>11</v>
          </cell>
          <cell r="AM13">
            <v>0</v>
          </cell>
          <cell r="AN13">
            <v>0</v>
          </cell>
          <cell r="AO13">
            <v>3</v>
          </cell>
          <cell r="AP13">
            <v>3</v>
          </cell>
          <cell r="AQ13">
            <v>0</v>
          </cell>
          <cell r="AR13">
            <v>0</v>
          </cell>
          <cell r="AS13">
            <v>3</v>
          </cell>
          <cell r="AT13">
            <v>1</v>
          </cell>
          <cell r="AU13">
            <v>0</v>
          </cell>
          <cell r="AV13">
            <v>2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</v>
          </cell>
          <cell r="BG13">
            <v>0</v>
          </cell>
          <cell r="BH13">
            <v>0</v>
          </cell>
          <cell r="BI13">
            <v>2</v>
          </cell>
          <cell r="BJ13">
            <v>0</v>
          </cell>
          <cell r="BK13">
            <v>1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52</v>
          </cell>
          <cell r="BT13">
            <v>4</v>
          </cell>
          <cell r="BU13">
            <v>0</v>
          </cell>
          <cell r="BV13">
            <v>2</v>
          </cell>
          <cell r="BW13">
            <v>1</v>
          </cell>
          <cell r="BX13">
            <v>0</v>
          </cell>
          <cell r="BY13">
            <v>1</v>
          </cell>
          <cell r="BZ13" t="e">
            <v>#N/A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</row>
        <row r="14">
          <cell r="B14" t="str">
            <v>Customers- Street Lighting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</row>
        <row r="15">
          <cell r="B15" t="str">
            <v>Customers- Sentinel Lighting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</row>
        <row r="16">
          <cell r="B16" t="str">
            <v>kWh</v>
          </cell>
          <cell r="C16" t="str">
            <v>YNST</v>
          </cell>
          <cell r="D16">
            <v>2011</v>
          </cell>
          <cell r="E16">
            <v>188825588.5</v>
          </cell>
          <cell r="F16">
            <v>21914149</v>
          </cell>
          <cell r="G16">
            <v>1013462454</v>
          </cell>
          <cell r="H16">
            <v>276100189</v>
          </cell>
          <cell r="I16">
            <v>909897725.10000002</v>
          </cell>
          <cell r="J16">
            <v>1697206413</v>
          </cell>
          <cell r="K16">
            <v>1488576772.01</v>
          </cell>
          <cell r="L16">
            <v>273617384</v>
          </cell>
          <cell r="M16">
            <v>147194209</v>
          </cell>
          <cell r="N16">
            <v>26562880</v>
          </cell>
          <cell r="O16">
            <v>713235664</v>
          </cell>
          <cell r="P16" t="e">
            <v>#N/A</v>
          </cell>
          <cell r="Q16">
            <v>304695726</v>
          </cell>
          <cell r="R16">
            <v>28988375</v>
          </cell>
          <cell r="S16">
            <v>243982199</v>
          </cell>
          <cell r="T16">
            <v>7575590224</v>
          </cell>
          <cell r="U16">
            <v>2250502159</v>
          </cell>
          <cell r="V16">
            <v>456033398</v>
          </cell>
          <cell r="W16">
            <v>63642400</v>
          </cell>
          <cell r="X16">
            <v>533687309</v>
          </cell>
          <cell r="Y16">
            <v>577484414</v>
          </cell>
          <cell r="Z16">
            <v>78311374</v>
          </cell>
          <cell r="AA16">
            <v>923827081.64999998</v>
          </cell>
          <cell r="AB16">
            <v>180803939.70999998</v>
          </cell>
          <cell r="AC16">
            <v>1664955455</v>
          </cell>
          <cell r="AD16">
            <v>421078100</v>
          </cell>
          <cell r="AE16">
            <v>491642005</v>
          </cell>
          <cell r="AF16">
            <v>77706108</v>
          </cell>
          <cell r="AG16">
            <v>4626970393</v>
          </cell>
          <cell r="AH16">
            <v>19660484</v>
          </cell>
          <cell r="AI16">
            <v>152469854</v>
          </cell>
          <cell r="AJ16">
            <v>3807829878.9700003</v>
          </cell>
          <cell r="AK16">
            <v>23414000000</v>
          </cell>
          <cell r="AL16">
            <v>7542801651</v>
          </cell>
          <cell r="AM16">
            <v>247768900</v>
          </cell>
          <cell r="AN16">
            <v>105544154</v>
          </cell>
          <cell r="AO16">
            <v>710434028</v>
          </cell>
          <cell r="AP16">
            <v>1836015046</v>
          </cell>
          <cell r="AQ16">
            <v>231056870</v>
          </cell>
          <cell r="AR16">
            <v>204378205</v>
          </cell>
          <cell r="AS16">
            <v>3286890316</v>
          </cell>
          <cell r="AT16">
            <v>215118957</v>
          </cell>
          <cell r="AU16">
            <v>199189616</v>
          </cell>
          <cell r="AV16">
            <v>746591129</v>
          </cell>
          <cell r="AW16">
            <v>680451871</v>
          </cell>
          <cell r="AX16">
            <v>1176025374</v>
          </cell>
          <cell r="AY16">
            <v>182461223</v>
          </cell>
          <cell r="AZ16">
            <v>364192396</v>
          </cell>
          <cell r="BA16">
            <v>561135444</v>
          </cell>
          <cell r="BB16">
            <v>114314366</v>
          </cell>
          <cell r="BC16">
            <v>1507117575.8099999</v>
          </cell>
          <cell r="BD16">
            <v>243474417</v>
          </cell>
          <cell r="BE16">
            <v>303545330</v>
          </cell>
          <cell r="BF16">
            <v>1097496802</v>
          </cell>
          <cell r="BG16">
            <v>186403533.46000004</v>
          </cell>
          <cell r="BH16">
            <v>84106262.439999998</v>
          </cell>
          <cell r="BI16">
            <v>805584296</v>
          </cell>
          <cell r="BJ16">
            <v>201194502</v>
          </cell>
          <cell r="BK16">
            <v>8322749725</v>
          </cell>
          <cell r="BL16">
            <v>693540710</v>
          </cell>
          <cell r="BM16">
            <v>88568831</v>
          </cell>
          <cell r="BN16">
            <v>106753165</v>
          </cell>
          <cell r="BO16">
            <v>72584384.75</v>
          </cell>
          <cell r="BP16">
            <v>291893294</v>
          </cell>
          <cell r="BQ16">
            <v>943030337.75999999</v>
          </cell>
          <cell r="BR16">
            <v>182329432</v>
          </cell>
          <cell r="BS16">
            <v>24556469348</v>
          </cell>
          <cell r="BT16">
            <v>2526635929</v>
          </cell>
          <cell r="BU16">
            <v>119660738</v>
          </cell>
          <cell r="BV16">
            <v>1427314949</v>
          </cell>
          <cell r="BW16">
            <v>423225290</v>
          </cell>
          <cell r="BX16">
            <v>89373924</v>
          </cell>
          <cell r="BY16">
            <v>144028502</v>
          </cell>
          <cell r="BZ16" t="e">
            <v>#N/A</v>
          </cell>
          <cell r="CA16">
            <v>430635546</v>
          </cell>
          <cell r="CB16">
            <v>861945119</v>
          </cell>
          <cell r="CC16">
            <v>371114633</v>
          </cell>
          <cell r="CD16">
            <v>58825503</v>
          </cell>
        </row>
        <row r="17">
          <cell r="B17" t="str">
            <v>kWh - Residential</v>
          </cell>
          <cell r="C17" t="str">
            <v>YNSL</v>
          </cell>
          <cell r="D17">
            <v>2011</v>
          </cell>
          <cell r="E17">
            <v>89074837.200000003</v>
          </cell>
          <cell r="F17">
            <v>9619204</v>
          </cell>
          <cell r="G17">
            <v>262832708</v>
          </cell>
          <cell r="H17">
            <v>81900003</v>
          </cell>
          <cell r="I17">
            <v>291380972</v>
          </cell>
          <cell r="J17">
            <v>572972972</v>
          </cell>
          <cell r="K17">
            <v>401509896</v>
          </cell>
          <cell r="L17">
            <v>113713474</v>
          </cell>
          <cell r="M17">
            <v>45610704</v>
          </cell>
          <cell r="N17">
            <v>14223450</v>
          </cell>
          <cell r="O17">
            <v>235820564</v>
          </cell>
          <cell r="P17" t="e">
            <v>#N/A</v>
          </cell>
          <cell r="Q17">
            <v>116182693</v>
          </cell>
          <cell r="R17">
            <v>19799668</v>
          </cell>
          <cell r="S17">
            <v>91867820</v>
          </cell>
          <cell r="T17">
            <v>1583986482</v>
          </cell>
          <cell r="U17">
            <v>639713622</v>
          </cell>
          <cell r="V17">
            <v>141582564</v>
          </cell>
          <cell r="W17">
            <v>33345047</v>
          </cell>
          <cell r="X17">
            <v>256110722</v>
          </cell>
          <cell r="Y17">
            <v>140929999</v>
          </cell>
          <cell r="Z17">
            <v>38677253</v>
          </cell>
          <cell r="AA17">
            <v>397659452.85000002</v>
          </cell>
          <cell r="AB17">
            <v>92957574</v>
          </cell>
          <cell r="AC17">
            <v>365414554</v>
          </cell>
          <cell r="AD17">
            <v>171241285</v>
          </cell>
          <cell r="AE17">
            <v>213773795</v>
          </cell>
          <cell r="AF17">
            <v>24683731</v>
          </cell>
          <cell r="AG17">
            <v>1657856641</v>
          </cell>
          <cell r="AH17">
            <v>14717280</v>
          </cell>
          <cell r="AI17">
            <v>51273093</v>
          </cell>
          <cell r="AJ17">
            <v>1171420497</v>
          </cell>
          <cell r="AK17">
            <v>12008000000</v>
          </cell>
          <cell r="AL17">
            <v>2234649169</v>
          </cell>
          <cell r="AM17">
            <v>161295429</v>
          </cell>
          <cell r="AN17">
            <v>38295451</v>
          </cell>
          <cell r="AO17">
            <v>189907882</v>
          </cell>
          <cell r="AP17">
            <v>647280211</v>
          </cell>
          <cell r="AQ17">
            <v>52183168</v>
          </cell>
          <cell r="AR17">
            <v>77905420</v>
          </cell>
          <cell r="AS17">
            <v>1128889459</v>
          </cell>
          <cell r="AT17">
            <v>63675422</v>
          </cell>
          <cell r="AU17">
            <v>47493182</v>
          </cell>
          <cell r="AV17">
            <v>268725505</v>
          </cell>
          <cell r="AW17">
            <v>279717978</v>
          </cell>
          <cell r="AX17">
            <v>423279611</v>
          </cell>
          <cell r="AY17">
            <v>67755761</v>
          </cell>
          <cell r="AZ17">
            <v>144425322</v>
          </cell>
          <cell r="BA17">
            <v>207358082</v>
          </cell>
          <cell r="BB17">
            <v>42010127</v>
          </cell>
          <cell r="BC17">
            <v>588602039.60000002</v>
          </cell>
          <cell r="BD17">
            <v>85903538</v>
          </cell>
          <cell r="BE17">
            <v>106490221</v>
          </cell>
          <cell r="BF17">
            <v>484617834</v>
          </cell>
          <cell r="BG17">
            <v>79270519.859999999</v>
          </cell>
          <cell r="BH17">
            <v>33051993.399999999</v>
          </cell>
          <cell r="BI17">
            <v>291989685</v>
          </cell>
          <cell r="BJ17">
            <v>64016802</v>
          </cell>
          <cell r="BK17">
            <v>2727580225</v>
          </cell>
          <cell r="BL17">
            <v>331996914</v>
          </cell>
          <cell r="BM17">
            <v>30085520</v>
          </cell>
          <cell r="BN17">
            <v>43287278</v>
          </cell>
          <cell r="BO17">
            <v>32694600.370000001</v>
          </cell>
          <cell r="BP17">
            <v>118988254</v>
          </cell>
          <cell r="BQ17">
            <v>337828769</v>
          </cell>
          <cell r="BR17">
            <v>50395810</v>
          </cell>
          <cell r="BS17">
            <v>5204012541</v>
          </cell>
          <cell r="BT17">
            <v>955895335</v>
          </cell>
          <cell r="BU17">
            <v>81939538</v>
          </cell>
          <cell r="BV17">
            <v>408768579</v>
          </cell>
          <cell r="BW17">
            <v>158621921</v>
          </cell>
          <cell r="BX17">
            <v>22862125</v>
          </cell>
          <cell r="BY17">
            <v>25980284</v>
          </cell>
          <cell r="BZ17" t="e">
            <v>#N/A</v>
          </cell>
          <cell r="CA17">
            <v>200662039</v>
          </cell>
          <cell r="CB17">
            <v>361978770</v>
          </cell>
          <cell r="CC17">
            <v>109805906</v>
          </cell>
          <cell r="CD17">
            <v>29052645</v>
          </cell>
        </row>
        <row r="18">
          <cell r="B18" t="str">
            <v xml:space="preserve">kWh- General Service </v>
          </cell>
          <cell r="C18" t="str">
            <v>YV</v>
          </cell>
          <cell r="D18">
            <v>2011</v>
          </cell>
          <cell r="E18">
            <v>91661213.699999988</v>
          </cell>
          <cell r="F18">
            <v>12294945</v>
          </cell>
          <cell r="G18">
            <v>497013703</v>
          </cell>
          <cell r="H18">
            <v>194200186</v>
          </cell>
          <cell r="I18">
            <v>529252640</v>
          </cell>
          <cell r="J18">
            <v>1124233441</v>
          </cell>
          <cell r="K18">
            <v>893449166</v>
          </cell>
          <cell r="L18">
            <v>159903910</v>
          </cell>
          <cell r="M18">
            <v>101583505</v>
          </cell>
          <cell r="N18">
            <v>12339430</v>
          </cell>
          <cell r="O18">
            <v>477415100</v>
          </cell>
          <cell r="P18" t="e">
            <v>#N/A</v>
          </cell>
          <cell r="Q18">
            <v>188513033</v>
          </cell>
          <cell r="R18">
            <v>9188707</v>
          </cell>
          <cell r="S18">
            <v>152114379</v>
          </cell>
          <cell r="T18">
            <v>4953358663</v>
          </cell>
          <cell r="U18">
            <v>1214520347</v>
          </cell>
          <cell r="V18">
            <v>207311584</v>
          </cell>
          <cell r="W18">
            <v>30297353</v>
          </cell>
          <cell r="X18">
            <v>277576587</v>
          </cell>
          <cell r="Y18">
            <v>405964855</v>
          </cell>
          <cell r="Z18">
            <v>39634121</v>
          </cell>
          <cell r="AA18">
            <v>526167628.80000001</v>
          </cell>
          <cell r="AB18">
            <v>87846365.709999993</v>
          </cell>
          <cell r="AC18">
            <v>1038284556</v>
          </cell>
          <cell r="AD18">
            <v>175644565</v>
          </cell>
          <cell r="AE18">
            <v>277868210</v>
          </cell>
          <cell r="AF18">
            <v>53022377</v>
          </cell>
          <cell r="AG18">
            <v>2439314360</v>
          </cell>
          <cell r="AH18">
            <v>4943204</v>
          </cell>
          <cell r="AI18">
            <v>101196761</v>
          </cell>
          <cell r="AJ18">
            <v>2242519768.9700003</v>
          </cell>
          <cell r="AK18">
            <v>6423000000</v>
          </cell>
          <cell r="AL18">
            <v>4646107008</v>
          </cell>
          <cell r="AM18">
            <v>86473471</v>
          </cell>
          <cell r="AN18">
            <v>67248703</v>
          </cell>
          <cell r="AO18">
            <v>366196236</v>
          </cell>
          <cell r="AP18">
            <v>1111409571</v>
          </cell>
          <cell r="AQ18">
            <v>178873702</v>
          </cell>
          <cell r="AR18">
            <v>126472785</v>
          </cell>
          <cell r="AS18">
            <v>1964451709</v>
          </cell>
          <cell r="AT18">
            <v>117144545</v>
          </cell>
          <cell r="AU18">
            <v>151696434</v>
          </cell>
          <cell r="AV18">
            <v>397529090</v>
          </cell>
          <cell r="AW18">
            <v>400733893</v>
          </cell>
          <cell r="AX18">
            <v>752745763</v>
          </cell>
          <cell r="AY18">
            <v>114705462</v>
          </cell>
          <cell r="AZ18">
            <v>219767074</v>
          </cell>
          <cell r="BA18">
            <v>353777362</v>
          </cell>
          <cell r="BB18">
            <v>72304239</v>
          </cell>
          <cell r="BC18">
            <v>918515536.21000004</v>
          </cell>
          <cell r="BD18">
            <v>157570879</v>
          </cell>
          <cell r="BE18">
            <v>197055109</v>
          </cell>
          <cell r="BF18">
            <v>575138269</v>
          </cell>
          <cell r="BG18">
            <v>107133013.60000001</v>
          </cell>
          <cell r="BH18">
            <v>51054269.039999999</v>
          </cell>
          <cell r="BI18">
            <v>457353731</v>
          </cell>
          <cell r="BJ18">
            <v>137177700</v>
          </cell>
          <cell r="BK18">
            <v>5568053095</v>
          </cell>
          <cell r="BL18">
            <v>361543796</v>
          </cell>
          <cell r="BM18">
            <v>58483311</v>
          </cell>
          <cell r="BN18">
            <v>63465887</v>
          </cell>
          <cell r="BO18">
            <v>39889784.380000003</v>
          </cell>
          <cell r="BP18">
            <v>172905040</v>
          </cell>
          <cell r="BQ18">
            <v>605201568.75999999</v>
          </cell>
          <cell r="BR18">
            <v>131933622</v>
          </cell>
          <cell r="BS18">
            <v>16997313734</v>
          </cell>
          <cell r="BT18">
            <v>1370969487</v>
          </cell>
          <cell r="BU18">
            <v>37721200</v>
          </cell>
          <cell r="BV18">
            <v>912194093</v>
          </cell>
          <cell r="BW18">
            <v>204609877</v>
          </cell>
          <cell r="BX18">
            <v>66511799</v>
          </cell>
          <cell r="BY18">
            <v>49859294</v>
          </cell>
          <cell r="BZ18" t="e">
            <v>#N/A</v>
          </cell>
          <cell r="CA18">
            <v>229973507</v>
          </cell>
          <cell r="CB18">
            <v>499966349</v>
          </cell>
          <cell r="CC18">
            <v>261308727</v>
          </cell>
          <cell r="CD18">
            <v>29772858</v>
          </cell>
        </row>
        <row r="19">
          <cell r="B19" t="str">
            <v>kWh- Large User, Sub- Transmission, Intermediate/ Embedded Distributor</v>
          </cell>
          <cell r="C19" t="str">
            <v>YVR</v>
          </cell>
          <cell r="D19">
            <v>2011</v>
          </cell>
          <cell r="E19">
            <v>8089537.5999999996</v>
          </cell>
          <cell r="F19">
            <v>0</v>
          </cell>
          <cell r="G19">
            <v>253616043</v>
          </cell>
          <cell r="H19">
            <v>0</v>
          </cell>
          <cell r="I19">
            <v>89264113.099999994</v>
          </cell>
          <cell r="J19">
            <v>0</v>
          </cell>
          <cell r="K19">
            <v>193617710.00999999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 t="e">
            <v>#N/A</v>
          </cell>
          <cell r="Q19">
            <v>0</v>
          </cell>
          <cell r="R19">
            <v>0</v>
          </cell>
          <cell r="S19">
            <v>0</v>
          </cell>
          <cell r="T19">
            <v>1038245079</v>
          </cell>
          <cell r="U19">
            <v>396268190</v>
          </cell>
          <cell r="V19">
            <v>107139250</v>
          </cell>
          <cell r="W19">
            <v>0</v>
          </cell>
          <cell r="X19">
            <v>0</v>
          </cell>
          <cell r="Y19">
            <v>30589560</v>
          </cell>
          <cell r="Z19">
            <v>0</v>
          </cell>
          <cell r="AA19">
            <v>0</v>
          </cell>
          <cell r="AB19">
            <v>0</v>
          </cell>
          <cell r="AC19">
            <v>261256345</v>
          </cell>
          <cell r="AD19">
            <v>74192250</v>
          </cell>
          <cell r="AE19">
            <v>0</v>
          </cell>
          <cell r="AF19">
            <v>0</v>
          </cell>
          <cell r="AG19">
            <v>529799392</v>
          </cell>
          <cell r="AH19">
            <v>0</v>
          </cell>
          <cell r="AI19">
            <v>0</v>
          </cell>
          <cell r="AJ19">
            <v>393889613</v>
          </cell>
          <cell r="AK19">
            <v>4983000000</v>
          </cell>
          <cell r="AL19">
            <v>662045474</v>
          </cell>
          <cell r="AM19">
            <v>0</v>
          </cell>
          <cell r="AN19">
            <v>0</v>
          </cell>
          <cell r="AO19">
            <v>154329910</v>
          </cell>
          <cell r="AP19">
            <v>77325264</v>
          </cell>
          <cell r="AQ19">
            <v>0</v>
          </cell>
          <cell r="AR19">
            <v>0</v>
          </cell>
          <cell r="AS19">
            <v>193549148</v>
          </cell>
          <cell r="AT19">
            <v>34298990</v>
          </cell>
          <cell r="AU19">
            <v>0</v>
          </cell>
          <cell r="AV19">
            <v>80336534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37740699</v>
          </cell>
          <cell r="BG19">
            <v>0</v>
          </cell>
          <cell r="BH19">
            <v>0</v>
          </cell>
          <cell r="BI19">
            <v>56240880</v>
          </cell>
          <cell r="BJ19">
            <v>0</v>
          </cell>
          <cell r="BK19">
            <v>27116405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2355143073</v>
          </cell>
          <cell r="BT19">
            <v>199771107</v>
          </cell>
          <cell r="BU19">
            <v>0</v>
          </cell>
          <cell r="BV19">
            <v>106352277</v>
          </cell>
          <cell r="BW19">
            <v>59993492</v>
          </cell>
          <cell r="BX19">
            <v>0</v>
          </cell>
          <cell r="BY19">
            <v>68188924</v>
          </cell>
          <cell r="BZ19" t="e">
            <v>#N/A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</row>
        <row r="20">
          <cell r="B20" t="str">
            <v>kWh- Street Lighting</v>
          </cell>
          <cell r="D20">
            <v>2011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</row>
        <row r="21">
          <cell r="B21" t="str">
            <v>kWh- Sentinel Lighting</v>
          </cell>
          <cell r="D21">
            <v>2011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</row>
        <row r="22">
          <cell r="B22" t="str">
            <v>kW</v>
          </cell>
          <cell r="C22" t="str">
            <v>YVST</v>
          </cell>
          <cell r="D22">
            <v>2011</v>
          </cell>
          <cell r="E22">
            <v>176514</v>
          </cell>
          <cell r="F22">
            <v>3940</v>
          </cell>
          <cell r="G22">
            <v>1361225</v>
          </cell>
          <cell r="H22">
            <v>306914</v>
          </cell>
          <cell r="I22">
            <v>1501091</v>
          </cell>
          <cell r="J22">
            <v>2414370</v>
          </cell>
          <cell r="K22">
            <v>2480010</v>
          </cell>
          <cell r="L22">
            <v>342446</v>
          </cell>
          <cell r="M22">
            <v>206965</v>
          </cell>
          <cell r="N22">
            <v>19548</v>
          </cell>
          <cell r="O22">
            <v>1026002</v>
          </cell>
          <cell r="P22" t="e">
            <v>#N/A</v>
          </cell>
          <cell r="Q22">
            <v>327346</v>
          </cell>
          <cell r="R22">
            <v>12041</v>
          </cell>
          <cell r="S22">
            <v>121671195</v>
          </cell>
          <cell r="T22">
            <v>13100702</v>
          </cell>
          <cell r="U22">
            <v>3329464</v>
          </cell>
          <cell r="V22">
            <v>692866</v>
          </cell>
          <cell r="W22">
            <v>40289</v>
          </cell>
          <cell r="X22">
            <v>472700</v>
          </cell>
          <cell r="Y22">
            <v>952949</v>
          </cell>
          <cell r="Z22">
            <v>63157</v>
          </cell>
          <cell r="AA22">
            <v>957195</v>
          </cell>
          <cell r="AB22">
            <v>180394</v>
          </cell>
          <cell r="AC22">
            <v>2522857</v>
          </cell>
          <cell r="AD22">
            <v>597505</v>
          </cell>
          <cell r="AE22">
            <v>613138</v>
          </cell>
          <cell r="AF22">
            <v>124842</v>
          </cell>
          <cell r="AG22">
            <v>7566355</v>
          </cell>
          <cell r="AH22">
            <v>11645</v>
          </cell>
          <cell r="AI22">
            <v>211682</v>
          </cell>
          <cell r="AJ22">
            <v>5660214</v>
          </cell>
          <cell r="AK22">
            <v>27482944</v>
          </cell>
          <cell r="AL22">
            <v>10275130</v>
          </cell>
          <cell r="AM22">
            <v>149826</v>
          </cell>
          <cell r="AN22">
            <v>104670</v>
          </cell>
          <cell r="AO22">
            <v>1060695</v>
          </cell>
          <cell r="AP22">
            <v>2399792</v>
          </cell>
          <cell r="AQ22">
            <v>0</v>
          </cell>
          <cell r="AR22">
            <v>202946</v>
          </cell>
          <cell r="AS22">
            <v>4430654</v>
          </cell>
          <cell r="AT22">
            <v>303852</v>
          </cell>
          <cell r="AU22">
            <v>325169</v>
          </cell>
          <cell r="AV22">
            <v>939588</v>
          </cell>
          <cell r="AW22">
            <v>0</v>
          </cell>
          <cell r="AX22">
            <v>1793543</v>
          </cell>
          <cell r="AY22">
            <v>191907</v>
          </cell>
          <cell r="AZ22">
            <v>339114</v>
          </cell>
          <cell r="BA22">
            <v>653419</v>
          </cell>
          <cell r="BB22">
            <v>167396</v>
          </cell>
          <cell r="BC22">
            <v>1924820</v>
          </cell>
          <cell r="BD22">
            <v>298210</v>
          </cell>
          <cell r="BE22">
            <v>390760</v>
          </cell>
          <cell r="BF22">
            <v>1143474</v>
          </cell>
          <cell r="BG22">
            <v>203575</v>
          </cell>
          <cell r="BH22">
            <v>81419</v>
          </cell>
          <cell r="BI22">
            <v>970160</v>
          </cell>
          <cell r="BJ22">
            <v>374429</v>
          </cell>
          <cell r="BK22">
            <v>12137194</v>
          </cell>
          <cell r="BL22">
            <v>629024</v>
          </cell>
          <cell r="BM22">
            <v>130980</v>
          </cell>
          <cell r="BN22">
            <v>130762</v>
          </cell>
          <cell r="BO22">
            <v>66653</v>
          </cell>
          <cell r="BP22">
            <v>340694</v>
          </cell>
          <cell r="BQ22">
            <v>1259579</v>
          </cell>
          <cell r="BR22">
            <v>273364</v>
          </cell>
          <cell r="BS22">
            <v>42472355</v>
          </cell>
          <cell r="BT22">
            <v>2908072</v>
          </cell>
          <cell r="BU22">
            <v>52755</v>
          </cell>
          <cell r="BV22">
            <v>1976076</v>
          </cell>
          <cell r="BW22">
            <v>587446</v>
          </cell>
          <cell r="BX22">
            <v>139574</v>
          </cell>
          <cell r="BY22">
            <v>249291</v>
          </cell>
          <cell r="BZ22" t="e">
            <v>#N/A</v>
          </cell>
          <cell r="CA22">
            <v>466442</v>
          </cell>
          <cell r="CB22">
            <v>966654</v>
          </cell>
          <cell r="CC22">
            <v>572496</v>
          </cell>
          <cell r="CD22">
            <v>48371</v>
          </cell>
        </row>
        <row r="23">
          <cell r="B23" t="str">
            <v>kW - Residential</v>
          </cell>
          <cell r="C23" t="str">
            <v>YVSL</v>
          </cell>
          <cell r="D23">
            <v>2011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 t="e">
            <v>#N/A</v>
          </cell>
          <cell r="Q23">
            <v>0</v>
          </cell>
          <cell r="R23">
            <v>0</v>
          </cell>
          <cell r="S23">
            <v>91867820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 t="e">
            <v>#N/A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</row>
        <row r="24">
          <cell r="B24" t="str">
            <v>kW- General Service</v>
          </cell>
          <cell r="C24" t="str">
            <v>YD</v>
          </cell>
          <cell r="D24">
            <v>2011</v>
          </cell>
          <cell r="E24">
            <v>161407</v>
          </cell>
          <cell r="F24">
            <v>3940</v>
          </cell>
          <cell r="G24">
            <v>959890</v>
          </cell>
          <cell r="H24">
            <v>306914</v>
          </cell>
          <cell r="I24">
            <v>1156162</v>
          </cell>
          <cell r="J24">
            <v>2414370</v>
          </cell>
          <cell r="K24">
            <v>1958282</v>
          </cell>
          <cell r="L24">
            <v>342446</v>
          </cell>
          <cell r="M24">
            <v>206965</v>
          </cell>
          <cell r="N24">
            <v>19548</v>
          </cell>
          <cell r="O24">
            <v>1026002</v>
          </cell>
          <cell r="P24" t="e">
            <v>#N/A</v>
          </cell>
          <cell r="Q24">
            <v>327346</v>
          </cell>
          <cell r="R24">
            <v>12041</v>
          </cell>
          <cell r="S24">
            <v>29803375</v>
          </cell>
          <cell r="T24">
            <v>11262965</v>
          </cell>
          <cell r="U24">
            <v>2566544</v>
          </cell>
          <cell r="V24">
            <v>496754</v>
          </cell>
          <cell r="W24">
            <v>40289</v>
          </cell>
          <cell r="X24">
            <v>472700</v>
          </cell>
          <cell r="Y24">
            <v>893506</v>
          </cell>
          <cell r="Z24">
            <v>63157</v>
          </cell>
          <cell r="AA24">
            <v>957195</v>
          </cell>
          <cell r="AB24">
            <v>180394</v>
          </cell>
          <cell r="AC24">
            <v>2056845</v>
          </cell>
          <cell r="AD24">
            <v>332718</v>
          </cell>
          <cell r="AE24">
            <v>613138</v>
          </cell>
          <cell r="AF24">
            <v>124842</v>
          </cell>
          <cell r="AG24">
            <v>5289672</v>
          </cell>
          <cell r="AH24">
            <v>11645</v>
          </cell>
          <cell r="AI24">
            <v>211682</v>
          </cell>
          <cell r="AJ24">
            <v>4943471</v>
          </cell>
          <cell r="AK24">
            <v>13969086</v>
          </cell>
          <cell r="AL24">
            <v>9092735</v>
          </cell>
          <cell r="AM24">
            <v>149826</v>
          </cell>
          <cell r="AN24">
            <v>104670</v>
          </cell>
          <cell r="AO24">
            <v>766581</v>
          </cell>
          <cell r="AP24">
            <v>2244883</v>
          </cell>
          <cell r="AQ24">
            <v>0</v>
          </cell>
          <cell r="AR24">
            <v>202946</v>
          </cell>
          <cell r="AS24">
            <v>4021566</v>
          </cell>
          <cell r="AT24">
            <v>239996</v>
          </cell>
          <cell r="AU24">
            <v>325169</v>
          </cell>
          <cell r="AV24">
            <v>764203</v>
          </cell>
          <cell r="AW24">
            <v>0</v>
          </cell>
          <cell r="AX24">
            <v>1793543</v>
          </cell>
          <cell r="AY24">
            <v>191907</v>
          </cell>
          <cell r="AZ24">
            <v>339114</v>
          </cell>
          <cell r="BA24">
            <v>653419</v>
          </cell>
          <cell r="BB24">
            <v>167396</v>
          </cell>
          <cell r="BC24">
            <v>1924820</v>
          </cell>
          <cell r="BD24">
            <v>298210</v>
          </cell>
          <cell r="BE24">
            <v>390760</v>
          </cell>
          <cell r="BF24">
            <v>1059770</v>
          </cell>
          <cell r="BG24">
            <v>203575</v>
          </cell>
          <cell r="BH24">
            <v>81419</v>
          </cell>
          <cell r="BI24">
            <v>848381</v>
          </cell>
          <cell r="BJ24">
            <v>374429</v>
          </cell>
          <cell r="BK24">
            <v>12056896</v>
          </cell>
          <cell r="BL24">
            <v>629024</v>
          </cell>
          <cell r="BM24">
            <v>130980</v>
          </cell>
          <cell r="BN24">
            <v>130762</v>
          </cell>
          <cell r="BO24">
            <v>66653</v>
          </cell>
          <cell r="BP24">
            <v>340694</v>
          </cell>
          <cell r="BQ24">
            <v>1259579.1299999999</v>
          </cell>
          <cell r="BR24">
            <v>273364</v>
          </cell>
          <cell r="BS24">
            <v>37250092</v>
          </cell>
          <cell r="BT24">
            <v>2557875</v>
          </cell>
          <cell r="BU24">
            <v>52755</v>
          </cell>
          <cell r="BV24">
            <v>1775934</v>
          </cell>
          <cell r="BW24">
            <v>417210</v>
          </cell>
          <cell r="BX24">
            <v>139574</v>
          </cell>
          <cell r="BY24">
            <v>99925</v>
          </cell>
          <cell r="BZ24" t="e">
            <v>#N/A</v>
          </cell>
          <cell r="CA24">
            <v>466442</v>
          </cell>
          <cell r="CB24">
            <v>966654</v>
          </cell>
          <cell r="CC24">
            <v>572496</v>
          </cell>
          <cell r="CD24">
            <v>48371</v>
          </cell>
        </row>
        <row r="25">
          <cell r="B25" t="str">
            <v>kW- Large User, Sub- Transmission, Intermediate/ Embedded Distributor</v>
          </cell>
          <cell r="C25" t="str">
            <v>YDR</v>
          </cell>
          <cell r="D25">
            <v>2011</v>
          </cell>
          <cell r="E25">
            <v>15107</v>
          </cell>
          <cell r="F25">
            <v>0</v>
          </cell>
          <cell r="G25">
            <v>401335</v>
          </cell>
          <cell r="H25">
            <v>0</v>
          </cell>
          <cell r="I25">
            <v>344929</v>
          </cell>
          <cell r="J25">
            <v>0</v>
          </cell>
          <cell r="K25">
            <v>521728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 t="e">
            <v>#N/A</v>
          </cell>
          <cell r="Q25">
            <v>0</v>
          </cell>
          <cell r="R25">
            <v>0</v>
          </cell>
          <cell r="S25">
            <v>0</v>
          </cell>
          <cell r="T25">
            <v>1837737</v>
          </cell>
          <cell r="U25">
            <v>762920</v>
          </cell>
          <cell r="V25">
            <v>196112</v>
          </cell>
          <cell r="W25">
            <v>0</v>
          </cell>
          <cell r="X25">
            <v>0</v>
          </cell>
          <cell r="Y25">
            <v>59443</v>
          </cell>
          <cell r="Z25">
            <v>0</v>
          </cell>
          <cell r="AA25">
            <v>0</v>
          </cell>
          <cell r="AB25">
            <v>0</v>
          </cell>
          <cell r="AC25">
            <v>466012</v>
          </cell>
          <cell r="AD25">
            <v>264787</v>
          </cell>
          <cell r="AE25">
            <v>0</v>
          </cell>
          <cell r="AF25">
            <v>0</v>
          </cell>
          <cell r="AG25">
            <v>2276683</v>
          </cell>
          <cell r="AH25">
            <v>0</v>
          </cell>
          <cell r="AI25">
            <v>0</v>
          </cell>
          <cell r="AJ25">
            <v>716743</v>
          </cell>
          <cell r="AK25">
            <v>13513858</v>
          </cell>
          <cell r="AL25">
            <v>1182395</v>
          </cell>
          <cell r="AM25">
            <v>0</v>
          </cell>
          <cell r="AN25">
            <v>0</v>
          </cell>
          <cell r="AO25">
            <v>294114</v>
          </cell>
          <cell r="AP25">
            <v>154909</v>
          </cell>
          <cell r="AQ25">
            <v>0</v>
          </cell>
          <cell r="AR25">
            <v>0</v>
          </cell>
          <cell r="AS25">
            <v>409088</v>
          </cell>
          <cell r="AT25">
            <v>63856</v>
          </cell>
          <cell r="AU25">
            <v>0</v>
          </cell>
          <cell r="AV25">
            <v>175385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83704</v>
          </cell>
          <cell r="BG25">
            <v>0</v>
          </cell>
          <cell r="BH25">
            <v>0</v>
          </cell>
          <cell r="BI25">
            <v>121779</v>
          </cell>
          <cell r="BJ25">
            <v>0</v>
          </cell>
          <cell r="BK25">
            <v>80298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5222263</v>
          </cell>
          <cell r="BT25">
            <v>350197</v>
          </cell>
          <cell r="BU25">
            <v>0</v>
          </cell>
          <cell r="BV25">
            <v>200142</v>
          </cell>
          <cell r="BW25">
            <v>170236</v>
          </cell>
          <cell r="BX25">
            <v>0</v>
          </cell>
          <cell r="BY25">
            <v>149366</v>
          </cell>
          <cell r="BZ25" t="e">
            <v>#N/A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</row>
        <row r="26">
          <cell r="B26" t="str">
            <v>kW- Street Lighting</v>
          </cell>
          <cell r="D26">
            <v>2011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</row>
        <row r="27">
          <cell r="B27" t="str">
            <v>kW- Sentinel Lighting</v>
          </cell>
          <cell r="D27">
            <v>2011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</row>
        <row r="28">
          <cell r="B28" t="str">
            <v>Billed Total Distribution Revenues</v>
          </cell>
          <cell r="D28">
            <v>2011</v>
          </cell>
          <cell r="E28">
            <v>8041723.620000001</v>
          </cell>
          <cell r="F28">
            <v>1027326</v>
          </cell>
          <cell r="G28">
            <v>17592211</v>
          </cell>
          <cell r="H28">
            <v>5333156</v>
          </cell>
          <cell r="I28">
            <v>15306098.030000001</v>
          </cell>
          <cell r="J28">
            <v>29158059.91</v>
          </cell>
          <cell r="K28">
            <v>23024248</v>
          </cell>
          <cell r="L28">
            <v>8427255.2800000012</v>
          </cell>
          <cell r="M28">
            <v>2684314.8199999998</v>
          </cell>
          <cell r="N28">
            <v>589641</v>
          </cell>
          <cell r="O28">
            <v>14403070.109999999</v>
          </cell>
          <cell r="P28" t="e">
            <v>#N/A</v>
          </cell>
          <cell r="Q28">
            <v>5380638</v>
          </cell>
          <cell r="R28">
            <v>744559.14</v>
          </cell>
          <cell r="S28">
            <v>4441091.7700000005</v>
          </cell>
          <cell r="T28">
            <v>106433109</v>
          </cell>
          <cell r="U28">
            <v>45802443</v>
          </cell>
          <cell r="V28">
            <v>7321186.709999999</v>
          </cell>
          <cell r="W28">
            <v>1189937.8999999999</v>
          </cell>
          <cell r="X28">
            <v>10743101</v>
          </cell>
          <cell r="Y28">
            <v>-9567316</v>
          </cell>
          <cell r="Z28">
            <v>-1430955.96</v>
          </cell>
          <cell r="AA28">
            <v>21570047.210000001</v>
          </cell>
          <cell r="AB28">
            <v>3362363.82</v>
          </cell>
          <cell r="AC28">
            <v>24514368.899999999</v>
          </cell>
          <cell r="AD28">
            <v>12462418</v>
          </cell>
          <cell r="AE28">
            <v>8905202.7200000007</v>
          </cell>
          <cell r="AF28">
            <v>946506.51</v>
          </cell>
          <cell r="AG28">
            <v>97065747</v>
          </cell>
          <cell r="AH28">
            <v>302796.01</v>
          </cell>
          <cell r="AI28">
            <v>1291271</v>
          </cell>
          <cell r="AJ28">
            <v>57375753</v>
          </cell>
          <cell r="AK28">
            <v>1104959000</v>
          </cell>
          <cell r="AL28">
            <v>143910186</v>
          </cell>
          <cell r="AM28">
            <v>7229315.79</v>
          </cell>
          <cell r="AN28">
            <v>2190176</v>
          </cell>
          <cell r="AO28">
            <v>10202178</v>
          </cell>
          <cell r="AP28">
            <v>37682603.260000005</v>
          </cell>
          <cell r="AQ28">
            <v>3840426.8840000001</v>
          </cell>
          <cell r="AR28">
            <v>4349262</v>
          </cell>
          <cell r="AS28">
            <v>57583279</v>
          </cell>
          <cell r="AT28">
            <v>2808515.46</v>
          </cell>
          <cell r="AU28">
            <v>3301746.8800000004</v>
          </cell>
          <cell r="AV28">
            <v>12712369.84</v>
          </cell>
          <cell r="AW28">
            <v>16255922</v>
          </cell>
          <cell r="AX28">
            <v>27156951</v>
          </cell>
          <cell r="AY28">
            <v>4393782.9800000004</v>
          </cell>
          <cell r="AZ28">
            <v>10940529.17</v>
          </cell>
          <cell r="BA28">
            <v>10678210</v>
          </cell>
          <cell r="BB28">
            <v>2400033</v>
          </cell>
          <cell r="BC28">
            <v>31032646</v>
          </cell>
          <cell r="BD28">
            <v>4769455.97</v>
          </cell>
          <cell r="BE28">
            <v>6905232</v>
          </cell>
          <cell r="BF28">
            <v>20671828.620000001</v>
          </cell>
          <cell r="BG28">
            <v>3868446.99</v>
          </cell>
          <cell r="BH28">
            <v>1992360.8399999999</v>
          </cell>
          <cell r="BI28">
            <v>13186079.280000001</v>
          </cell>
          <cell r="BJ28">
            <v>4980077.05</v>
          </cell>
          <cell r="BK28">
            <v>149651732</v>
          </cell>
          <cell r="BL28">
            <v>13953059</v>
          </cell>
          <cell r="BM28">
            <v>1740413</v>
          </cell>
          <cell r="BN28">
            <v>1858647.98</v>
          </cell>
          <cell r="BO28">
            <v>1643146.92</v>
          </cell>
          <cell r="BP28">
            <v>5904775.6300000008</v>
          </cell>
          <cell r="BQ28">
            <v>16652988.33</v>
          </cell>
          <cell r="BR28">
            <v>2859057.63</v>
          </cell>
          <cell r="BS28">
            <v>515342681</v>
          </cell>
          <cell r="BT28">
            <v>46031063</v>
          </cell>
          <cell r="BU28">
            <v>3582287.4400000004</v>
          </cell>
          <cell r="BV28">
            <v>28047303</v>
          </cell>
          <cell r="BW28">
            <v>8137261</v>
          </cell>
          <cell r="BX28">
            <v>1738461.8000000003</v>
          </cell>
          <cell r="BY28">
            <v>2171262.88</v>
          </cell>
          <cell r="BZ28" t="e">
            <v>#N/A</v>
          </cell>
          <cell r="CA28">
            <v>8184954</v>
          </cell>
          <cell r="CB28">
            <v>19267099</v>
          </cell>
          <cell r="CC28">
            <v>7334876.8099999996</v>
          </cell>
          <cell r="CD28">
            <v>1867510.9500000002</v>
          </cell>
        </row>
        <row r="29">
          <cell r="B29" t="str">
            <v>Billed Residential Distribution Revenue</v>
          </cell>
          <cell r="D29">
            <v>2011</v>
          </cell>
          <cell r="E29">
            <v>6277997.3399999999</v>
          </cell>
          <cell r="F29">
            <v>638394</v>
          </cell>
          <cell r="G29">
            <v>10032358</v>
          </cell>
          <cell r="H29">
            <v>2943344</v>
          </cell>
          <cell r="I29">
            <v>8726464.7200000007</v>
          </cell>
          <cell r="J29">
            <v>18030401</v>
          </cell>
          <cell r="K29">
            <v>11562319</v>
          </cell>
          <cell r="L29">
            <v>4772323.7300000004</v>
          </cell>
          <cell r="M29">
            <v>1542061.72</v>
          </cell>
          <cell r="N29">
            <v>387729.9</v>
          </cell>
          <cell r="O29">
            <v>8180032</v>
          </cell>
          <cell r="P29" t="e">
            <v>#N/A</v>
          </cell>
          <cell r="Q29">
            <v>3608400</v>
          </cell>
          <cell r="R29">
            <v>542969.18000000005</v>
          </cell>
          <cell r="S29">
            <v>2522101.64</v>
          </cell>
          <cell r="T29">
            <v>40969478</v>
          </cell>
          <cell r="U29">
            <v>22810643</v>
          </cell>
          <cell r="V29">
            <v>4516877.55</v>
          </cell>
          <cell r="W29">
            <v>732469.36</v>
          </cell>
          <cell r="X29">
            <v>7721301</v>
          </cell>
          <cell r="Y29">
            <v>-5514546</v>
          </cell>
          <cell r="Z29">
            <v>-831973.74</v>
          </cell>
          <cell r="AA29">
            <v>12903869.210000001</v>
          </cell>
          <cell r="AB29">
            <v>2499149.89</v>
          </cell>
          <cell r="AC29">
            <v>13829552.66</v>
          </cell>
          <cell r="AD29">
            <v>8607062</v>
          </cell>
          <cell r="AE29">
            <v>5557689.7000000002</v>
          </cell>
          <cell r="AF29">
            <v>539998.49</v>
          </cell>
          <cell r="AG29">
            <v>60715244</v>
          </cell>
          <cell r="AH29">
            <v>197828.31</v>
          </cell>
          <cell r="AI29">
            <v>761751</v>
          </cell>
          <cell r="AJ29">
            <v>32468379</v>
          </cell>
          <cell r="AK29">
            <v>783917000</v>
          </cell>
          <cell r="AL29">
            <v>80374707</v>
          </cell>
          <cell r="AM29">
            <v>5971858.5</v>
          </cell>
          <cell r="AN29">
            <v>1322167</v>
          </cell>
          <cell r="AO29">
            <v>5851100</v>
          </cell>
          <cell r="AP29">
            <v>20577428.059999999</v>
          </cell>
          <cell r="AQ29">
            <v>1943183.53</v>
          </cell>
          <cell r="AR29">
            <v>2509429</v>
          </cell>
          <cell r="AS29">
            <v>36388835</v>
          </cell>
          <cell r="AT29">
            <v>2169192.63</v>
          </cell>
          <cell r="AU29">
            <v>1832475.9300000002</v>
          </cell>
          <cell r="AV29">
            <v>8329252.6799999997</v>
          </cell>
          <cell r="AW29">
            <v>9242788</v>
          </cell>
          <cell r="AX29">
            <v>14533786</v>
          </cell>
          <cell r="AY29">
            <v>2303061.5</v>
          </cell>
          <cell r="AZ29">
            <v>7167679.54</v>
          </cell>
          <cell r="BA29">
            <v>6291162</v>
          </cell>
          <cell r="BB29">
            <v>1660377</v>
          </cell>
          <cell r="BC29">
            <v>18241865</v>
          </cell>
          <cell r="BD29">
            <v>3125258.1</v>
          </cell>
          <cell r="BE29">
            <v>3687251</v>
          </cell>
          <cell r="BF29">
            <v>12986955.15</v>
          </cell>
          <cell r="BG29">
            <v>2388211.13</v>
          </cell>
          <cell r="BH29">
            <v>1144729.69</v>
          </cell>
          <cell r="BI29">
            <v>7759948.6900000004</v>
          </cell>
          <cell r="BJ29">
            <v>2943330.01</v>
          </cell>
          <cell r="BK29">
            <v>81026110</v>
          </cell>
          <cell r="BL29">
            <v>8189191</v>
          </cell>
          <cell r="BM29">
            <v>1058579</v>
          </cell>
          <cell r="BN29">
            <v>1131184.4099999999</v>
          </cell>
          <cell r="BO29">
            <v>1010129.49</v>
          </cell>
          <cell r="BP29">
            <v>3865040.54</v>
          </cell>
          <cell r="BQ29">
            <v>10099179.949999999</v>
          </cell>
          <cell r="BR29">
            <v>1603851.3900000001</v>
          </cell>
          <cell r="BS29">
            <v>218867923</v>
          </cell>
          <cell r="BT29">
            <v>29855043</v>
          </cell>
          <cell r="BU29">
            <v>2953398.5300000003</v>
          </cell>
          <cell r="BV29">
            <v>15023363</v>
          </cell>
          <cell r="BW29">
            <v>5629383</v>
          </cell>
          <cell r="BX29">
            <v>902620.75</v>
          </cell>
          <cell r="BY29">
            <v>1036087.13</v>
          </cell>
          <cell r="BZ29" t="e">
            <v>#N/A</v>
          </cell>
          <cell r="CA29">
            <v>5352474</v>
          </cell>
          <cell r="CB29">
            <v>12902856</v>
          </cell>
          <cell r="CC29">
            <v>4768148.1399999997</v>
          </cell>
          <cell r="CD29">
            <v>1098978.03</v>
          </cell>
        </row>
        <row r="30">
          <cell r="B30" t="str">
            <v>Billed General Service Customers Distribution Revenue</v>
          </cell>
          <cell r="C30" t="str">
            <v>RTOT</v>
          </cell>
          <cell r="D30">
            <v>2011</v>
          </cell>
          <cell r="E30">
            <v>1715604.63</v>
          </cell>
          <cell r="F30">
            <v>388932</v>
          </cell>
          <cell r="G30">
            <v>6269729</v>
          </cell>
          <cell r="H30">
            <v>2389812</v>
          </cell>
          <cell r="I30">
            <v>5834625.0099999998</v>
          </cell>
          <cell r="J30">
            <v>11127658.91</v>
          </cell>
          <cell r="K30">
            <v>10283891</v>
          </cell>
          <cell r="L30">
            <v>3654931.55</v>
          </cell>
          <cell r="M30">
            <v>1142253.1000000001</v>
          </cell>
          <cell r="N30">
            <v>201911.1</v>
          </cell>
          <cell r="O30">
            <v>6223038.1099999994</v>
          </cell>
          <cell r="P30" t="e">
            <v>#N/A</v>
          </cell>
          <cell r="Q30">
            <v>1772238</v>
          </cell>
          <cell r="R30">
            <v>201589.96000000002</v>
          </cell>
          <cell r="S30">
            <v>1918990.1300000001</v>
          </cell>
          <cell r="T30">
            <v>59454314</v>
          </cell>
          <cell r="U30">
            <v>18237487</v>
          </cell>
          <cell r="V30">
            <v>2294324.09</v>
          </cell>
          <cell r="W30">
            <v>457468.54000000004</v>
          </cell>
          <cell r="X30">
            <v>3021800</v>
          </cell>
          <cell r="Y30">
            <v>-3884586</v>
          </cell>
          <cell r="Z30">
            <v>-598982.22</v>
          </cell>
          <cell r="AA30">
            <v>8666178</v>
          </cell>
          <cell r="AB30">
            <v>862768.24</v>
          </cell>
          <cell r="AC30">
            <v>9641048.7400000002</v>
          </cell>
          <cell r="AD30">
            <v>3689868</v>
          </cell>
          <cell r="AE30">
            <v>3347513.02</v>
          </cell>
          <cell r="AF30">
            <v>406508.02</v>
          </cell>
          <cell r="AG30">
            <v>30576022</v>
          </cell>
          <cell r="AH30">
            <v>104967.70000000001</v>
          </cell>
          <cell r="AI30">
            <v>529520</v>
          </cell>
          <cell r="AJ30">
            <v>23020529</v>
          </cell>
          <cell r="AK30">
            <v>285198000</v>
          </cell>
          <cell r="AL30">
            <v>59507149.439999998</v>
          </cell>
          <cell r="AM30">
            <v>1257457.29</v>
          </cell>
          <cell r="AN30">
            <v>868009</v>
          </cell>
          <cell r="AO30">
            <v>3977406</v>
          </cell>
          <cell r="AP30">
            <v>16677042.040000001</v>
          </cell>
          <cell r="AQ30">
            <v>1897243.3540000001</v>
          </cell>
          <cell r="AR30">
            <v>1839833</v>
          </cell>
          <cell r="AS30">
            <v>19533529</v>
          </cell>
          <cell r="AT30">
            <v>629988.12000000011</v>
          </cell>
          <cell r="AU30">
            <v>1469270.95</v>
          </cell>
          <cell r="AV30">
            <v>3916117.38</v>
          </cell>
          <cell r="AW30">
            <v>7013134</v>
          </cell>
          <cell r="AX30">
            <v>12623165</v>
          </cell>
          <cell r="AY30">
            <v>2090721.48</v>
          </cell>
          <cell r="AZ30">
            <v>3772849.63</v>
          </cell>
          <cell r="BA30">
            <v>4387048</v>
          </cell>
          <cell r="BB30">
            <v>739656</v>
          </cell>
          <cell r="BC30">
            <v>12790781</v>
          </cell>
          <cell r="BD30">
            <v>1644197.87</v>
          </cell>
          <cell r="BE30">
            <v>3217981</v>
          </cell>
          <cell r="BF30">
            <v>7451916.5299999993</v>
          </cell>
          <cell r="BG30">
            <v>1480235.8599999999</v>
          </cell>
          <cell r="BH30">
            <v>847631.15</v>
          </cell>
          <cell r="BI30">
            <v>5191321.1100000003</v>
          </cell>
          <cell r="BJ30">
            <v>2036747.04</v>
          </cell>
          <cell r="BK30">
            <v>68516095</v>
          </cell>
          <cell r="BL30">
            <v>5763868</v>
          </cell>
          <cell r="BM30">
            <v>681834</v>
          </cell>
          <cell r="BN30">
            <v>727463.57000000007</v>
          </cell>
          <cell r="BO30">
            <v>633017.42999999993</v>
          </cell>
          <cell r="BP30">
            <v>2039735.09</v>
          </cell>
          <cell r="BQ30">
            <v>6553808.3799999999</v>
          </cell>
          <cell r="BR30">
            <v>1255206.24</v>
          </cell>
          <cell r="BS30">
            <v>266581884</v>
          </cell>
          <cell r="BT30">
            <v>15387805</v>
          </cell>
          <cell r="BU30">
            <v>628888.91</v>
          </cell>
          <cell r="BV30">
            <v>12471931</v>
          </cell>
          <cell r="BW30">
            <v>2208086</v>
          </cell>
          <cell r="BX30">
            <v>835841.05</v>
          </cell>
          <cell r="BY30">
            <v>849039.7</v>
          </cell>
          <cell r="BZ30" t="e">
            <v>#N/A</v>
          </cell>
          <cell r="CA30">
            <v>2832480</v>
          </cell>
          <cell r="CB30">
            <v>6364243</v>
          </cell>
          <cell r="CC30">
            <v>2566728.67</v>
          </cell>
          <cell r="CD30">
            <v>768532.92</v>
          </cell>
        </row>
        <row r="31">
          <cell r="B31" t="str">
            <v>Billed Large User, Sub- Transmission, Intermediate/ Embedded Distributor Distribution Revenue</v>
          </cell>
          <cell r="C31" t="str">
            <v>RR</v>
          </cell>
          <cell r="D31">
            <v>2011</v>
          </cell>
          <cell r="E31">
            <v>48121.65</v>
          </cell>
          <cell r="F31">
            <v>0</v>
          </cell>
          <cell r="G31">
            <v>1290124</v>
          </cell>
          <cell r="H31">
            <v>0</v>
          </cell>
          <cell r="I31">
            <v>745008.3</v>
          </cell>
          <cell r="J31">
            <v>0</v>
          </cell>
          <cell r="K31">
            <v>1178038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 t="e">
            <v>#N/A</v>
          </cell>
          <cell r="Q31">
            <v>0</v>
          </cell>
          <cell r="R31">
            <v>0</v>
          </cell>
          <cell r="S31">
            <v>0</v>
          </cell>
          <cell r="T31">
            <v>6009317</v>
          </cell>
          <cell r="U31">
            <v>4754313</v>
          </cell>
          <cell r="V31">
            <v>509985.07000000007</v>
          </cell>
          <cell r="W31">
            <v>0</v>
          </cell>
          <cell r="X31">
            <v>0</v>
          </cell>
          <cell r="Y31">
            <v>-168184</v>
          </cell>
          <cell r="Z31">
            <v>0</v>
          </cell>
          <cell r="AA31">
            <v>0</v>
          </cell>
          <cell r="AB31">
            <v>445.69</v>
          </cell>
          <cell r="AC31">
            <v>1043767.5</v>
          </cell>
          <cell r="AD31">
            <v>165488</v>
          </cell>
          <cell r="AE31">
            <v>0</v>
          </cell>
          <cell r="AF31">
            <v>0</v>
          </cell>
          <cell r="AG31">
            <v>5774481</v>
          </cell>
          <cell r="AH31">
            <v>0</v>
          </cell>
          <cell r="AI31">
            <v>0</v>
          </cell>
          <cell r="AJ31">
            <v>1886845</v>
          </cell>
          <cell r="AK31">
            <v>35844000</v>
          </cell>
          <cell r="AL31">
            <v>4028329.56</v>
          </cell>
          <cell r="AM31">
            <v>0</v>
          </cell>
          <cell r="AN31">
            <v>0</v>
          </cell>
          <cell r="AO31">
            <v>373672</v>
          </cell>
          <cell r="AP31">
            <v>428133.16</v>
          </cell>
          <cell r="AQ31">
            <v>0</v>
          </cell>
          <cell r="AR31">
            <v>0</v>
          </cell>
          <cell r="AS31">
            <v>1660915</v>
          </cell>
          <cell r="AT31">
            <v>9334.7100000000009</v>
          </cell>
          <cell r="AU31">
            <v>0</v>
          </cell>
          <cell r="AV31">
            <v>466999.78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232956.94</v>
          </cell>
          <cell r="BG31">
            <v>0</v>
          </cell>
          <cell r="BH31">
            <v>0</v>
          </cell>
          <cell r="BI31">
            <v>234809.48</v>
          </cell>
          <cell r="BJ31">
            <v>0</v>
          </cell>
          <cell r="BK31">
            <v>109527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29892874</v>
          </cell>
          <cell r="BT31">
            <v>788215</v>
          </cell>
          <cell r="BU31">
            <v>0</v>
          </cell>
          <cell r="BV31">
            <v>552009</v>
          </cell>
          <cell r="BW31">
            <v>299792</v>
          </cell>
          <cell r="BX31">
            <v>0</v>
          </cell>
          <cell r="BY31">
            <v>286136.05</v>
          </cell>
          <cell r="BZ31" t="e">
            <v>#N/A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</row>
        <row r="32">
          <cell r="B32" t="str">
            <v>Billed Street lighting Distribution Revenue</v>
          </cell>
          <cell r="C32" t="str">
            <v>RGS</v>
          </cell>
          <cell r="D32">
            <v>2011</v>
          </cell>
        </row>
        <row r="33">
          <cell r="B33" t="str">
            <v>Billed Sentinel Lighting Distribution Revenue</v>
          </cell>
          <cell r="C33" t="str">
            <v>RST</v>
          </cell>
          <cell r="D33">
            <v>2011</v>
          </cell>
        </row>
        <row r="34">
          <cell r="B34" t="str">
            <v>Total service area</v>
          </cell>
          <cell r="C34" t="str">
            <v>AREA</v>
          </cell>
          <cell r="D34">
            <v>2011</v>
          </cell>
          <cell r="E34">
            <v>14200</v>
          </cell>
          <cell r="F34">
            <v>380</v>
          </cell>
          <cell r="G34">
            <v>201</v>
          </cell>
          <cell r="H34">
            <v>258</v>
          </cell>
          <cell r="I34">
            <v>74</v>
          </cell>
          <cell r="J34">
            <v>188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 t="e">
            <v>#N/A</v>
          </cell>
          <cell r="Q34">
            <v>57</v>
          </cell>
          <cell r="R34">
            <v>5</v>
          </cell>
          <cell r="S34">
            <v>22</v>
          </cell>
          <cell r="T34">
            <v>287</v>
          </cell>
          <cell r="U34">
            <v>120</v>
          </cell>
          <cell r="V34">
            <v>1887</v>
          </cell>
          <cell r="W34">
            <v>99</v>
          </cell>
          <cell r="X34">
            <v>104</v>
          </cell>
          <cell r="Y34">
            <v>44</v>
          </cell>
          <cell r="Z34">
            <v>26</v>
          </cell>
          <cell r="AA34">
            <v>410</v>
          </cell>
          <cell r="AB34">
            <v>69</v>
          </cell>
          <cell r="AC34">
            <v>93</v>
          </cell>
          <cell r="AD34">
            <v>1252</v>
          </cell>
          <cell r="AE34">
            <v>280</v>
          </cell>
          <cell r="AF34">
            <v>93</v>
          </cell>
          <cell r="AG34">
            <v>426</v>
          </cell>
          <cell r="AH34">
            <v>9</v>
          </cell>
          <cell r="AI34">
            <v>8</v>
          </cell>
          <cell r="AJ34">
            <v>269</v>
          </cell>
          <cell r="AK34">
            <v>650000</v>
          </cell>
          <cell r="AL34">
            <v>1104</v>
          </cell>
          <cell r="AM34">
            <v>292</v>
          </cell>
          <cell r="AN34">
            <v>24</v>
          </cell>
          <cell r="AO34">
            <v>32</v>
          </cell>
          <cell r="AP34">
            <v>405</v>
          </cell>
          <cell r="AQ34">
            <v>27</v>
          </cell>
          <cell r="AR34">
            <v>144</v>
          </cell>
          <cell r="AS34">
            <v>421</v>
          </cell>
          <cell r="AT34">
            <v>26</v>
          </cell>
          <cell r="AU34">
            <v>25</v>
          </cell>
          <cell r="AV34">
            <v>371</v>
          </cell>
          <cell r="AW34">
            <v>74</v>
          </cell>
          <cell r="AX34">
            <v>827</v>
          </cell>
          <cell r="AY34">
            <v>133</v>
          </cell>
          <cell r="AZ34">
            <v>693</v>
          </cell>
          <cell r="BA34">
            <v>330</v>
          </cell>
          <cell r="BB34">
            <v>28</v>
          </cell>
          <cell r="BC34">
            <v>143</v>
          </cell>
          <cell r="BD34">
            <v>17</v>
          </cell>
          <cell r="BE34">
            <v>27</v>
          </cell>
          <cell r="BF34">
            <v>149</v>
          </cell>
          <cell r="BG34">
            <v>35</v>
          </cell>
          <cell r="BH34">
            <v>15</v>
          </cell>
          <cell r="BI34">
            <v>63</v>
          </cell>
          <cell r="BJ34">
            <v>122</v>
          </cell>
          <cell r="BK34">
            <v>806</v>
          </cell>
          <cell r="BL34">
            <v>342</v>
          </cell>
          <cell r="BM34">
            <v>13</v>
          </cell>
          <cell r="BN34">
            <v>18</v>
          </cell>
          <cell r="BO34">
            <v>536</v>
          </cell>
          <cell r="BP34">
            <v>33</v>
          </cell>
          <cell r="BQ34">
            <v>381</v>
          </cell>
          <cell r="BR34">
            <v>24</v>
          </cell>
          <cell r="BS34">
            <v>630</v>
          </cell>
          <cell r="BT34">
            <v>639</v>
          </cell>
          <cell r="BU34">
            <v>61</v>
          </cell>
          <cell r="BV34">
            <v>672</v>
          </cell>
          <cell r="BW34">
            <v>86</v>
          </cell>
          <cell r="BX34">
            <v>14</v>
          </cell>
          <cell r="BY34">
            <v>8</v>
          </cell>
          <cell r="BZ34" t="e">
            <v>#N/A</v>
          </cell>
          <cell r="CA34">
            <v>64</v>
          </cell>
          <cell r="CB34">
            <v>148</v>
          </cell>
          <cell r="CC34">
            <v>29</v>
          </cell>
          <cell r="CD34">
            <v>66</v>
          </cell>
        </row>
        <row r="35">
          <cell r="B35" t="str">
            <v>Urban service area</v>
          </cell>
          <cell r="C35" t="str">
            <v>AREAURB</v>
          </cell>
          <cell r="D35">
            <v>2011</v>
          </cell>
          <cell r="E35">
            <v>3</v>
          </cell>
          <cell r="F35">
            <v>380</v>
          </cell>
          <cell r="G35">
            <v>54</v>
          </cell>
          <cell r="H35">
            <v>4</v>
          </cell>
          <cell r="I35">
            <v>74</v>
          </cell>
          <cell r="J35">
            <v>98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70</v>
          </cell>
          <cell r="P35" t="e">
            <v>#N/A</v>
          </cell>
          <cell r="Q35">
            <v>57</v>
          </cell>
          <cell r="R35">
            <v>5</v>
          </cell>
          <cell r="S35">
            <v>22</v>
          </cell>
          <cell r="T35">
            <v>287</v>
          </cell>
          <cell r="U35">
            <v>120</v>
          </cell>
          <cell r="V35">
            <v>57</v>
          </cell>
          <cell r="W35">
            <v>26</v>
          </cell>
          <cell r="X35">
            <v>66</v>
          </cell>
          <cell r="Y35">
            <v>44</v>
          </cell>
          <cell r="Z35">
            <v>26</v>
          </cell>
          <cell r="AA35">
            <v>290</v>
          </cell>
          <cell r="AB35">
            <v>19</v>
          </cell>
          <cell r="AC35">
            <v>93</v>
          </cell>
          <cell r="AD35">
            <v>36</v>
          </cell>
          <cell r="AE35">
            <v>25</v>
          </cell>
          <cell r="AF35">
            <v>93</v>
          </cell>
          <cell r="AG35">
            <v>338</v>
          </cell>
          <cell r="AH35">
            <v>9</v>
          </cell>
          <cell r="AI35">
            <v>8</v>
          </cell>
          <cell r="AJ35">
            <v>269</v>
          </cell>
          <cell r="AK35">
            <v>0</v>
          </cell>
          <cell r="AL35">
            <v>454</v>
          </cell>
          <cell r="AM35">
            <v>71</v>
          </cell>
          <cell r="AN35">
            <v>24</v>
          </cell>
          <cell r="AO35">
            <v>32</v>
          </cell>
          <cell r="AP35">
            <v>125</v>
          </cell>
          <cell r="AQ35">
            <v>27</v>
          </cell>
          <cell r="AR35">
            <v>16</v>
          </cell>
          <cell r="AS35">
            <v>163</v>
          </cell>
          <cell r="AT35">
            <v>26</v>
          </cell>
          <cell r="AU35">
            <v>25</v>
          </cell>
          <cell r="AV35">
            <v>56</v>
          </cell>
          <cell r="AW35">
            <v>71</v>
          </cell>
          <cell r="AX35">
            <v>68</v>
          </cell>
          <cell r="AY35">
            <v>14</v>
          </cell>
          <cell r="AZ35">
            <v>144</v>
          </cell>
          <cell r="BA35">
            <v>51</v>
          </cell>
          <cell r="BB35">
            <v>28</v>
          </cell>
          <cell r="BC35">
            <v>102</v>
          </cell>
          <cell r="BD35">
            <v>17</v>
          </cell>
          <cell r="BE35">
            <v>27</v>
          </cell>
          <cell r="BF35">
            <v>71</v>
          </cell>
          <cell r="BG35">
            <v>35</v>
          </cell>
          <cell r="BH35">
            <v>15</v>
          </cell>
          <cell r="BI35">
            <v>63</v>
          </cell>
          <cell r="BJ35">
            <v>20</v>
          </cell>
          <cell r="BK35">
            <v>503</v>
          </cell>
          <cell r="BL35">
            <v>58</v>
          </cell>
          <cell r="BM35">
            <v>13</v>
          </cell>
          <cell r="BN35">
            <v>11</v>
          </cell>
          <cell r="BO35">
            <v>6</v>
          </cell>
          <cell r="BP35">
            <v>33</v>
          </cell>
          <cell r="BQ35">
            <v>122</v>
          </cell>
          <cell r="BR35">
            <v>21</v>
          </cell>
          <cell r="BS35">
            <v>630</v>
          </cell>
          <cell r="BT35">
            <v>253</v>
          </cell>
          <cell r="BU35">
            <v>53</v>
          </cell>
          <cell r="BV35">
            <v>65</v>
          </cell>
          <cell r="BW35">
            <v>86</v>
          </cell>
          <cell r="BX35">
            <v>14</v>
          </cell>
          <cell r="BY35">
            <v>8</v>
          </cell>
          <cell r="BZ35" t="e">
            <v>#N/A</v>
          </cell>
          <cell r="CA35">
            <v>64</v>
          </cell>
          <cell r="CB35">
            <v>67</v>
          </cell>
          <cell r="CC35">
            <v>29</v>
          </cell>
          <cell r="CD35">
            <v>18</v>
          </cell>
        </row>
        <row r="36">
          <cell r="B36" t="str">
            <v>Rural service area</v>
          </cell>
          <cell r="C36" t="str">
            <v>AREARUR</v>
          </cell>
          <cell r="D36">
            <v>2011</v>
          </cell>
          <cell r="E36">
            <v>14197</v>
          </cell>
          <cell r="F36">
            <v>0</v>
          </cell>
          <cell r="G36">
            <v>147</v>
          </cell>
          <cell r="H36">
            <v>254</v>
          </cell>
          <cell r="I36">
            <v>0</v>
          </cell>
          <cell r="J36">
            <v>90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0</v>
          </cell>
          <cell r="P36" t="e">
            <v>#N/A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1830</v>
          </cell>
          <cell r="W36">
            <v>73</v>
          </cell>
          <cell r="X36">
            <v>38</v>
          </cell>
          <cell r="Y36">
            <v>0</v>
          </cell>
          <cell r="Z36">
            <v>0</v>
          </cell>
          <cell r="AA36">
            <v>120</v>
          </cell>
          <cell r="AB36">
            <v>50</v>
          </cell>
          <cell r="AC36">
            <v>0</v>
          </cell>
          <cell r="AD36">
            <v>1216</v>
          </cell>
          <cell r="AE36">
            <v>255</v>
          </cell>
          <cell r="AF36">
            <v>0</v>
          </cell>
          <cell r="AG36">
            <v>88</v>
          </cell>
          <cell r="AH36">
            <v>0</v>
          </cell>
          <cell r="AI36">
            <v>0</v>
          </cell>
          <cell r="AJ36">
            <v>0</v>
          </cell>
          <cell r="AK36">
            <v>650000</v>
          </cell>
          <cell r="AL36">
            <v>650</v>
          </cell>
          <cell r="AM36">
            <v>221</v>
          </cell>
          <cell r="AN36">
            <v>0</v>
          </cell>
          <cell r="AO36">
            <v>0</v>
          </cell>
          <cell r="AP36">
            <v>280</v>
          </cell>
          <cell r="AQ36">
            <v>0</v>
          </cell>
          <cell r="AR36">
            <v>128</v>
          </cell>
          <cell r="AS36">
            <v>258</v>
          </cell>
          <cell r="AT36">
            <v>0</v>
          </cell>
          <cell r="AU36">
            <v>0</v>
          </cell>
          <cell r="AV36">
            <v>315</v>
          </cell>
          <cell r="AW36">
            <v>3</v>
          </cell>
          <cell r="AX36">
            <v>759</v>
          </cell>
          <cell r="AY36">
            <v>119</v>
          </cell>
          <cell r="AZ36">
            <v>549</v>
          </cell>
          <cell r="BA36">
            <v>279</v>
          </cell>
          <cell r="BB36">
            <v>0</v>
          </cell>
          <cell r="BC36">
            <v>41</v>
          </cell>
          <cell r="BD36">
            <v>0</v>
          </cell>
          <cell r="BE36">
            <v>0</v>
          </cell>
          <cell r="BF36">
            <v>78</v>
          </cell>
          <cell r="BG36">
            <v>0</v>
          </cell>
          <cell r="BH36">
            <v>0</v>
          </cell>
          <cell r="BI36">
            <v>0</v>
          </cell>
          <cell r="BJ36">
            <v>102</v>
          </cell>
          <cell r="BK36">
            <v>303</v>
          </cell>
          <cell r="BL36">
            <v>284</v>
          </cell>
          <cell r="BM36">
            <v>0</v>
          </cell>
          <cell r="BN36">
            <v>7</v>
          </cell>
          <cell r="BO36">
            <v>530</v>
          </cell>
          <cell r="BP36">
            <v>0</v>
          </cell>
          <cell r="BQ36">
            <v>259</v>
          </cell>
          <cell r="BR36">
            <v>3</v>
          </cell>
          <cell r="BS36">
            <v>0</v>
          </cell>
          <cell r="BT36">
            <v>386</v>
          </cell>
          <cell r="BU36">
            <v>8</v>
          </cell>
          <cell r="BV36">
            <v>607</v>
          </cell>
          <cell r="BW36">
            <v>0</v>
          </cell>
          <cell r="BX36">
            <v>0</v>
          </cell>
          <cell r="BY36">
            <v>0</v>
          </cell>
          <cell r="BZ36" t="e">
            <v>#N/A</v>
          </cell>
          <cell r="CA36">
            <v>0</v>
          </cell>
          <cell r="CB36">
            <v>81</v>
          </cell>
          <cell r="CC36">
            <v>0</v>
          </cell>
          <cell r="CD36">
            <v>48</v>
          </cell>
        </row>
        <row r="37">
          <cell r="B37" t="str">
            <v>Service area population</v>
          </cell>
          <cell r="C37" t="str">
            <v>POP</v>
          </cell>
          <cell r="D37">
            <v>2011</v>
          </cell>
          <cell r="E37">
            <v>16789</v>
          </cell>
          <cell r="F37">
            <v>3000</v>
          </cell>
          <cell r="G37">
            <v>82368</v>
          </cell>
          <cell r="H37">
            <v>25000</v>
          </cell>
          <cell r="I37">
            <v>95960</v>
          </cell>
          <cell r="J37">
            <v>175779</v>
          </cell>
          <cell r="K37">
            <v>139500</v>
          </cell>
          <cell r="L37">
            <v>27698</v>
          </cell>
          <cell r="M37">
            <v>21640</v>
          </cell>
          <cell r="N37">
            <v>2428</v>
          </cell>
          <cell r="O37">
            <v>94769</v>
          </cell>
          <cell r="P37" t="e">
            <v>#N/A</v>
          </cell>
          <cell r="Q37">
            <v>27000</v>
          </cell>
          <cell r="R37">
            <v>4000</v>
          </cell>
          <cell r="S37">
            <v>21873</v>
          </cell>
          <cell r="T37">
            <v>738000</v>
          </cell>
          <cell r="U37">
            <v>215718</v>
          </cell>
          <cell r="V37">
            <v>39042</v>
          </cell>
          <cell r="W37">
            <v>7138</v>
          </cell>
          <cell r="X37">
            <v>73654</v>
          </cell>
          <cell r="Y37">
            <v>44186</v>
          </cell>
          <cell r="Z37">
            <v>7952</v>
          </cell>
          <cell r="AA37">
            <v>112234</v>
          </cell>
          <cell r="AB37">
            <v>25325</v>
          </cell>
          <cell r="AC37">
            <v>136466</v>
          </cell>
          <cell r="AD37">
            <v>45212</v>
          </cell>
          <cell r="AE37">
            <v>59008</v>
          </cell>
          <cell r="AF37">
            <v>5620</v>
          </cell>
          <cell r="AG37">
            <v>575673</v>
          </cell>
          <cell r="AH37">
            <v>2650</v>
          </cell>
          <cell r="AI37">
            <v>10500</v>
          </cell>
          <cell r="AJ37">
            <v>523911</v>
          </cell>
          <cell r="AK37">
            <v>3029722</v>
          </cell>
          <cell r="AL37">
            <v>834406</v>
          </cell>
          <cell r="AM37">
            <v>34000</v>
          </cell>
          <cell r="AN37">
            <v>12000</v>
          </cell>
          <cell r="AO37">
            <v>58000</v>
          </cell>
          <cell r="AP37">
            <v>243445</v>
          </cell>
          <cell r="AQ37">
            <v>22000</v>
          </cell>
          <cell r="AR37">
            <v>22641</v>
          </cell>
          <cell r="AS37">
            <v>366151</v>
          </cell>
          <cell r="AT37">
            <v>7831</v>
          </cell>
          <cell r="AU37">
            <v>15572</v>
          </cell>
          <cell r="AV37">
            <v>94500</v>
          </cell>
          <cell r="AW37">
            <v>91547</v>
          </cell>
          <cell r="AX37">
            <v>140017</v>
          </cell>
          <cell r="AY37">
            <v>15000</v>
          </cell>
          <cell r="AZ37">
            <v>31500</v>
          </cell>
          <cell r="BA37">
            <v>55000</v>
          </cell>
          <cell r="BB37">
            <v>14000</v>
          </cell>
          <cell r="BC37">
            <v>183700</v>
          </cell>
          <cell r="BD37">
            <v>29575</v>
          </cell>
          <cell r="BE37">
            <v>31586</v>
          </cell>
          <cell r="BF37">
            <v>155000</v>
          </cell>
          <cell r="BG37">
            <v>20200</v>
          </cell>
          <cell r="BH37">
            <v>6500</v>
          </cell>
          <cell r="BI37">
            <v>83173</v>
          </cell>
          <cell r="BJ37">
            <v>18003</v>
          </cell>
          <cell r="BK37">
            <v>1026559</v>
          </cell>
          <cell r="BL37">
            <v>78000</v>
          </cell>
          <cell r="BM37">
            <v>7846</v>
          </cell>
          <cell r="BN37">
            <v>9900</v>
          </cell>
          <cell r="BO37">
            <v>5336</v>
          </cell>
          <cell r="BP37">
            <v>36110</v>
          </cell>
          <cell r="BQ37">
            <v>109219</v>
          </cell>
          <cell r="BR37">
            <v>15140</v>
          </cell>
          <cell r="BS37">
            <v>2503281</v>
          </cell>
          <cell r="BT37">
            <v>316309</v>
          </cell>
          <cell r="BU37">
            <v>17300</v>
          </cell>
          <cell r="BV37">
            <v>160278</v>
          </cell>
          <cell r="BW37">
            <v>50331</v>
          </cell>
          <cell r="BX37">
            <v>7200</v>
          </cell>
          <cell r="BY37">
            <v>7521</v>
          </cell>
          <cell r="BZ37" t="e">
            <v>#N/A</v>
          </cell>
          <cell r="CA37">
            <v>43225</v>
          </cell>
          <cell r="CB37">
            <v>125900</v>
          </cell>
          <cell r="CC37">
            <v>36000</v>
          </cell>
          <cell r="CD37">
            <v>6700</v>
          </cell>
        </row>
        <row r="38">
          <cell r="B38" t="str">
            <v>Municipal population</v>
          </cell>
          <cell r="C38" t="str">
            <v>POPCITY</v>
          </cell>
          <cell r="D38">
            <v>2011</v>
          </cell>
          <cell r="E38">
            <v>10552</v>
          </cell>
          <cell r="F38">
            <v>3000</v>
          </cell>
          <cell r="G38">
            <v>126199</v>
          </cell>
          <cell r="H38">
            <v>30000</v>
          </cell>
          <cell r="I38">
            <v>95960</v>
          </cell>
          <cell r="J38">
            <v>175779</v>
          </cell>
          <cell r="K38">
            <v>139500</v>
          </cell>
          <cell r="L38">
            <v>27698</v>
          </cell>
          <cell r="M38">
            <v>28530</v>
          </cell>
          <cell r="N38">
            <v>2428</v>
          </cell>
          <cell r="O38">
            <v>107615</v>
          </cell>
          <cell r="P38" t="e">
            <v>#N/A</v>
          </cell>
          <cell r="Q38">
            <v>27000</v>
          </cell>
          <cell r="R38">
            <v>12500</v>
          </cell>
          <cell r="S38">
            <v>74185</v>
          </cell>
          <cell r="T38">
            <v>738000</v>
          </cell>
          <cell r="U38">
            <v>216473</v>
          </cell>
          <cell r="V38">
            <v>37346</v>
          </cell>
          <cell r="W38">
            <v>8700</v>
          </cell>
          <cell r="X38">
            <v>105663</v>
          </cell>
          <cell r="Y38">
            <v>44186</v>
          </cell>
          <cell r="Z38">
            <v>7952</v>
          </cell>
          <cell r="AA38">
            <v>174423</v>
          </cell>
          <cell r="AB38">
            <v>25325</v>
          </cell>
          <cell r="AC38">
            <v>136466</v>
          </cell>
          <cell r="AD38">
            <v>45212</v>
          </cell>
          <cell r="AE38">
            <v>59008</v>
          </cell>
          <cell r="AF38">
            <v>5620</v>
          </cell>
          <cell r="AG38">
            <v>670580</v>
          </cell>
          <cell r="AH38">
            <v>9500</v>
          </cell>
          <cell r="AI38">
            <v>10500</v>
          </cell>
          <cell r="AJ38">
            <v>523911</v>
          </cell>
          <cell r="AK38">
            <v>3029722</v>
          </cell>
          <cell r="AL38">
            <v>927118</v>
          </cell>
          <cell r="AM38">
            <v>34000</v>
          </cell>
          <cell r="AN38">
            <v>16500</v>
          </cell>
          <cell r="AO38">
            <v>123363</v>
          </cell>
          <cell r="AP38">
            <v>551300</v>
          </cell>
          <cell r="AQ38">
            <v>22000</v>
          </cell>
          <cell r="AR38">
            <v>36682</v>
          </cell>
          <cell r="AS38">
            <v>366151</v>
          </cell>
          <cell r="AT38">
            <v>21749</v>
          </cell>
          <cell r="AU38">
            <v>16572</v>
          </cell>
          <cell r="AV38">
            <v>94500</v>
          </cell>
          <cell r="AW38">
            <v>137369</v>
          </cell>
          <cell r="AX38">
            <v>140946</v>
          </cell>
          <cell r="AY38">
            <v>15000</v>
          </cell>
          <cell r="AZ38">
            <v>63000</v>
          </cell>
          <cell r="BA38">
            <v>55000</v>
          </cell>
          <cell r="BB38">
            <v>18777</v>
          </cell>
          <cell r="BC38">
            <v>183700</v>
          </cell>
          <cell r="BD38">
            <v>31031</v>
          </cell>
          <cell r="BE38">
            <v>31586</v>
          </cell>
          <cell r="BF38">
            <v>155000</v>
          </cell>
          <cell r="BG38">
            <v>20200</v>
          </cell>
          <cell r="BH38">
            <v>6500</v>
          </cell>
          <cell r="BI38">
            <v>83173</v>
          </cell>
          <cell r="BJ38">
            <v>18003</v>
          </cell>
          <cell r="BK38">
            <v>1026559</v>
          </cell>
          <cell r="BL38">
            <v>75000</v>
          </cell>
          <cell r="BM38">
            <v>7846</v>
          </cell>
          <cell r="BN38">
            <v>16700</v>
          </cell>
          <cell r="BO38">
            <v>5336</v>
          </cell>
          <cell r="BP38">
            <v>36110</v>
          </cell>
          <cell r="BQ38">
            <v>108359</v>
          </cell>
          <cell r="BR38">
            <v>15000</v>
          </cell>
          <cell r="BS38">
            <v>2503281</v>
          </cell>
          <cell r="BT38">
            <v>413710</v>
          </cell>
          <cell r="BU38">
            <v>17300</v>
          </cell>
          <cell r="BV38">
            <v>160278</v>
          </cell>
          <cell r="BW38">
            <v>50331</v>
          </cell>
          <cell r="BX38">
            <v>11500</v>
          </cell>
          <cell r="BY38">
            <v>0</v>
          </cell>
          <cell r="BZ38" t="e">
            <v>#N/A</v>
          </cell>
          <cell r="CA38">
            <v>78736</v>
          </cell>
          <cell r="CB38">
            <v>125900</v>
          </cell>
          <cell r="CC38">
            <v>37754</v>
          </cell>
          <cell r="CD38">
            <v>5000</v>
          </cell>
        </row>
        <row r="39">
          <cell r="B39" t="str">
            <v>No seasonal occupacy customers</v>
          </cell>
          <cell r="C39" t="str">
            <v>YNSUM</v>
          </cell>
          <cell r="D39">
            <v>2011</v>
          </cell>
          <cell r="E39">
            <v>3565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 t="e">
            <v>#N/A</v>
          </cell>
          <cell r="Q39">
            <v>0</v>
          </cell>
          <cell r="R39">
            <v>0</v>
          </cell>
          <cell r="S39">
            <v>1</v>
          </cell>
          <cell r="T39">
            <v>0</v>
          </cell>
          <cell r="U39">
            <v>0</v>
          </cell>
          <cell r="V39">
            <v>235</v>
          </cell>
          <cell r="W39">
            <v>65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154799</v>
          </cell>
          <cell r="AL39">
            <v>0</v>
          </cell>
          <cell r="AM39">
            <v>500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192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525</v>
          </cell>
          <cell r="AX39">
            <v>0</v>
          </cell>
          <cell r="AY39">
            <v>250</v>
          </cell>
          <cell r="AZ39">
            <v>200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100</v>
          </cell>
          <cell r="BM39">
            <v>0</v>
          </cell>
          <cell r="BN39">
            <v>0</v>
          </cell>
          <cell r="BO39">
            <v>108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1589</v>
          </cell>
          <cell r="BU39">
            <v>1000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 t="e">
            <v>#N/A</v>
          </cell>
          <cell r="CA39">
            <v>0</v>
          </cell>
          <cell r="CB39">
            <v>0</v>
          </cell>
          <cell r="CC39">
            <v>0</v>
          </cell>
          <cell r="CD39">
            <v>200</v>
          </cell>
        </row>
        <row r="40">
          <cell r="B40" t="str">
            <v>Utility winter max peak load</v>
          </cell>
          <cell r="C40" t="str">
            <v>PEAKW</v>
          </cell>
          <cell r="D40">
            <v>2011</v>
          </cell>
          <cell r="E40">
            <v>42342</v>
          </cell>
          <cell r="F40">
            <v>4503</v>
          </cell>
          <cell r="G40">
            <v>140212</v>
          </cell>
          <cell r="H40">
            <v>47834</v>
          </cell>
          <cell r="I40">
            <v>150179</v>
          </cell>
          <cell r="J40">
            <v>269328</v>
          </cell>
          <cell r="K40">
            <v>235762</v>
          </cell>
          <cell r="L40">
            <v>45700</v>
          </cell>
          <cell r="M40">
            <v>26436</v>
          </cell>
          <cell r="N40">
            <v>6676</v>
          </cell>
          <cell r="O40">
            <v>104348</v>
          </cell>
          <cell r="P40" t="e">
            <v>#N/A</v>
          </cell>
          <cell r="Q40">
            <v>58755</v>
          </cell>
          <cell r="R40">
            <v>6744</v>
          </cell>
          <cell r="S40">
            <v>41770</v>
          </cell>
          <cell r="T40">
            <v>1170459</v>
          </cell>
          <cell r="U40">
            <v>366400</v>
          </cell>
          <cell r="V40">
            <v>74900</v>
          </cell>
          <cell r="W40">
            <v>13753</v>
          </cell>
          <cell r="X40">
            <v>82710</v>
          </cell>
          <cell r="Y40">
            <v>94031</v>
          </cell>
          <cell r="Z40">
            <v>16925</v>
          </cell>
          <cell r="AA40">
            <v>196115</v>
          </cell>
          <cell r="AB40">
            <v>29983</v>
          </cell>
          <cell r="AC40">
            <v>253600</v>
          </cell>
          <cell r="AD40">
            <v>81845</v>
          </cell>
          <cell r="AE40">
            <v>84038</v>
          </cell>
          <cell r="AF40">
            <v>16328</v>
          </cell>
          <cell r="AG40">
            <v>819019</v>
          </cell>
          <cell r="AH40">
            <v>6368</v>
          </cell>
          <cell r="AI40">
            <v>31966</v>
          </cell>
          <cell r="AJ40">
            <v>595700</v>
          </cell>
          <cell r="AK40">
            <v>3923771</v>
          </cell>
          <cell r="AL40">
            <v>1305498</v>
          </cell>
          <cell r="AM40">
            <v>49220</v>
          </cell>
          <cell r="AN40">
            <v>20492</v>
          </cell>
          <cell r="AO40">
            <v>136597</v>
          </cell>
          <cell r="AP40">
            <v>309627</v>
          </cell>
          <cell r="AQ40">
            <v>44452</v>
          </cell>
          <cell r="AR40">
            <v>41419</v>
          </cell>
          <cell r="AS40">
            <v>531481</v>
          </cell>
          <cell r="AT40">
            <v>32939</v>
          </cell>
          <cell r="AU40">
            <v>35345</v>
          </cell>
          <cell r="AV40">
            <v>118892</v>
          </cell>
          <cell r="AW40">
            <v>116122</v>
          </cell>
          <cell r="AX40">
            <v>191328</v>
          </cell>
          <cell r="AY40">
            <v>28568</v>
          </cell>
          <cell r="AZ40">
            <v>61767</v>
          </cell>
          <cell r="BA40">
            <v>113732</v>
          </cell>
          <cell r="BB40">
            <v>22918</v>
          </cell>
          <cell r="BC40">
            <v>239300</v>
          </cell>
          <cell r="BD40">
            <v>42505</v>
          </cell>
          <cell r="BE40">
            <v>59312</v>
          </cell>
          <cell r="BF40">
            <v>205860</v>
          </cell>
          <cell r="BG40">
            <v>37173</v>
          </cell>
          <cell r="BH40">
            <v>19700</v>
          </cell>
          <cell r="BI40">
            <v>153393</v>
          </cell>
          <cell r="BJ40">
            <v>34773</v>
          </cell>
          <cell r="BK40">
            <v>1350678</v>
          </cell>
          <cell r="BL40">
            <v>149857</v>
          </cell>
          <cell r="BM40">
            <v>10822</v>
          </cell>
          <cell r="BN40">
            <v>26579</v>
          </cell>
          <cell r="BO40">
            <v>18704</v>
          </cell>
          <cell r="BP40">
            <v>47750</v>
          </cell>
          <cell r="BQ40">
            <v>171304</v>
          </cell>
          <cell r="BR40">
            <v>29488</v>
          </cell>
          <cell r="BS40">
            <v>4060630</v>
          </cell>
          <cell r="BT40">
            <v>433549</v>
          </cell>
          <cell r="BU40">
            <v>24245</v>
          </cell>
          <cell r="BV40">
            <v>240964</v>
          </cell>
          <cell r="BW40">
            <v>75412</v>
          </cell>
          <cell r="BX40">
            <v>17539</v>
          </cell>
          <cell r="BY40">
            <v>26222</v>
          </cell>
          <cell r="BZ40" t="e">
            <v>#N/A</v>
          </cell>
          <cell r="CA40">
            <v>86667</v>
          </cell>
          <cell r="CB40">
            <v>149997</v>
          </cell>
          <cell r="CC40">
            <v>61443</v>
          </cell>
          <cell r="CD40">
            <v>12946</v>
          </cell>
        </row>
        <row r="41">
          <cell r="B41" t="str">
            <v>Utility summer max peak load</v>
          </cell>
          <cell r="C41" t="str">
            <v>PEAKS</v>
          </cell>
          <cell r="D41">
            <v>2011</v>
          </cell>
          <cell r="E41">
            <v>29018</v>
          </cell>
          <cell r="F41">
            <v>3226</v>
          </cell>
          <cell r="G41">
            <v>187658</v>
          </cell>
          <cell r="H41">
            <v>57677</v>
          </cell>
          <cell r="I41">
            <v>192538</v>
          </cell>
          <cell r="J41">
            <v>379690</v>
          </cell>
          <cell r="K41">
            <v>309690</v>
          </cell>
          <cell r="L41">
            <v>55600</v>
          </cell>
          <cell r="M41">
            <v>28006</v>
          </cell>
          <cell r="N41">
            <v>4532</v>
          </cell>
          <cell r="O41">
            <v>134861</v>
          </cell>
          <cell r="P41" t="e">
            <v>#N/A</v>
          </cell>
          <cell r="Q41">
            <v>50957</v>
          </cell>
          <cell r="R41">
            <v>6573</v>
          </cell>
          <cell r="S41">
            <v>64272</v>
          </cell>
          <cell r="T41">
            <v>1606494</v>
          </cell>
          <cell r="U41">
            <v>550900</v>
          </cell>
          <cell r="V41">
            <v>92146</v>
          </cell>
          <cell r="W41">
            <v>9299</v>
          </cell>
          <cell r="X41">
            <v>125478</v>
          </cell>
          <cell r="Y41">
            <v>107415</v>
          </cell>
          <cell r="Z41">
            <v>13707</v>
          </cell>
          <cell r="AA41">
            <v>155517</v>
          </cell>
          <cell r="AB41">
            <v>44698</v>
          </cell>
          <cell r="AC41">
            <v>297500</v>
          </cell>
          <cell r="AD41">
            <v>100582</v>
          </cell>
          <cell r="AE41">
            <v>110391</v>
          </cell>
          <cell r="AF41">
            <v>11855</v>
          </cell>
          <cell r="AG41">
            <v>1092560</v>
          </cell>
          <cell r="AH41">
            <v>3940</v>
          </cell>
          <cell r="AI41">
            <v>30227</v>
          </cell>
          <cell r="AJ41">
            <v>820000</v>
          </cell>
          <cell r="AK41">
            <v>3395487</v>
          </cell>
          <cell r="AL41">
            <v>1501701</v>
          </cell>
          <cell r="AM41">
            <v>48959</v>
          </cell>
          <cell r="AN41">
            <v>18511</v>
          </cell>
          <cell r="AO41">
            <v>109026</v>
          </cell>
          <cell r="AP41">
            <v>377020</v>
          </cell>
          <cell r="AQ41">
            <v>44011</v>
          </cell>
          <cell r="AR41">
            <v>34472</v>
          </cell>
          <cell r="AS41">
            <v>717155</v>
          </cell>
          <cell r="AT41">
            <v>38524</v>
          </cell>
          <cell r="AU41">
            <v>37873</v>
          </cell>
          <cell r="AV41">
            <v>161635</v>
          </cell>
          <cell r="AW41">
            <v>156479</v>
          </cell>
          <cell r="AX41">
            <v>269269</v>
          </cell>
          <cell r="AY41">
            <v>45651</v>
          </cell>
          <cell r="AZ41">
            <v>80766</v>
          </cell>
          <cell r="BA41">
            <v>92484</v>
          </cell>
          <cell r="BB41">
            <v>20631</v>
          </cell>
          <cell r="BC41">
            <v>380100</v>
          </cell>
          <cell r="BD41">
            <v>47996</v>
          </cell>
          <cell r="BE41">
            <v>57089</v>
          </cell>
          <cell r="BF41">
            <v>234849</v>
          </cell>
          <cell r="BG41">
            <v>33019</v>
          </cell>
          <cell r="BH41">
            <v>13168</v>
          </cell>
          <cell r="BI41">
            <v>161697</v>
          </cell>
          <cell r="BJ41">
            <v>42478</v>
          </cell>
          <cell r="BK41">
            <v>1961144</v>
          </cell>
          <cell r="BL41">
            <v>95135</v>
          </cell>
          <cell r="BM41">
            <v>18295</v>
          </cell>
          <cell r="BN41">
            <v>32356</v>
          </cell>
          <cell r="BO41">
            <v>10767</v>
          </cell>
          <cell r="BP41">
            <v>65534</v>
          </cell>
          <cell r="BQ41">
            <v>154665</v>
          </cell>
          <cell r="BR41">
            <v>37105</v>
          </cell>
          <cell r="BS41">
            <v>4919150</v>
          </cell>
          <cell r="BT41">
            <v>526513</v>
          </cell>
          <cell r="BU41">
            <v>28946</v>
          </cell>
          <cell r="BV41">
            <v>294349</v>
          </cell>
          <cell r="BW41">
            <v>98478</v>
          </cell>
          <cell r="BX41">
            <v>16621</v>
          </cell>
          <cell r="BY41">
            <v>27350</v>
          </cell>
          <cell r="BZ41" t="e">
            <v>#N/A</v>
          </cell>
          <cell r="CA41">
            <v>73789</v>
          </cell>
          <cell r="CB41">
            <v>208479</v>
          </cell>
          <cell r="CC41">
            <v>76830</v>
          </cell>
          <cell r="CD41">
            <v>11856</v>
          </cell>
        </row>
        <row r="42">
          <cell r="B42" t="str">
            <v>Utility Annual Peak load</v>
          </cell>
          <cell r="D42">
            <v>2011</v>
          </cell>
          <cell r="E42">
            <v>42342</v>
          </cell>
          <cell r="F42">
            <v>4503</v>
          </cell>
          <cell r="G42">
            <v>187658</v>
          </cell>
          <cell r="H42">
            <v>57677</v>
          </cell>
          <cell r="I42">
            <v>192538</v>
          </cell>
          <cell r="J42">
            <v>379690</v>
          </cell>
          <cell r="K42">
            <v>309690</v>
          </cell>
          <cell r="L42">
            <v>55600</v>
          </cell>
          <cell r="M42">
            <v>28006</v>
          </cell>
          <cell r="N42">
            <v>6676</v>
          </cell>
          <cell r="O42">
            <v>134861</v>
          </cell>
          <cell r="P42" t="e">
            <v>#N/A</v>
          </cell>
          <cell r="Q42">
            <v>58755</v>
          </cell>
          <cell r="R42">
            <v>6744</v>
          </cell>
          <cell r="S42">
            <v>64272</v>
          </cell>
          <cell r="T42">
            <v>1606494</v>
          </cell>
          <cell r="U42">
            <v>550900</v>
          </cell>
          <cell r="V42">
            <v>92146</v>
          </cell>
          <cell r="W42">
            <v>13753</v>
          </cell>
          <cell r="X42">
            <v>125478</v>
          </cell>
          <cell r="Y42">
            <v>107415</v>
          </cell>
          <cell r="Z42">
            <v>16925</v>
          </cell>
          <cell r="AA42">
            <v>196115</v>
          </cell>
          <cell r="AB42">
            <v>44698</v>
          </cell>
          <cell r="AC42">
            <v>297500</v>
          </cell>
          <cell r="AD42">
            <v>100582</v>
          </cell>
          <cell r="AE42">
            <v>110391</v>
          </cell>
          <cell r="AF42">
            <v>16328</v>
          </cell>
          <cell r="AG42">
            <v>1092560</v>
          </cell>
          <cell r="AH42">
            <v>6368</v>
          </cell>
          <cell r="AI42">
            <v>31966</v>
          </cell>
          <cell r="AJ42">
            <v>820000</v>
          </cell>
          <cell r="AK42">
            <v>3923771</v>
          </cell>
          <cell r="AL42">
            <v>1501701</v>
          </cell>
          <cell r="AM42">
            <v>49220</v>
          </cell>
          <cell r="AN42">
            <v>20492</v>
          </cell>
          <cell r="AO42">
            <v>136597</v>
          </cell>
          <cell r="AP42">
            <v>377020</v>
          </cell>
          <cell r="AQ42">
            <v>44452</v>
          </cell>
          <cell r="AR42">
            <v>41419</v>
          </cell>
          <cell r="AS42">
            <v>717155</v>
          </cell>
          <cell r="AT42">
            <v>38524</v>
          </cell>
          <cell r="AU42">
            <v>37873</v>
          </cell>
          <cell r="AV42">
            <v>161635</v>
          </cell>
          <cell r="AW42">
            <v>156479</v>
          </cell>
          <cell r="AX42">
            <v>269269</v>
          </cell>
          <cell r="AY42">
            <v>45651</v>
          </cell>
          <cell r="AZ42">
            <v>80766</v>
          </cell>
          <cell r="BA42">
            <v>113732</v>
          </cell>
          <cell r="BB42">
            <v>22918</v>
          </cell>
          <cell r="BC42">
            <v>380100</v>
          </cell>
          <cell r="BD42">
            <v>47996</v>
          </cell>
          <cell r="BE42">
            <v>59312</v>
          </cell>
          <cell r="BF42">
            <v>234849</v>
          </cell>
          <cell r="BG42">
            <v>37173</v>
          </cell>
          <cell r="BH42">
            <v>19700</v>
          </cell>
          <cell r="BI42">
            <v>161697</v>
          </cell>
          <cell r="BJ42">
            <v>42478</v>
          </cell>
          <cell r="BK42">
            <v>1961144</v>
          </cell>
          <cell r="BL42">
            <v>149857</v>
          </cell>
          <cell r="BM42">
            <v>18295</v>
          </cell>
          <cell r="BN42">
            <v>32356</v>
          </cell>
          <cell r="BO42">
            <v>18704</v>
          </cell>
          <cell r="BP42">
            <v>65534</v>
          </cell>
          <cell r="BQ42">
            <v>171304</v>
          </cell>
          <cell r="BR42">
            <v>37105</v>
          </cell>
          <cell r="BS42">
            <v>4919150</v>
          </cell>
          <cell r="BT42">
            <v>526513</v>
          </cell>
          <cell r="BU42">
            <v>28946</v>
          </cell>
          <cell r="BV42">
            <v>294349</v>
          </cell>
          <cell r="BW42">
            <v>98478</v>
          </cell>
          <cell r="BX42">
            <v>17539</v>
          </cell>
          <cell r="BY42">
            <v>27350</v>
          </cell>
          <cell r="BZ42" t="e">
            <v>#N/A</v>
          </cell>
          <cell r="CA42">
            <v>86667</v>
          </cell>
          <cell r="CB42">
            <v>208479</v>
          </cell>
          <cell r="CC42">
            <v>76830</v>
          </cell>
          <cell r="CD42">
            <v>12946</v>
          </cell>
        </row>
        <row r="43">
          <cell r="B43" t="str">
            <v>Utility average peak load</v>
          </cell>
          <cell r="C43" t="str">
            <v>PEAKA</v>
          </cell>
          <cell r="D43">
            <v>2011</v>
          </cell>
          <cell r="E43">
            <v>30706</v>
          </cell>
          <cell r="F43">
            <v>3614</v>
          </cell>
          <cell r="G43">
            <v>163935</v>
          </cell>
          <cell r="H43">
            <v>46298</v>
          </cell>
          <cell r="I43">
            <v>153392</v>
          </cell>
          <cell r="J43">
            <v>280106</v>
          </cell>
          <cell r="K43">
            <v>246578</v>
          </cell>
          <cell r="L43">
            <v>45067</v>
          </cell>
          <cell r="M43">
            <v>24928</v>
          </cell>
          <cell r="N43">
            <v>4374</v>
          </cell>
          <cell r="O43">
            <v>119604</v>
          </cell>
          <cell r="P43" t="e">
            <v>#N/A</v>
          </cell>
          <cell r="Q43">
            <v>49878</v>
          </cell>
          <cell r="R43">
            <v>5618</v>
          </cell>
          <cell r="S43">
            <v>45507</v>
          </cell>
          <cell r="T43">
            <v>1215861</v>
          </cell>
          <cell r="U43">
            <v>411675</v>
          </cell>
          <cell r="V43">
            <v>72336</v>
          </cell>
          <cell r="W43">
            <v>10175</v>
          </cell>
          <cell r="X43">
            <v>91444</v>
          </cell>
          <cell r="Y43">
            <v>93454</v>
          </cell>
          <cell r="Z43">
            <v>13177</v>
          </cell>
          <cell r="AA43">
            <v>151771</v>
          </cell>
          <cell r="AB43">
            <v>31728</v>
          </cell>
          <cell r="AC43">
            <v>254900</v>
          </cell>
          <cell r="AD43">
            <v>80013</v>
          </cell>
          <cell r="AE43">
            <v>84825</v>
          </cell>
          <cell r="AF43">
            <v>14023</v>
          </cell>
          <cell r="AG43">
            <v>845981</v>
          </cell>
          <cell r="AH43">
            <v>4179</v>
          </cell>
          <cell r="AI43">
            <v>26301</v>
          </cell>
          <cell r="AJ43">
            <v>626200</v>
          </cell>
          <cell r="AK43">
            <v>3089825</v>
          </cell>
          <cell r="AL43">
            <v>1203408</v>
          </cell>
          <cell r="AM43">
            <v>41923</v>
          </cell>
          <cell r="AN43">
            <v>17242</v>
          </cell>
          <cell r="AO43">
            <v>111249</v>
          </cell>
          <cell r="AP43">
            <v>301899</v>
          </cell>
          <cell r="AQ43">
            <v>40058</v>
          </cell>
          <cell r="AR43">
            <v>34529</v>
          </cell>
          <cell r="AS43">
            <v>540982</v>
          </cell>
          <cell r="AT43">
            <v>35731</v>
          </cell>
          <cell r="AU43">
            <v>33363</v>
          </cell>
          <cell r="AV43">
            <v>125053</v>
          </cell>
          <cell r="AW43">
            <v>117903</v>
          </cell>
          <cell r="AX43">
            <v>199310</v>
          </cell>
          <cell r="AY43">
            <v>31132</v>
          </cell>
          <cell r="AZ43">
            <v>62240</v>
          </cell>
          <cell r="BA43">
            <v>89858</v>
          </cell>
          <cell r="BB43">
            <v>18797</v>
          </cell>
          <cell r="BC43">
            <v>251564</v>
          </cell>
          <cell r="BD43">
            <v>40755</v>
          </cell>
          <cell r="BE43">
            <v>50680</v>
          </cell>
          <cell r="BF43">
            <v>130273</v>
          </cell>
          <cell r="BG43">
            <v>27564</v>
          </cell>
          <cell r="BH43">
            <v>13845</v>
          </cell>
          <cell r="BI43">
            <v>135588</v>
          </cell>
          <cell r="BJ43">
            <v>35494</v>
          </cell>
          <cell r="BK43">
            <v>1434223</v>
          </cell>
          <cell r="BL43">
            <v>109109</v>
          </cell>
          <cell r="BM43">
            <v>15304</v>
          </cell>
          <cell r="BN43">
            <v>20617</v>
          </cell>
          <cell r="BO43">
            <v>12177</v>
          </cell>
          <cell r="BP43">
            <v>50164</v>
          </cell>
          <cell r="BQ43">
            <v>149558</v>
          </cell>
          <cell r="BR43">
            <v>30734</v>
          </cell>
          <cell r="BS43">
            <v>3914700</v>
          </cell>
          <cell r="BT43">
            <v>412902</v>
          </cell>
          <cell r="BU43">
            <v>21915</v>
          </cell>
          <cell r="BV43">
            <v>238844</v>
          </cell>
          <cell r="BW43">
            <v>76704</v>
          </cell>
          <cell r="BX43">
            <v>16373</v>
          </cell>
          <cell r="BY43">
            <v>24737</v>
          </cell>
          <cell r="BZ43" t="e">
            <v>#N/A</v>
          </cell>
          <cell r="CA43">
            <v>72617</v>
          </cell>
          <cell r="CB43">
            <v>151006</v>
          </cell>
          <cell r="CC43">
            <v>61185</v>
          </cell>
          <cell r="CD43">
            <v>10383</v>
          </cell>
        </row>
        <row r="44">
          <cell r="B44" t="str">
            <v>Total circuit kms of line</v>
          </cell>
          <cell r="C44" t="str">
            <v>KMC</v>
          </cell>
          <cell r="D44">
            <v>2011</v>
          </cell>
          <cell r="E44">
            <v>1848</v>
          </cell>
          <cell r="F44">
            <v>92</v>
          </cell>
          <cell r="G44">
            <v>777</v>
          </cell>
          <cell r="H44">
            <v>332</v>
          </cell>
          <cell r="I44">
            <v>649</v>
          </cell>
          <cell r="J44">
            <v>1703</v>
          </cell>
          <cell r="K44">
            <v>1119</v>
          </cell>
          <cell r="L44">
            <v>526</v>
          </cell>
          <cell r="M44">
            <v>161</v>
          </cell>
          <cell r="N44">
            <v>27</v>
          </cell>
          <cell r="O44">
            <v>811</v>
          </cell>
          <cell r="P44" t="e">
            <v>#N/A</v>
          </cell>
          <cell r="Q44">
            <v>339</v>
          </cell>
          <cell r="R44">
            <v>27</v>
          </cell>
          <cell r="S44">
            <v>150</v>
          </cell>
          <cell r="T44">
            <v>5163</v>
          </cell>
          <cell r="U44">
            <v>1176</v>
          </cell>
          <cell r="V44">
            <v>327</v>
          </cell>
          <cell r="W44">
            <v>137</v>
          </cell>
          <cell r="X44">
            <v>465</v>
          </cell>
          <cell r="Y44">
            <v>277</v>
          </cell>
          <cell r="Z44">
            <v>74</v>
          </cell>
          <cell r="AA44">
            <v>962</v>
          </cell>
          <cell r="AB44">
            <v>240</v>
          </cell>
          <cell r="AC44">
            <v>1084</v>
          </cell>
          <cell r="AD44">
            <v>1734</v>
          </cell>
          <cell r="AE44">
            <v>1464</v>
          </cell>
          <cell r="AF44">
            <v>68</v>
          </cell>
          <cell r="AG44">
            <v>3414</v>
          </cell>
          <cell r="AH44">
            <v>21</v>
          </cell>
          <cell r="AI44">
            <v>66</v>
          </cell>
          <cell r="AJ44">
            <v>2896</v>
          </cell>
          <cell r="AK44">
            <v>117385</v>
          </cell>
          <cell r="AL44">
            <v>5606</v>
          </cell>
          <cell r="AM44">
            <v>748</v>
          </cell>
          <cell r="AN44">
            <v>98</v>
          </cell>
          <cell r="AO44">
            <v>362</v>
          </cell>
          <cell r="AP44">
            <v>1878</v>
          </cell>
          <cell r="AQ44">
            <v>115</v>
          </cell>
          <cell r="AR44">
            <v>333</v>
          </cell>
          <cell r="AS44">
            <v>2820</v>
          </cell>
          <cell r="AT44">
            <v>135</v>
          </cell>
          <cell r="AU44">
            <v>265</v>
          </cell>
          <cell r="AV44">
            <v>950</v>
          </cell>
          <cell r="AW44">
            <v>830</v>
          </cell>
          <cell r="AX44">
            <v>1975</v>
          </cell>
          <cell r="AY44">
            <v>348</v>
          </cell>
          <cell r="AZ44">
            <v>770</v>
          </cell>
          <cell r="BA44">
            <v>618</v>
          </cell>
          <cell r="BB44">
            <v>370</v>
          </cell>
          <cell r="BC44">
            <v>1455</v>
          </cell>
          <cell r="BD44">
            <v>176</v>
          </cell>
          <cell r="BE44">
            <v>314</v>
          </cell>
          <cell r="BF44">
            <v>987</v>
          </cell>
          <cell r="BG44">
            <v>148</v>
          </cell>
          <cell r="BH44">
            <v>129</v>
          </cell>
          <cell r="BI44">
            <v>553</v>
          </cell>
          <cell r="BJ44">
            <v>315</v>
          </cell>
          <cell r="BK44">
            <v>7431</v>
          </cell>
          <cell r="BL44">
            <v>737</v>
          </cell>
          <cell r="BM44">
            <v>55</v>
          </cell>
          <cell r="BN44">
            <v>94</v>
          </cell>
          <cell r="BO44">
            <v>283</v>
          </cell>
          <cell r="BP44">
            <v>248</v>
          </cell>
          <cell r="BQ44">
            <v>1186</v>
          </cell>
          <cell r="BR44">
            <v>157</v>
          </cell>
          <cell r="BS44">
            <v>10061</v>
          </cell>
          <cell r="BT44">
            <v>2409</v>
          </cell>
          <cell r="BU44">
            <v>243</v>
          </cell>
          <cell r="BV44">
            <v>1542</v>
          </cell>
          <cell r="BW44">
            <v>300</v>
          </cell>
          <cell r="BX44">
            <v>76</v>
          </cell>
          <cell r="BY44">
            <v>68</v>
          </cell>
          <cell r="BZ44" t="e">
            <v>#N/A</v>
          </cell>
          <cell r="CA44">
            <v>515</v>
          </cell>
          <cell r="CB44">
            <v>1060</v>
          </cell>
          <cell r="CC44">
            <v>249</v>
          </cell>
          <cell r="CD44">
            <v>181</v>
          </cell>
        </row>
        <row r="45">
          <cell r="B45" t="str">
            <v>Overhead circuit kms of line</v>
          </cell>
          <cell r="C45" t="str">
            <v>KMCO</v>
          </cell>
          <cell r="D45">
            <v>2011</v>
          </cell>
          <cell r="E45">
            <v>1844</v>
          </cell>
          <cell r="F45">
            <v>92</v>
          </cell>
          <cell r="G45">
            <v>581</v>
          </cell>
          <cell r="H45">
            <v>290</v>
          </cell>
          <cell r="I45">
            <v>389</v>
          </cell>
          <cell r="J45">
            <v>963</v>
          </cell>
          <cell r="K45">
            <v>713</v>
          </cell>
          <cell r="L45">
            <v>482</v>
          </cell>
          <cell r="M45">
            <v>91</v>
          </cell>
          <cell r="N45">
            <v>26</v>
          </cell>
          <cell r="O45">
            <v>581</v>
          </cell>
          <cell r="P45" t="e">
            <v>#N/A</v>
          </cell>
          <cell r="Q45">
            <v>207</v>
          </cell>
          <cell r="R45">
            <v>15</v>
          </cell>
          <cell r="S45">
            <v>89</v>
          </cell>
          <cell r="T45">
            <v>1798</v>
          </cell>
          <cell r="U45">
            <v>709</v>
          </cell>
          <cell r="V45">
            <v>254</v>
          </cell>
          <cell r="W45">
            <v>126</v>
          </cell>
          <cell r="X45">
            <v>211</v>
          </cell>
          <cell r="Y45">
            <v>185</v>
          </cell>
          <cell r="Z45">
            <v>66</v>
          </cell>
          <cell r="AA45">
            <v>737</v>
          </cell>
          <cell r="AB45">
            <v>170</v>
          </cell>
          <cell r="AC45">
            <v>430</v>
          </cell>
          <cell r="AD45">
            <v>1642</v>
          </cell>
          <cell r="AE45">
            <v>888</v>
          </cell>
          <cell r="AF45">
            <v>57</v>
          </cell>
          <cell r="AG45">
            <v>1523</v>
          </cell>
          <cell r="AH45">
            <v>18</v>
          </cell>
          <cell r="AI45">
            <v>56</v>
          </cell>
          <cell r="AJ45">
            <v>802</v>
          </cell>
          <cell r="AK45">
            <v>109499</v>
          </cell>
          <cell r="AL45">
            <v>2916</v>
          </cell>
          <cell r="AM45">
            <v>607</v>
          </cell>
          <cell r="AN45">
            <v>88</v>
          </cell>
          <cell r="AO45">
            <v>233</v>
          </cell>
          <cell r="AP45">
            <v>1046</v>
          </cell>
          <cell r="AQ45">
            <v>95</v>
          </cell>
          <cell r="AR45">
            <v>257</v>
          </cell>
          <cell r="AS45">
            <v>1363</v>
          </cell>
          <cell r="AT45">
            <v>97</v>
          </cell>
          <cell r="AU45">
            <v>198</v>
          </cell>
          <cell r="AV45">
            <v>567</v>
          </cell>
          <cell r="AW45">
            <v>359</v>
          </cell>
          <cell r="AX45">
            <v>1484</v>
          </cell>
          <cell r="AY45">
            <v>246</v>
          </cell>
          <cell r="AZ45">
            <v>656</v>
          </cell>
          <cell r="BA45">
            <v>510</v>
          </cell>
          <cell r="BB45">
            <v>365</v>
          </cell>
          <cell r="BC45">
            <v>561</v>
          </cell>
          <cell r="BD45">
            <v>103</v>
          </cell>
          <cell r="BE45">
            <v>248</v>
          </cell>
          <cell r="BF45">
            <v>570</v>
          </cell>
          <cell r="BG45">
            <v>129</v>
          </cell>
          <cell r="BH45">
            <v>118</v>
          </cell>
          <cell r="BI45">
            <v>385</v>
          </cell>
          <cell r="BJ45">
            <v>298</v>
          </cell>
          <cell r="BK45">
            <v>2584</v>
          </cell>
          <cell r="BL45">
            <v>617</v>
          </cell>
          <cell r="BM45">
            <v>53</v>
          </cell>
          <cell r="BN45">
            <v>84</v>
          </cell>
          <cell r="BO45">
            <v>277</v>
          </cell>
          <cell r="BP45">
            <v>156</v>
          </cell>
          <cell r="BQ45">
            <v>950</v>
          </cell>
          <cell r="BR45">
            <v>102</v>
          </cell>
          <cell r="BS45">
            <v>4168</v>
          </cell>
          <cell r="BT45">
            <v>1331</v>
          </cell>
          <cell r="BU45">
            <v>127</v>
          </cell>
          <cell r="BV45">
            <v>1051</v>
          </cell>
          <cell r="BW45">
            <v>213</v>
          </cell>
          <cell r="BX45">
            <v>66</v>
          </cell>
          <cell r="BY45">
            <v>53</v>
          </cell>
          <cell r="BZ45" t="e">
            <v>#N/A</v>
          </cell>
          <cell r="CA45">
            <v>371</v>
          </cell>
          <cell r="CB45">
            <v>503</v>
          </cell>
          <cell r="CC45">
            <v>155</v>
          </cell>
          <cell r="CD45">
            <v>171</v>
          </cell>
        </row>
        <row r="46">
          <cell r="B46" t="str">
            <v>Underground circuit kms ofline</v>
          </cell>
          <cell r="C46" t="str">
            <v>KMCU</v>
          </cell>
          <cell r="D46">
            <v>2011</v>
          </cell>
          <cell r="E46">
            <v>4</v>
          </cell>
          <cell r="F46">
            <v>0</v>
          </cell>
          <cell r="G46">
            <v>196</v>
          </cell>
          <cell r="H46">
            <v>42</v>
          </cell>
          <cell r="I46">
            <v>260</v>
          </cell>
          <cell r="J46">
            <v>740</v>
          </cell>
          <cell r="K46">
            <v>406</v>
          </cell>
          <cell r="L46">
            <v>44</v>
          </cell>
          <cell r="M46">
            <v>70</v>
          </cell>
          <cell r="N46">
            <v>1</v>
          </cell>
          <cell r="O46">
            <v>230</v>
          </cell>
          <cell r="P46" t="e">
            <v>#N/A</v>
          </cell>
          <cell r="Q46">
            <v>132</v>
          </cell>
          <cell r="R46">
            <v>12</v>
          </cell>
          <cell r="S46">
            <v>61</v>
          </cell>
          <cell r="T46">
            <v>3365</v>
          </cell>
          <cell r="U46">
            <v>467</v>
          </cell>
          <cell r="V46">
            <v>73</v>
          </cell>
          <cell r="W46">
            <v>11</v>
          </cell>
          <cell r="X46">
            <v>254</v>
          </cell>
          <cell r="Y46">
            <v>92</v>
          </cell>
          <cell r="Z46">
            <v>8</v>
          </cell>
          <cell r="AA46">
            <v>225</v>
          </cell>
          <cell r="AB46">
            <v>70</v>
          </cell>
          <cell r="AC46">
            <v>654</v>
          </cell>
          <cell r="AD46">
            <v>92</v>
          </cell>
          <cell r="AE46">
            <v>576</v>
          </cell>
          <cell r="AF46">
            <v>11</v>
          </cell>
          <cell r="AG46">
            <v>1891</v>
          </cell>
          <cell r="AH46">
            <v>3</v>
          </cell>
          <cell r="AI46">
            <v>10</v>
          </cell>
          <cell r="AJ46">
            <v>2094</v>
          </cell>
          <cell r="AK46">
            <v>7886</v>
          </cell>
          <cell r="AL46">
            <v>2690</v>
          </cell>
          <cell r="AM46">
            <v>141</v>
          </cell>
          <cell r="AN46">
            <v>10</v>
          </cell>
          <cell r="AO46">
            <v>129</v>
          </cell>
          <cell r="AP46">
            <v>832</v>
          </cell>
          <cell r="AQ46">
            <v>20</v>
          </cell>
          <cell r="AR46">
            <v>76</v>
          </cell>
          <cell r="AS46">
            <v>1457</v>
          </cell>
          <cell r="AT46">
            <v>38</v>
          </cell>
          <cell r="AU46">
            <v>67</v>
          </cell>
          <cell r="AV46">
            <v>383</v>
          </cell>
          <cell r="AW46">
            <v>471</v>
          </cell>
          <cell r="AX46">
            <v>491</v>
          </cell>
          <cell r="AY46">
            <v>102</v>
          </cell>
          <cell r="AZ46">
            <v>114</v>
          </cell>
          <cell r="BA46">
            <v>108</v>
          </cell>
          <cell r="BB46">
            <v>5</v>
          </cell>
          <cell r="BC46">
            <v>894</v>
          </cell>
          <cell r="BD46">
            <v>73</v>
          </cell>
          <cell r="BE46">
            <v>66</v>
          </cell>
          <cell r="BF46">
            <v>417</v>
          </cell>
          <cell r="BG46">
            <v>19</v>
          </cell>
          <cell r="BH46">
            <v>11</v>
          </cell>
          <cell r="BI46">
            <v>168</v>
          </cell>
          <cell r="BJ46">
            <v>17</v>
          </cell>
          <cell r="BK46">
            <v>4847</v>
          </cell>
          <cell r="BL46">
            <v>120</v>
          </cell>
          <cell r="BM46">
            <v>2</v>
          </cell>
          <cell r="BN46">
            <v>10</v>
          </cell>
          <cell r="BO46">
            <v>6</v>
          </cell>
          <cell r="BP46">
            <v>92</v>
          </cell>
          <cell r="BQ46">
            <v>236</v>
          </cell>
          <cell r="BR46">
            <v>55</v>
          </cell>
          <cell r="BS46">
            <v>5893</v>
          </cell>
          <cell r="BT46">
            <v>1078</v>
          </cell>
          <cell r="BU46">
            <v>116</v>
          </cell>
          <cell r="BV46">
            <v>491</v>
          </cell>
          <cell r="BW46">
            <v>87</v>
          </cell>
          <cell r="BX46">
            <v>10</v>
          </cell>
          <cell r="BY46">
            <v>15</v>
          </cell>
          <cell r="BZ46" t="e">
            <v>#N/A</v>
          </cell>
          <cell r="CA46">
            <v>144</v>
          </cell>
          <cell r="CB46">
            <v>557</v>
          </cell>
          <cell r="CC46">
            <v>94</v>
          </cell>
          <cell r="CD46">
            <v>10</v>
          </cell>
        </row>
        <row r="47">
          <cell r="B47" t="str">
            <v>Circuit kilometers 3 phase</v>
          </cell>
          <cell r="C47" t="str">
            <v>KMC3</v>
          </cell>
          <cell r="D47">
            <v>2011</v>
          </cell>
          <cell r="E47">
            <v>442</v>
          </cell>
          <cell r="F47">
            <v>47</v>
          </cell>
          <cell r="G47">
            <v>423</v>
          </cell>
          <cell r="H47">
            <v>175</v>
          </cell>
          <cell r="I47">
            <v>364</v>
          </cell>
          <cell r="J47">
            <v>856</v>
          </cell>
          <cell r="K47">
            <v>437</v>
          </cell>
          <cell r="L47">
            <v>339</v>
          </cell>
          <cell r="M47">
            <v>83</v>
          </cell>
          <cell r="N47">
            <v>16</v>
          </cell>
          <cell r="O47">
            <v>519</v>
          </cell>
          <cell r="P47" t="e">
            <v>#N/A</v>
          </cell>
          <cell r="Q47">
            <v>166</v>
          </cell>
          <cell r="R47">
            <v>12</v>
          </cell>
          <cell r="S47">
            <v>73</v>
          </cell>
          <cell r="T47">
            <v>3061</v>
          </cell>
          <cell r="U47">
            <v>567</v>
          </cell>
          <cell r="V47">
            <v>174</v>
          </cell>
          <cell r="W47">
            <v>31</v>
          </cell>
          <cell r="X47">
            <v>156</v>
          </cell>
          <cell r="Y47">
            <v>148</v>
          </cell>
          <cell r="Z47">
            <v>50</v>
          </cell>
          <cell r="AA47">
            <v>560</v>
          </cell>
          <cell r="AB47">
            <v>103</v>
          </cell>
          <cell r="AC47">
            <v>491</v>
          </cell>
          <cell r="AD47">
            <v>611</v>
          </cell>
          <cell r="AE47">
            <v>402</v>
          </cell>
          <cell r="AF47">
            <v>27</v>
          </cell>
          <cell r="AG47">
            <v>1779</v>
          </cell>
          <cell r="AH47">
            <v>10</v>
          </cell>
          <cell r="AI47">
            <v>42</v>
          </cell>
          <cell r="AJ47">
            <v>1227</v>
          </cell>
          <cell r="AK47">
            <v>43827</v>
          </cell>
          <cell r="AL47">
            <v>3115</v>
          </cell>
          <cell r="AM47">
            <v>350</v>
          </cell>
          <cell r="AN47">
            <v>61</v>
          </cell>
          <cell r="AO47">
            <v>258</v>
          </cell>
          <cell r="AP47">
            <v>798</v>
          </cell>
          <cell r="AQ47">
            <v>76</v>
          </cell>
          <cell r="AR47">
            <v>145</v>
          </cell>
          <cell r="AS47">
            <v>1328</v>
          </cell>
          <cell r="AT47">
            <v>73</v>
          </cell>
          <cell r="AU47">
            <v>225</v>
          </cell>
          <cell r="AV47">
            <v>462</v>
          </cell>
          <cell r="AW47">
            <v>323</v>
          </cell>
          <cell r="AX47">
            <v>881</v>
          </cell>
          <cell r="AY47">
            <v>176</v>
          </cell>
          <cell r="AZ47">
            <v>335</v>
          </cell>
          <cell r="BA47">
            <v>365</v>
          </cell>
          <cell r="BB47">
            <v>200</v>
          </cell>
          <cell r="BC47">
            <v>750</v>
          </cell>
          <cell r="BD47">
            <v>97</v>
          </cell>
          <cell r="BE47">
            <v>226</v>
          </cell>
          <cell r="BF47">
            <v>417</v>
          </cell>
          <cell r="BG47">
            <v>96</v>
          </cell>
          <cell r="BH47">
            <v>84</v>
          </cell>
          <cell r="BI47">
            <v>346</v>
          </cell>
          <cell r="BJ47">
            <v>177</v>
          </cell>
          <cell r="BK47">
            <v>3537</v>
          </cell>
          <cell r="BL47">
            <v>464</v>
          </cell>
          <cell r="BM47">
            <v>34</v>
          </cell>
          <cell r="BN47">
            <v>50</v>
          </cell>
          <cell r="BO47">
            <v>79</v>
          </cell>
          <cell r="BP47">
            <v>139</v>
          </cell>
          <cell r="BQ47">
            <v>630</v>
          </cell>
          <cell r="BR47">
            <v>73</v>
          </cell>
          <cell r="BS47">
            <v>6099</v>
          </cell>
          <cell r="BT47">
            <v>1043</v>
          </cell>
          <cell r="BU47">
            <v>103</v>
          </cell>
          <cell r="BV47">
            <v>701</v>
          </cell>
          <cell r="BW47">
            <v>187</v>
          </cell>
          <cell r="BX47">
            <v>47</v>
          </cell>
          <cell r="BY47">
            <v>46</v>
          </cell>
          <cell r="BZ47" t="e">
            <v>#N/A</v>
          </cell>
          <cell r="CA47">
            <v>307</v>
          </cell>
          <cell r="CB47">
            <v>480</v>
          </cell>
          <cell r="CC47">
            <v>163</v>
          </cell>
          <cell r="CD47">
            <v>107</v>
          </cell>
        </row>
        <row r="48">
          <cell r="B48" t="str">
            <v>Circuit kilometers 2 phase</v>
          </cell>
          <cell r="C48" t="str">
            <v>KMC2</v>
          </cell>
          <cell r="D48">
            <v>2011</v>
          </cell>
          <cell r="E48">
            <v>38</v>
          </cell>
          <cell r="F48">
            <v>0</v>
          </cell>
          <cell r="G48">
            <v>7</v>
          </cell>
          <cell r="H48">
            <v>8</v>
          </cell>
          <cell r="I48">
            <v>0</v>
          </cell>
          <cell r="J48">
            <v>0</v>
          </cell>
          <cell r="K48">
            <v>0</v>
          </cell>
          <cell r="L48">
            <v>58</v>
          </cell>
          <cell r="M48">
            <v>0</v>
          </cell>
          <cell r="N48">
            <v>2</v>
          </cell>
          <cell r="O48">
            <v>0</v>
          </cell>
          <cell r="P48" t="e">
            <v>#N/A</v>
          </cell>
          <cell r="Q48">
            <v>4</v>
          </cell>
          <cell r="R48">
            <v>1</v>
          </cell>
          <cell r="S48">
            <v>2</v>
          </cell>
          <cell r="T48">
            <v>100</v>
          </cell>
          <cell r="U48">
            <v>2</v>
          </cell>
          <cell r="V48">
            <v>3</v>
          </cell>
          <cell r="W48">
            <v>1</v>
          </cell>
          <cell r="X48">
            <v>0</v>
          </cell>
          <cell r="Y48">
            <v>6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27</v>
          </cell>
          <cell r="AE48">
            <v>0</v>
          </cell>
          <cell r="AF48">
            <v>0</v>
          </cell>
          <cell r="AG48">
            <v>20</v>
          </cell>
          <cell r="AH48">
            <v>2</v>
          </cell>
          <cell r="AI48">
            <v>0</v>
          </cell>
          <cell r="AJ48">
            <v>21</v>
          </cell>
          <cell r="AK48">
            <v>2290</v>
          </cell>
          <cell r="AL48">
            <v>167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8</v>
          </cell>
          <cell r="AS48">
            <v>0</v>
          </cell>
          <cell r="AT48">
            <v>0</v>
          </cell>
          <cell r="AU48">
            <v>4</v>
          </cell>
          <cell r="AV48">
            <v>23</v>
          </cell>
          <cell r="AW48">
            <v>0</v>
          </cell>
          <cell r="AX48">
            <v>2</v>
          </cell>
          <cell r="AY48">
            <v>6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6</v>
          </cell>
          <cell r="BF48">
            <v>0</v>
          </cell>
          <cell r="BG48">
            <v>1</v>
          </cell>
          <cell r="BH48">
            <v>0</v>
          </cell>
          <cell r="BI48">
            <v>7</v>
          </cell>
          <cell r="BJ48">
            <v>0</v>
          </cell>
          <cell r="BK48">
            <v>136</v>
          </cell>
          <cell r="BL48">
            <v>10</v>
          </cell>
          <cell r="BM48">
            <v>1</v>
          </cell>
          <cell r="BN48">
            <v>0</v>
          </cell>
          <cell r="BO48">
            <v>0</v>
          </cell>
          <cell r="BP48">
            <v>11</v>
          </cell>
          <cell r="BQ48">
            <v>1</v>
          </cell>
          <cell r="BR48">
            <v>0</v>
          </cell>
          <cell r="BS48">
            <v>56</v>
          </cell>
          <cell r="BT48">
            <v>18</v>
          </cell>
          <cell r="BU48">
            <v>10</v>
          </cell>
          <cell r="BV48">
            <v>7</v>
          </cell>
          <cell r="BW48">
            <v>0</v>
          </cell>
          <cell r="BX48">
            <v>0</v>
          </cell>
          <cell r="BY48">
            <v>0</v>
          </cell>
          <cell r="BZ48" t="e">
            <v>#N/A</v>
          </cell>
          <cell r="CA48">
            <v>1</v>
          </cell>
          <cell r="CB48">
            <v>13</v>
          </cell>
          <cell r="CC48">
            <v>4</v>
          </cell>
          <cell r="CD48">
            <v>10</v>
          </cell>
        </row>
        <row r="49">
          <cell r="B49" t="str">
            <v>Circuit kms single phase</v>
          </cell>
          <cell r="C49" t="str">
            <v>KMC1</v>
          </cell>
          <cell r="D49">
            <v>2011</v>
          </cell>
          <cell r="E49">
            <v>1368</v>
          </cell>
          <cell r="F49">
            <v>45</v>
          </cell>
          <cell r="G49">
            <v>347</v>
          </cell>
          <cell r="H49">
            <v>149</v>
          </cell>
          <cell r="I49">
            <v>285</v>
          </cell>
          <cell r="J49">
            <v>847</v>
          </cell>
          <cell r="K49">
            <v>682</v>
          </cell>
          <cell r="L49">
            <v>129</v>
          </cell>
          <cell r="M49">
            <v>78</v>
          </cell>
          <cell r="N49">
            <v>9</v>
          </cell>
          <cell r="O49">
            <v>292</v>
          </cell>
          <cell r="P49" t="e">
            <v>#N/A</v>
          </cell>
          <cell r="Q49">
            <v>169</v>
          </cell>
          <cell r="R49">
            <v>14</v>
          </cell>
          <cell r="S49">
            <v>75</v>
          </cell>
          <cell r="T49">
            <v>2002</v>
          </cell>
          <cell r="U49">
            <v>607</v>
          </cell>
          <cell r="V49">
            <v>150</v>
          </cell>
          <cell r="W49">
            <v>105</v>
          </cell>
          <cell r="X49">
            <v>309</v>
          </cell>
          <cell r="Y49">
            <v>123</v>
          </cell>
          <cell r="Z49">
            <v>24</v>
          </cell>
          <cell r="AA49">
            <v>402</v>
          </cell>
          <cell r="AB49">
            <v>137</v>
          </cell>
          <cell r="AC49">
            <v>593</v>
          </cell>
          <cell r="AD49">
            <v>1096</v>
          </cell>
          <cell r="AE49">
            <v>1062</v>
          </cell>
          <cell r="AF49">
            <v>41</v>
          </cell>
          <cell r="AG49">
            <v>1615</v>
          </cell>
          <cell r="AH49">
            <v>9</v>
          </cell>
          <cell r="AI49">
            <v>24</v>
          </cell>
          <cell r="AJ49">
            <v>1648</v>
          </cell>
          <cell r="AK49">
            <v>71268</v>
          </cell>
          <cell r="AL49">
            <v>2324</v>
          </cell>
          <cell r="AM49">
            <v>398</v>
          </cell>
          <cell r="AN49">
            <v>37</v>
          </cell>
          <cell r="AO49">
            <v>104</v>
          </cell>
          <cell r="AP49">
            <v>1080</v>
          </cell>
          <cell r="AQ49">
            <v>39</v>
          </cell>
          <cell r="AR49">
            <v>180</v>
          </cell>
          <cell r="AS49">
            <v>1492</v>
          </cell>
          <cell r="AT49">
            <v>62</v>
          </cell>
          <cell r="AU49">
            <v>36</v>
          </cell>
          <cell r="AV49">
            <v>465</v>
          </cell>
          <cell r="AW49">
            <v>507</v>
          </cell>
          <cell r="AX49">
            <v>1092</v>
          </cell>
          <cell r="AY49">
            <v>166</v>
          </cell>
          <cell r="AZ49">
            <v>435</v>
          </cell>
          <cell r="BA49">
            <v>253</v>
          </cell>
          <cell r="BB49">
            <v>170</v>
          </cell>
          <cell r="BC49">
            <v>705</v>
          </cell>
          <cell r="BD49">
            <v>79</v>
          </cell>
          <cell r="BE49">
            <v>82</v>
          </cell>
          <cell r="BF49">
            <v>570</v>
          </cell>
          <cell r="BG49">
            <v>51</v>
          </cell>
          <cell r="BH49">
            <v>45</v>
          </cell>
          <cell r="BI49">
            <v>200</v>
          </cell>
          <cell r="BJ49">
            <v>138</v>
          </cell>
          <cell r="BK49">
            <v>3758</v>
          </cell>
          <cell r="BL49">
            <v>263</v>
          </cell>
          <cell r="BM49">
            <v>20</v>
          </cell>
          <cell r="BN49">
            <v>44</v>
          </cell>
          <cell r="BO49">
            <v>204</v>
          </cell>
          <cell r="BP49">
            <v>98</v>
          </cell>
          <cell r="BQ49">
            <v>555</v>
          </cell>
          <cell r="BR49">
            <v>84</v>
          </cell>
          <cell r="BS49">
            <v>3906</v>
          </cell>
          <cell r="BT49">
            <v>1348</v>
          </cell>
          <cell r="BU49">
            <v>130</v>
          </cell>
          <cell r="BV49">
            <v>834</v>
          </cell>
          <cell r="BW49">
            <v>113</v>
          </cell>
          <cell r="BX49">
            <v>29</v>
          </cell>
          <cell r="BY49">
            <v>22</v>
          </cell>
          <cell r="BZ49" t="e">
            <v>#N/A</v>
          </cell>
          <cell r="CA49">
            <v>207</v>
          </cell>
          <cell r="CB49">
            <v>567</v>
          </cell>
          <cell r="CC49">
            <v>82</v>
          </cell>
          <cell r="CD49">
            <v>64</v>
          </cell>
        </row>
        <row r="50">
          <cell r="B50" t="str">
            <v>No transmission transformers</v>
          </cell>
          <cell r="C50" t="str">
            <v>NTRST</v>
          </cell>
          <cell r="D50">
            <v>2011</v>
          </cell>
          <cell r="E50">
            <v>0</v>
          </cell>
          <cell r="F50">
            <v>0</v>
          </cell>
          <cell r="G50">
            <v>0</v>
          </cell>
          <cell r="H50">
            <v>2</v>
          </cell>
          <cell r="I50">
            <v>2</v>
          </cell>
          <cell r="J50">
            <v>0</v>
          </cell>
          <cell r="K50">
            <v>2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 t="e">
            <v>#N/A</v>
          </cell>
          <cell r="Q50">
            <v>77</v>
          </cell>
          <cell r="R50">
            <v>0</v>
          </cell>
          <cell r="S50">
            <v>0</v>
          </cell>
          <cell r="T50">
            <v>0</v>
          </cell>
          <cell r="U50">
            <v>10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2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1</v>
          </cell>
          <cell r="AJ50">
            <v>2</v>
          </cell>
          <cell r="AK50">
            <v>242</v>
          </cell>
          <cell r="AL50">
            <v>27</v>
          </cell>
          <cell r="AM50">
            <v>0</v>
          </cell>
          <cell r="AN50">
            <v>3</v>
          </cell>
          <cell r="AO50">
            <v>0</v>
          </cell>
          <cell r="AP50">
            <v>18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14</v>
          </cell>
          <cell r="AY50">
            <v>2</v>
          </cell>
          <cell r="AZ50">
            <v>2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22</v>
          </cell>
          <cell r="BL50">
            <v>8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2</v>
          </cell>
          <cell r="BT50">
            <v>0</v>
          </cell>
          <cell r="BU50">
            <v>0</v>
          </cell>
          <cell r="BV50">
            <v>8</v>
          </cell>
          <cell r="BW50">
            <v>0</v>
          </cell>
          <cell r="BX50">
            <v>0</v>
          </cell>
          <cell r="BY50">
            <v>0</v>
          </cell>
          <cell r="BZ50" t="e">
            <v>#N/A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</row>
        <row r="51">
          <cell r="B51" t="str">
            <v>No subtransmission transformer</v>
          </cell>
          <cell r="C51" t="str">
            <v>NTRFST</v>
          </cell>
          <cell r="D51">
            <v>2011</v>
          </cell>
          <cell r="E51">
            <v>21</v>
          </cell>
          <cell r="F51">
            <v>4</v>
          </cell>
          <cell r="G51">
            <v>25</v>
          </cell>
          <cell r="H51">
            <v>3</v>
          </cell>
          <cell r="I51">
            <v>0</v>
          </cell>
          <cell r="J51">
            <v>44</v>
          </cell>
          <cell r="K51">
            <v>0</v>
          </cell>
          <cell r="L51">
            <v>0</v>
          </cell>
          <cell r="M51">
            <v>6</v>
          </cell>
          <cell r="N51">
            <v>0</v>
          </cell>
          <cell r="O51">
            <v>19</v>
          </cell>
          <cell r="P51" t="e">
            <v>#N/A</v>
          </cell>
          <cell r="Q51">
            <v>14</v>
          </cell>
          <cell r="R51">
            <v>1</v>
          </cell>
          <cell r="S51">
            <v>0</v>
          </cell>
          <cell r="T51">
            <v>118</v>
          </cell>
          <cell r="U51">
            <v>10</v>
          </cell>
          <cell r="V51">
            <v>15</v>
          </cell>
          <cell r="W51">
            <v>0</v>
          </cell>
          <cell r="X51">
            <v>4</v>
          </cell>
          <cell r="Y51">
            <v>0</v>
          </cell>
          <cell r="Z51">
            <v>0</v>
          </cell>
          <cell r="AA51">
            <v>45</v>
          </cell>
          <cell r="AB51">
            <v>0</v>
          </cell>
          <cell r="AC51">
            <v>0</v>
          </cell>
          <cell r="AD51">
            <v>5</v>
          </cell>
          <cell r="AE51">
            <v>12</v>
          </cell>
          <cell r="AF51">
            <v>0</v>
          </cell>
          <cell r="AG51">
            <v>7</v>
          </cell>
          <cell r="AH51">
            <v>0</v>
          </cell>
          <cell r="AI51">
            <v>3</v>
          </cell>
          <cell r="AJ51">
            <v>19</v>
          </cell>
          <cell r="AK51">
            <v>1560</v>
          </cell>
          <cell r="AL51">
            <v>143</v>
          </cell>
          <cell r="AM51">
            <v>17</v>
          </cell>
          <cell r="AN51">
            <v>0</v>
          </cell>
          <cell r="AO51">
            <v>37</v>
          </cell>
          <cell r="AP51">
            <v>7</v>
          </cell>
          <cell r="AQ51">
            <v>7</v>
          </cell>
          <cell r="AR51">
            <v>7</v>
          </cell>
          <cell r="AS51">
            <v>55</v>
          </cell>
          <cell r="AT51">
            <v>5</v>
          </cell>
          <cell r="AU51">
            <v>6</v>
          </cell>
          <cell r="AV51">
            <v>0</v>
          </cell>
          <cell r="AW51">
            <v>0</v>
          </cell>
          <cell r="AX51">
            <v>0</v>
          </cell>
          <cell r="AY51">
            <v>27</v>
          </cell>
          <cell r="AZ51">
            <v>0</v>
          </cell>
          <cell r="BA51">
            <v>19</v>
          </cell>
          <cell r="BB51">
            <v>0</v>
          </cell>
          <cell r="BC51">
            <v>40</v>
          </cell>
          <cell r="BD51">
            <v>0</v>
          </cell>
          <cell r="BE51">
            <v>0</v>
          </cell>
          <cell r="BF51">
            <v>16</v>
          </cell>
          <cell r="BG51">
            <v>14</v>
          </cell>
          <cell r="BH51">
            <v>5</v>
          </cell>
          <cell r="BI51">
            <v>37</v>
          </cell>
          <cell r="BJ51">
            <v>0</v>
          </cell>
          <cell r="BK51">
            <v>65</v>
          </cell>
          <cell r="BL51">
            <v>34</v>
          </cell>
          <cell r="BM51">
            <v>5</v>
          </cell>
          <cell r="BN51">
            <v>9</v>
          </cell>
          <cell r="BO51">
            <v>0</v>
          </cell>
          <cell r="BP51">
            <v>0</v>
          </cell>
          <cell r="BQ51">
            <v>27</v>
          </cell>
          <cell r="BR51">
            <v>3</v>
          </cell>
          <cell r="BS51">
            <v>0</v>
          </cell>
          <cell r="BT51">
            <v>63</v>
          </cell>
          <cell r="BU51">
            <v>5</v>
          </cell>
          <cell r="BV51">
            <v>4</v>
          </cell>
          <cell r="BW51">
            <v>615</v>
          </cell>
          <cell r="BX51">
            <v>6</v>
          </cell>
          <cell r="BY51">
            <v>4</v>
          </cell>
          <cell r="BZ51" t="e">
            <v>#N/A</v>
          </cell>
          <cell r="CA51">
            <v>27</v>
          </cell>
          <cell r="CB51">
            <v>30</v>
          </cell>
          <cell r="CC51">
            <v>0</v>
          </cell>
          <cell r="CD51">
            <v>0</v>
          </cell>
        </row>
        <row r="52">
          <cell r="B52" t="str">
            <v>No distribution transformers</v>
          </cell>
          <cell r="C52" t="str">
            <v>NTRFD</v>
          </cell>
          <cell r="D52">
            <v>2011</v>
          </cell>
          <cell r="E52">
            <v>4822</v>
          </cell>
          <cell r="F52">
            <v>324</v>
          </cell>
          <cell r="G52">
            <v>5443</v>
          </cell>
          <cell r="H52">
            <v>3300</v>
          </cell>
          <cell r="I52">
            <v>3234</v>
          </cell>
          <cell r="J52">
            <v>8325</v>
          </cell>
          <cell r="K52">
            <v>6984</v>
          </cell>
          <cell r="L52">
            <v>6</v>
          </cell>
          <cell r="M52">
            <v>830</v>
          </cell>
          <cell r="N52">
            <v>1</v>
          </cell>
          <cell r="O52">
            <v>3489</v>
          </cell>
          <cell r="P52" t="e">
            <v>#N/A</v>
          </cell>
          <cell r="Q52">
            <v>2178</v>
          </cell>
          <cell r="R52">
            <v>295</v>
          </cell>
          <cell r="S52">
            <v>1563</v>
          </cell>
          <cell r="T52">
            <v>25212</v>
          </cell>
          <cell r="U52">
            <v>8122</v>
          </cell>
          <cell r="V52">
            <v>2042</v>
          </cell>
          <cell r="W52">
            <v>5</v>
          </cell>
          <cell r="X52">
            <v>3060</v>
          </cell>
          <cell r="Y52">
            <v>4</v>
          </cell>
          <cell r="Z52">
            <v>804</v>
          </cell>
          <cell r="AA52">
            <v>5648</v>
          </cell>
          <cell r="AB52">
            <v>1433</v>
          </cell>
          <cell r="AC52">
            <v>5711</v>
          </cell>
          <cell r="AD52">
            <v>7179</v>
          </cell>
          <cell r="AE52">
            <v>3740</v>
          </cell>
          <cell r="AF52">
            <v>0</v>
          </cell>
          <cell r="AG52">
            <v>46</v>
          </cell>
          <cell r="AH52">
            <v>180</v>
          </cell>
          <cell r="AI52">
            <v>745</v>
          </cell>
          <cell r="AJ52">
            <v>15826</v>
          </cell>
          <cell r="AK52">
            <v>431</v>
          </cell>
          <cell r="AL52">
            <v>42970</v>
          </cell>
          <cell r="AM52">
            <v>3312</v>
          </cell>
          <cell r="AN52">
            <v>688</v>
          </cell>
          <cell r="AO52">
            <v>2141</v>
          </cell>
          <cell r="AP52">
            <v>10394</v>
          </cell>
          <cell r="AQ52">
            <v>980</v>
          </cell>
          <cell r="AR52">
            <v>7</v>
          </cell>
          <cell r="AS52">
            <v>15164</v>
          </cell>
          <cell r="AT52">
            <v>890</v>
          </cell>
          <cell r="AU52">
            <v>1235</v>
          </cell>
          <cell r="AV52">
            <v>5146</v>
          </cell>
          <cell r="AW52">
            <v>4153</v>
          </cell>
          <cell r="AX52">
            <v>9456</v>
          </cell>
          <cell r="AY52">
            <v>1952</v>
          </cell>
          <cell r="AZ52">
            <v>12</v>
          </cell>
          <cell r="BA52">
            <v>4068</v>
          </cell>
          <cell r="BB52">
            <v>0</v>
          </cell>
          <cell r="BC52">
            <v>8285</v>
          </cell>
          <cell r="BD52">
            <v>1416</v>
          </cell>
          <cell r="BE52">
            <v>10</v>
          </cell>
          <cell r="BF52">
            <v>6439</v>
          </cell>
          <cell r="BG52">
            <v>1592</v>
          </cell>
          <cell r="BH52">
            <v>687</v>
          </cell>
          <cell r="BI52">
            <v>3864</v>
          </cell>
          <cell r="BJ52">
            <v>8</v>
          </cell>
          <cell r="BK52">
            <v>42603</v>
          </cell>
          <cell r="BL52">
            <v>6082</v>
          </cell>
          <cell r="BM52">
            <v>645</v>
          </cell>
          <cell r="BN52">
            <v>973</v>
          </cell>
          <cell r="BO52">
            <v>0</v>
          </cell>
          <cell r="BP52">
            <v>1393</v>
          </cell>
          <cell r="BQ52">
            <v>7132</v>
          </cell>
          <cell r="BR52">
            <v>850</v>
          </cell>
          <cell r="BS52">
            <v>60604</v>
          </cell>
          <cell r="BT52">
            <v>16991</v>
          </cell>
          <cell r="BU52">
            <v>1505</v>
          </cell>
          <cell r="BV52">
            <v>14</v>
          </cell>
          <cell r="BW52">
            <v>1924</v>
          </cell>
          <cell r="BX52">
            <v>676</v>
          </cell>
          <cell r="BY52">
            <v>457</v>
          </cell>
          <cell r="BZ52" t="e">
            <v>#N/A</v>
          </cell>
          <cell r="CA52">
            <v>2994</v>
          </cell>
          <cell r="CB52">
            <v>5423</v>
          </cell>
          <cell r="CC52">
            <v>1561</v>
          </cell>
          <cell r="CD52">
            <v>11</v>
          </cell>
        </row>
        <row r="53">
          <cell r="B53" t="str">
            <v>Utility average load factor</v>
          </cell>
          <cell r="C53" t="str">
            <v>LF</v>
          </cell>
          <cell r="D53">
            <v>2011</v>
          </cell>
          <cell r="E53">
            <v>77</v>
          </cell>
          <cell r="F53">
            <v>72</v>
          </cell>
          <cell r="G53">
            <v>88</v>
          </cell>
          <cell r="H53">
            <v>0</v>
          </cell>
          <cell r="I53">
            <v>70</v>
          </cell>
          <cell r="J53">
            <v>70</v>
          </cell>
          <cell r="K53">
            <v>71</v>
          </cell>
          <cell r="L53">
            <v>81</v>
          </cell>
          <cell r="M53">
            <v>83</v>
          </cell>
          <cell r="N53">
            <v>75</v>
          </cell>
          <cell r="O53">
            <v>72</v>
          </cell>
          <cell r="P53" t="e">
            <v>#N/A</v>
          </cell>
          <cell r="Q53">
            <v>0</v>
          </cell>
          <cell r="R53">
            <v>0</v>
          </cell>
          <cell r="S53">
            <v>0</v>
          </cell>
          <cell r="T53">
            <v>74</v>
          </cell>
          <cell r="U53">
            <v>54</v>
          </cell>
          <cell r="V53">
            <v>74</v>
          </cell>
          <cell r="W53">
            <v>73</v>
          </cell>
          <cell r="X53">
            <v>59</v>
          </cell>
          <cell r="Y53">
            <v>86</v>
          </cell>
          <cell r="Z53">
            <v>71</v>
          </cell>
          <cell r="AA53">
            <v>73</v>
          </cell>
          <cell r="AB53">
            <v>67</v>
          </cell>
          <cell r="AC53">
            <v>76</v>
          </cell>
          <cell r="AD53">
            <v>64</v>
          </cell>
          <cell r="AE53">
            <v>0</v>
          </cell>
          <cell r="AF53">
            <v>68</v>
          </cell>
          <cell r="AG53">
            <v>75</v>
          </cell>
          <cell r="AH53">
            <v>69</v>
          </cell>
          <cell r="AI53">
            <v>82</v>
          </cell>
          <cell r="AJ53">
            <v>73</v>
          </cell>
          <cell r="AK53">
            <v>80</v>
          </cell>
          <cell r="AL53">
            <v>72</v>
          </cell>
          <cell r="AM53">
            <v>55</v>
          </cell>
          <cell r="AN53">
            <v>0</v>
          </cell>
          <cell r="AO53">
            <v>81</v>
          </cell>
          <cell r="AP53">
            <v>71</v>
          </cell>
          <cell r="AQ53">
            <v>0</v>
          </cell>
          <cell r="AR53">
            <v>71</v>
          </cell>
          <cell r="AS53">
            <v>72</v>
          </cell>
          <cell r="AT53">
            <v>72</v>
          </cell>
          <cell r="AU53">
            <v>71</v>
          </cell>
          <cell r="AV53">
            <v>54</v>
          </cell>
          <cell r="AW53">
            <v>0</v>
          </cell>
          <cell r="AX53">
            <v>0</v>
          </cell>
          <cell r="AY53">
            <v>70</v>
          </cell>
          <cell r="AZ53">
            <v>77</v>
          </cell>
          <cell r="BA53">
            <v>75</v>
          </cell>
          <cell r="BB53">
            <v>72</v>
          </cell>
          <cell r="BC53">
            <v>67</v>
          </cell>
          <cell r="BD53">
            <v>71</v>
          </cell>
          <cell r="BE53">
            <v>71</v>
          </cell>
          <cell r="BF53">
            <v>55</v>
          </cell>
          <cell r="BG53">
            <v>78</v>
          </cell>
          <cell r="BH53">
            <v>68270</v>
          </cell>
          <cell r="BI53">
            <v>71</v>
          </cell>
          <cell r="BJ53">
            <v>84</v>
          </cell>
          <cell r="BK53">
            <v>0</v>
          </cell>
          <cell r="BL53">
            <v>72</v>
          </cell>
          <cell r="BM53">
            <v>70</v>
          </cell>
          <cell r="BN53">
            <v>0</v>
          </cell>
          <cell r="BO53">
            <v>8</v>
          </cell>
          <cell r="BP53">
            <v>53</v>
          </cell>
          <cell r="BQ53">
            <v>76</v>
          </cell>
          <cell r="BR53">
            <v>63</v>
          </cell>
          <cell r="BS53">
            <v>75</v>
          </cell>
          <cell r="BT53">
            <v>74</v>
          </cell>
          <cell r="BU53">
            <v>66</v>
          </cell>
          <cell r="BV53">
            <v>71</v>
          </cell>
          <cell r="BW53">
            <v>67</v>
          </cell>
          <cell r="BX53">
            <v>87</v>
          </cell>
          <cell r="BY53">
            <v>62</v>
          </cell>
          <cell r="BZ53" t="e">
            <v>#N/A</v>
          </cell>
          <cell r="CA53">
            <v>71</v>
          </cell>
          <cell r="CB53">
            <v>69</v>
          </cell>
          <cell r="CC53">
            <v>71</v>
          </cell>
          <cell r="CD53">
            <v>80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</row>
      </sheetData>
      <sheetData sheetId="24">
        <row r="1">
          <cell r="A1" t="str">
            <v>Distributor Data for Year ended Dec 31st, 2011</v>
          </cell>
          <cell r="B1">
            <v>0</v>
          </cell>
          <cell r="C1">
            <v>0</v>
          </cell>
          <cell r="D1" t="str">
            <v>Algoma Power Inc.</v>
          </cell>
          <cell r="E1" t="str">
            <v>Atikokan Hydro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Fort Erie (CNP)</v>
          </cell>
          <cell r="L1" t="str">
            <v>Centre Wellington Hydro Ltd.</v>
          </cell>
          <cell r="M1" t="str">
            <v>Chapleau Public Utilities Corporation</v>
          </cell>
          <cell r="N1" t="str">
            <v>Chatham-Kent Hydro Inc.</v>
          </cell>
          <cell r="O1" t="str">
            <v>Clinton Power Corporation</v>
          </cell>
          <cell r="P1" t="str">
            <v>COLLUS Power Corporation</v>
          </cell>
          <cell r="Q1" t="str">
            <v>Cooperative Hydro Embrun Inc.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Frances Power Corporation</v>
          </cell>
          <cell r="Z1" t="str">
            <v>Greater Sudbury Hydro Inc.</v>
          </cell>
          <cell r="AA1" t="str">
            <v>Grimsby Power Incorporated</v>
          </cell>
          <cell r="AB1" t="str">
            <v>Guelph Hydro Electric Systems Inc.</v>
          </cell>
          <cell r="AC1" t="str">
            <v>Haldimand County Hydro Inc.</v>
          </cell>
          <cell r="AD1" t="str">
            <v>Halton Hills Hydro Inc.</v>
          </cell>
          <cell r="AE1" t="str">
            <v>Hearst Power Distribution Company Limited</v>
          </cell>
          <cell r="AF1" t="str">
            <v>Horizon Utilities Corporation</v>
          </cell>
          <cell r="AG1" t="str">
            <v>Hydro 2000 Inc.</v>
          </cell>
          <cell r="AH1" t="str">
            <v>Hydro Hawkesbury Inc.</v>
          </cell>
          <cell r="AI1" t="str">
            <v>Hydro One Brampton Networks Inc.</v>
          </cell>
          <cell r="AJ1" t="str">
            <v>Hydro One Networks Inc.</v>
          </cell>
          <cell r="AK1" t="str">
            <v>Hydro Ottawa Limited</v>
          </cell>
          <cell r="AL1" t="str">
            <v>Innisfil Hydro Distribution Systems Limited</v>
          </cell>
          <cell r="AM1" t="str">
            <v>Kenora Hydro Electric Corporation Ltd.</v>
          </cell>
          <cell r="AN1" t="str">
            <v>Kingston Hydro Corporation</v>
          </cell>
          <cell r="AO1" t="str">
            <v>Kitchener-Wilmot Hydro Inc.</v>
          </cell>
          <cell r="AP1" t="str">
            <v>Lakefront Utilities Inc.</v>
          </cell>
          <cell r="AQ1" t="str">
            <v>Lakeland Power Distribution Ltd.</v>
          </cell>
          <cell r="AR1" t="str">
            <v>London Hydro Inc.</v>
          </cell>
          <cell r="AS1" t="str">
            <v>Middlesex Power Distribution Corporation</v>
          </cell>
          <cell r="AT1" t="str">
            <v>Midland Power Utility Corporation</v>
          </cell>
          <cell r="AU1" t="str">
            <v>Milton Hydro Distribution Inc.</v>
          </cell>
          <cell r="AV1" t="str">
            <v>Newmarket - Tay Power Distribution Ltd.</v>
          </cell>
          <cell r="AW1" t="str">
            <v>Niagara Peninsula Energy Inc.</v>
          </cell>
          <cell r="AX1" t="str">
            <v>Niagara-on-the-Lake Hydro Inc.</v>
          </cell>
          <cell r="AY1" t="str">
            <v>Norfolk Power Distribution Inc.</v>
          </cell>
          <cell r="AZ1" t="str">
            <v>North Bay Hydro Distribution Limited</v>
          </cell>
          <cell r="BA1" t="str">
            <v>Northern Ontario Wires Inc.</v>
          </cell>
          <cell r="BB1" t="str">
            <v>Oakville Hydro Electricity Distribution Inc.</v>
          </cell>
          <cell r="BC1" t="str">
            <v>Orangeville Hydro Limited</v>
          </cell>
          <cell r="BD1" t="str">
            <v>Orillia Power Distribution Corporation</v>
          </cell>
          <cell r="BE1" t="str">
            <v>Oshawa PUC Networks Inc.</v>
          </cell>
          <cell r="BF1" t="str">
            <v>Ottawa River Power Corporation</v>
          </cell>
          <cell r="BG1" t="str">
            <v>Parry Sound Power Corporation</v>
          </cell>
          <cell r="BH1" t="str">
            <v>Peterborough Distribution Incorporated</v>
          </cell>
          <cell r="BI1" t="str">
            <v>Port Colborne (CNP)</v>
          </cell>
          <cell r="BJ1" t="str">
            <v>PowerStream Inc.</v>
          </cell>
          <cell r="BK1" t="str">
            <v>PUC Distribution Inc.</v>
          </cell>
          <cell r="BL1" t="str">
            <v>Renfrew Hydro Inc.</v>
          </cell>
          <cell r="BM1" t="str">
            <v>Rideau St. Lawrence Distribution Inc.</v>
          </cell>
          <cell r="BN1" t="str">
            <v>Sioux Lookout Hydro Inc.</v>
          </cell>
          <cell r="BO1" t="str">
            <v>St. Thomas Energy Inc.</v>
          </cell>
          <cell r="BP1" t="str">
            <v>Thunder Bay Hydro Electricity Distribution Inc.</v>
          </cell>
          <cell r="BQ1" t="str">
            <v>Tillsonburg Hydro Inc.</v>
          </cell>
          <cell r="BR1" t="str">
            <v>Toronto Hydro-Electric System Limited</v>
          </cell>
          <cell r="BS1" t="str">
            <v>Veridian Connections Inc.</v>
          </cell>
          <cell r="BT1" t="str">
            <v>Wasaga Distribution Inc.</v>
          </cell>
          <cell r="BU1" t="str">
            <v>Waterloo North Hydro Inc.</v>
          </cell>
          <cell r="BV1" t="str">
            <v>Welland Hydro-Electric System Corp.</v>
          </cell>
          <cell r="BW1" t="str">
            <v>Wellington North Power Inc.</v>
          </cell>
          <cell r="BX1" t="str">
            <v>West Coast Huron Energy Inc.</v>
          </cell>
          <cell r="BY1" t="str">
            <v>West Perth Power Inc.</v>
          </cell>
          <cell r="BZ1" t="str">
            <v>Westario Power Inc.</v>
          </cell>
          <cell r="CA1" t="str">
            <v>Whitby Hydro Electric Corporation</v>
          </cell>
          <cell r="CB1" t="str">
            <v>Woodstock Hydro Services Inc.</v>
          </cell>
          <cell r="CC1" t="str">
            <v>Eastern Ontario Power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2010</v>
          </cell>
          <cell r="D4">
            <v>116316389.43000001</v>
          </cell>
          <cell r="E4">
            <v>5169636.91</v>
          </cell>
          <cell r="F4">
            <v>108012811</v>
          </cell>
          <cell r="G4">
            <v>27427264.32</v>
          </cell>
          <cell r="H4">
            <v>92199627.690000013</v>
          </cell>
          <cell r="I4">
            <v>225796210.93000001</v>
          </cell>
          <cell r="J4">
            <v>182994666</v>
          </cell>
          <cell r="K4">
            <v>88195559.290000007</v>
          </cell>
          <cell r="L4">
            <v>17073298.449999999</v>
          </cell>
          <cell r="M4">
            <v>2244524.67</v>
          </cell>
          <cell r="N4">
            <v>85609843.210000008</v>
          </cell>
          <cell r="O4">
            <v>2201761.83</v>
          </cell>
          <cell r="P4">
            <v>37254777.589999996</v>
          </cell>
          <cell r="Q4">
            <v>3423228.64</v>
          </cell>
          <cell r="R4">
            <v>25828453.219999999</v>
          </cell>
          <cell r="S4">
            <v>925082421</v>
          </cell>
          <cell r="T4">
            <v>308913592</v>
          </cell>
          <cell r="U4">
            <v>30695447.32</v>
          </cell>
          <cell r="V4">
            <v>7121833.4799999995</v>
          </cell>
          <cell r="W4">
            <v>59146591.339999996</v>
          </cell>
          <cell r="X4">
            <v>81194221.779999986</v>
          </cell>
          <cell r="Y4">
            <v>10617985.949999997</v>
          </cell>
          <cell r="Z4">
            <v>182129144</v>
          </cell>
          <cell r="AA4">
            <v>28980241.690000001</v>
          </cell>
          <cell r="AB4">
            <v>181934725.25</v>
          </cell>
          <cell r="AC4">
            <v>61232384.32</v>
          </cell>
          <cell r="AD4">
            <v>52206475</v>
          </cell>
          <cell r="AE4">
            <v>3827008.1999999997</v>
          </cell>
          <cell r="AF4">
            <v>661633914.85000014</v>
          </cell>
          <cell r="AG4">
            <v>1024081.64</v>
          </cell>
          <cell r="AH4">
            <v>3697399.5100000002</v>
          </cell>
          <cell r="AI4">
            <v>585150768.88000011</v>
          </cell>
          <cell r="AJ4">
            <v>7389667815.1100016</v>
          </cell>
          <cell r="AK4">
            <v>1125751647.1899998</v>
          </cell>
          <cell r="AL4">
            <v>57342058.270000011</v>
          </cell>
          <cell r="AM4">
            <v>14589291.460000001</v>
          </cell>
          <cell r="AN4">
            <v>48389462</v>
          </cell>
          <cell r="AO4">
            <v>315492780</v>
          </cell>
          <cell r="AP4">
            <v>20421186.129999999</v>
          </cell>
          <cell r="AQ4">
            <v>27734427.970000003</v>
          </cell>
          <cell r="AR4">
            <v>360891668.97000003</v>
          </cell>
          <cell r="AS4">
            <v>20373467.410000004</v>
          </cell>
          <cell r="AT4">
            <v>23683598.979999997</v>
          </cell>
          <cell r="AU4">
            <v>134881249.46000001</v>
          </cell>
          <cell r="AV4">
            <v>117447135.47</v>
          </cell>
          <cell r="AW4">
            <v>209298968.38</v>
          </cell>
          <cell r="AX4">
            <v>45490927.920000009</v>
          </cell>
          <cell r="AY4">
            <v>83698759.659999982</v>
          </cell>
          <cell r="AZ4">
            <v>93702331.439999983</v>
          </cell>
          <cell r="BA4">
            <v>6537467.1299999999</v>
          </cell>
          <cell r="BB4">
            <v>229596489.87</v>
          </cell>
          <cell r="BC4">
            <v>34069262.519999996</v>
          </cell>
          <cell r="BD4">
            <v>33374001.700000003</v>
          </cell>
          <cell r="BE4">
            <v>162471783</v>
          </cell>
          <cell r="BF4">
            <v>25472625.770000003</v>
          </cell>
          <cell r="BG4">
            <v>11937479.460000003</v>
          </cell>
          <cell r="BH4">
            <v>84677271.429999977</v>
          </cell>
          <cell r="BI4">
            <v>15330794.24</v>
          </cell>
          <cell r="BJ4">
            <v>1512701084.8299999</v>
          </cell>
          <cell r="BK4">
            <v>89274241.539999992</v>
          </cell>
          <cell r="BL4">
            <v>12711556.469999999</v>
          </cell>
          <cell r="BM4">
            <v>6389185.4500000002</v>
          </cell>
          <cell r="BN4">
            <v>8249248.3800000018</v>
          </cell>
          <cell r="BO4">
            <v>46273436.320000008</v>
          </cell>
          <cell r="BP4">
            <v>157431302.81</v>
          </cell>
          <cell r="BQ4">
            <v>17329314.5</v>
          </cell>
          <cell r="BR4">
            <v>4437807414.2200003</v>
          </cell>
          <cell r="BS4">
            <v>363555574</v>
          </cell>
          <cell r="BT4">
            <v>23252600.190000005</v>
          </cell>
          <cell r="BU4">
            <v>246800677.79999995</v>
          </cell>
          <cell r="BV4">
            <v>49817912</v>
          </cell>
          <cell r="BW4">
            <v>10877074.209999999</v>
          </cell>
          <cell r="BX4">
            <v>6717968</v>
          </cell>
          <cell r="BY4">
            <v>5560513.5199999996</v>
          </cell>
          <cell r="BZ4">
            <v>50845294.709999993</v>
          </cell>
          <cell r="CA4">
            <v>154523239.24000001</v>
          </cell>
          <cell r="CB4">
            <v>42668454.07</v>
          </cell>
          <cell r="CC4">
            <v>0</v>
          </cell>
        </row>
        <row r="5">
          <cell r="A5" t="str">
            <v>Accumulated Amortization</v>
          </cell>
          <cell r="B5" t="str">
            <v>ACCDEP</v>
          </cell>
          <cell r="C5">
            <v>2010</v>
          </cell>
          <cell r="D5">
            <v>-48181771.469999999</v>
          </cell>
          <cell r="E5">
            <v>-2936880.25</v>
          </cell>
          <cell r="F5">
            <v>-46051124</v>
          </cell>
          <cell r="G5">
            <v>-9588671.7799999993</v>
          </cell>
          <cell r="H5">
            <v>-26709018.66</v>
          </cell>
          <cell r="I5">
            <v>-119192444.53</v>
          </cell>
          <cell r="J5">
            <v>-84779399</v>
          </cell>
          <cell r="K5">
            <v>-35827733.710000001</v>
          </cell>
          <cell r="L5">
            <v>-9169806.6799999997</v>
          </cell>
          <cell r="M5">
            <v>-1426414.92</v>
          </cell>
          <cell r="N5">
            <v>-32819464.09</v>
          </cell>
          <cell r="O5">
            <v>-561226.68000000005</v>
          </cell>
          <cell r="P5">
            <v>-14576355.470000001</v>
          </cell>
          <cell r="Q5">
            <v>-1102488.18</v>
          </cell>
          <cell r="R5">
            <v>-14031987.300000001</v>
          </cell>
          <cell r="S5">
            <v>-444783585</v>
          </cell>
          <cell r="T5">
            <v>-117445651</v>
          </cell>
          <cell r="U5">
            <v>-9149809.6600000001</v>
          </cell>
          <cell r="V5">
            <v>-4661945.3899999997</v>
          </cell>
          <cell r="W5">
            <v>-16295695.119999999</v>
          </cell>
          <cell r="X5">
            <v>-43943624.479999997</v>
          </cell>
          <cell r="Y5">
            <v>-7543754.9500000002</v>
          </cell>
          <cell r="Z5">
            <v>-103658920</v>
          </cell>
          <cell r="AA5">
            <v>-12700493.34</v>
          </cell>
          <cell r="AB5">
            <v>-57132029.979999997</v>
          </cell>
          <cell r="AC5">
            <v>-22697860.16</v>
          </cell>
          <cell r="AD5">
            <v>-19122862</v>
          </cell>
          <cell r="AE5">
            <v>-3066688.8</v>
          </cell>
          <cell r="AF5">
            <v>-327086844.06</v>
          </cell>
          <cell r="AG5">
            <v>-429406.37</v>
          </cell>
          <cell r="AH5">
            <v>-1614112.81</v>
          </cell>
          <cell r="AI5">
            <v>-244882635.92999998</v>
          </cell>
          <cell r="AJ5">
            <v>-2821209799.46</v>
          </cell>
          <cell r="AK5">
            <v>-441178409.19</v>
          </cell>
          <cell r="AL5">
            <v>-27555405.079999998</v>
          </cell>
          <cell r="AM5">
            <v>-6833326.4000000004</v>
          </cell>
          <cell r="AN5">
            <v>-19035171</v>
          </cell>
          <cell r="AO5">
            <v>-130416305.03</v>
          </cell>
          <cell r="AP5">
            <v>-7412315.0800000001</v>
          </cell>
          <cell r="AQ5">
            <v>-9390834.4100000001</v>
          </cell>
          <cell r="AR5">
            <v>-174378673.53</v>
          </cell>
          <cell r="AS5">
            <v>-10984777.35</v>
          </cell>
          <cell r="AT5">
            <v>-11383076.789999999</v>
          </cell>
          <cell r="AU5">
            <v>-55808603.700000003</v>
          </cell>
          <cell r="AV5">
            <v>-47359017.479999997</v>
          </cell>
          <cell r="AW5">
            <v>-98445124.760000005</v>
          </cell>
          <cell r="AX5">
            <v>-19895705.309999999</v>
          </cell>
          <cell r="AY5">
            <v>-25835328.199999999</v>
          </cell>
          <cell r="AZ5">
            <v>-48981464.32</v>
          </cell>
          <cell r="BA5">
            <v>-3119295.04</v>
          </cell>
          <cell r="BB5">
            <v>-85365492.620000005</v>
          </cell>
          <cell r="BC5">
            <v>-16585038.439999999</v>
          </cell>
          <cell r="BD5">
            <v>-17565940.25</v>
          </cell>
          <cell r="BE5">
            <v>-82890064</v>
          </cell>
          <cell r="BF5">
            <v>-16217706.199999999</v>
          </cell>
          <cell r="BG5">
            <v>-6965573.5999999996</v>
          </cell>
          <cell r="BH5">
            <v>-29619450.039999999</v>
          </cell>
          <cell r="BI5">
            <v>-2174230.7200000002</v>
          </cell>
          <cell r="BJ5">
            <v>-619451272.76999998</v>
          </cell>
          <cell r="BK5">
            <v>-47689616.340000004</v>
          </cell>
          <cell r="BL5">
            <v>-8199560.2300000004</v>
          </cell>
          <cell r="BM5">
            <v>-1904543.09</v>
          </cell>
          <cell r="BN5">
            <v>-2932348.63</v>
          </cell>
          <cell r="BO5">
            <v>-20614926.02</v>
          </cell>
          <cell r="BP5">
            <v>-85340674.939999998</v>
          </cell>
          <cell r="BQ5">
            <v>-8789030.8900000006</v>
          </cell>
          <cell r="BR5">
            <v>-2283939226.3000002</v>
          </cell>
          <cell r="BS5">
            <v>-185485613</v>
          </cell>
          <cell r="BT5">
            <v>-10915212.17</v>
          </cell>
          <cell r="BU5">
            <v>-105250602.28</v>
          </cell>
          <cell r="BV5">
            <v>-26293738</v>
          </cell>
          <cell r="BW5">
            <v>-5841907.9199999999</v>
          </cell>
          <cell r="BX5">
            <v>-2240016</v>
          </cell>
          <cell r="BY5">
            <v>-3229757.53</v>
          </cell>
          <cell r="BZ5">
            <v>-15334483.92</v>
          </cell>
          <cell r="CA5">
            <v>-66049072.140000001</v>
          </cell>
          <cell r="CB5">
            <v>-17161297.100000001</v>
          </cell>
          <cell r="CC5">
            <v>0</v>
          </cell>
        </row>
        <row r="6">
          <cell r="A6" t="str">
            <v>Amortization Expense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</row>
        <row r="7">
          <cell r="A7" t="str">
            <v>Plant Additions</v>
          </cell>
          <cell r="B7" t="str">
            <v>PADD</v>
          </cell>
          <cell r="C7">
            <v>2010</v>
          </cell>
          <cell r="D7">
            <v>7425297.79</v>
          </cell>
          <cell r="E7">
            <v>183820</v>
          </cell>
          <cell r="F7">
            <v>5369353</v>
          </cell>
          <cell r="G7">
            <v>1617575</v>
          </cell>
          <cell r="H7">
            <v>5760419</v>
          </cell>
          <cell r="I7">
            <v>18080892.870000001</v>
          </cell>
          <cell r="J7">
            <v>0</v>
          </cell>
          <cell r="K7">
            <v>4304187.01</v>
          </cell>
          <cell r="L7">
            <v>731115.78</v>
          </cell>
          <cell r="M7">
            <v>8254.7900000000009</v>
          </cell>
          <cell r="N7">
            <v>4229823</v>
          </cell>
          <cell r="O7">
            <v>141600</v>
          </cell>
          <cell r="P7">
            <v>1170639.8999999999</v>
          </cell>
          <cell r="Q7">
            <v>99261</v>
          </cell>
          <cell r="R7">
            <v>569399.15</v>
          </cell>
          <cell r="S7">
            <v>55778638</v>
          </cell>
          <cell r="T7">
            <v>17255362</v>
          </cell>
          <cell r="U7">
            <v>1794153</v>
          </cell>
          <cell r="V7">
            <v>152061.29999999999</v>
          </cell>
          <cell r="W7">
            <v>2843642.87</v>
          </cell>
          <cell r="X7">
            <v>3819544</v>
          </cell>
          <cell r="Y7">
            <v>261955.3</v>
          </cell>
          <cell r="Z7">
            <v>8534635.7200000007</v>
          </cell>
          <cell r="AA7">
            <v>1359102.63</v>
          </cell>
          <cell r="AB7">
            <v>16474781.77</v>
          </cell>
          <cell r="AC7">
            <v>4888068</v>
          </cell>
          <cell r="AD7">
            <v>3366112.97</v>
          </cell>
          <cell r="AE7">
            <v>520048.74</v>
          </cell>
          <cell r="AF7">
            <v>44674968.369999997</v>
          </cell>
          <cell r="AG7">
            <v>109286.19</v>
          </cell>
          <cell r="AH7">
            <v>209225.89</v>
          </cell>
          <cell r="AI7">
            <v>32880858</v>
          </cell>
          <cell r="AJ7">
            <v>606200000</v>
          </cell>
          <cell r="AK7">
            <v>52507794</v>
          </cell>
          <cell r="AL7">
            <v>4312278</v>
          </cell>
          <cell r="AM7">
            <v>1531286</v>
          </cell>
          <cell r="AN7">
            <v>3641040</v>
          </cell>
          <cell r="AO7">
            <v>15259839.710000001</v>
          </cell>
          <cell r="AP7">
            <v>1210827.32</v>
          </cell>
          <cell r="AQ7">
            <v>1991348.31</v>
          </cell>
          <cell r="AR7">
            <v>26511233</v>
          </cell>
          <cell r="AS7">
            <v>1553746</v>
          </cell>
          <cell r="AT7">
            <v>2281088.4</v>
          </cell>
          <cell r="AU7">
            <v>7366783.0700000003</v>
          </cell>
          <cell r="AV7">
            <v>5920779</v>
          </cell>
          <cell r="AW7">
            <v>11997289.720000001</v>
          </cell>
          <cell r="AX7">
            <v>2505181.7000000002</v>
          </cell>
          <cell r="AY7">
            <v>9599769.0099999998</v>
          </cell>
          <cell r="AZ7">
            <v>7318512.5099999998</v>
          </cell>
          <cell r="BA7">
            <v>247069</v>
          </cell>
          <cell r="BB7">
            <v>19045132.629999999</v>
          </cell>
          <cell r="BC7">
            <v>1783450.36</v>
          </cell>
          <cell r="BD7">
            <v>1617709</v>
          </cell>
          <cell r="BE7">
            <v>6350924</v>
          </cell>
          <cell r="BF7">
            <v>1128076.25</v>
          </cell>
          <cell r="BG7">
            <v>491417.51</v>
          </cell>
          <cell r="BH7">
            <v>6804755</v>
          </cell>
          <cell r="BI7">
            <v>2906930</v>
          </cell>
          <cell r="BJ7">
            <v>63314708</v>
          </cell>
          <cell r="BK7">
            <v>5856346</v>
          </cell>
          <cell r="BL7">
            <v>633656</v>
          </cell>
          <cell r="BM7">
            <v>543809.79</v>
          </cell>
          <cell r="BN7">
            <v>387978.47</v>
          </cell>
          <cell r="BO7">
            <v>1266179.68</v>
          </cell>
          <cell r="BP7">
            <v>8516762</v>
          </cell>
          <cell r="BQ7">
            <v>1020825</v>
          </cell>
          <cell r="BR7">
            <v>261125162</v>
          </cell>
          <cell r="BS7">
            <v>30741373</v>
          </cell>
          <cell r="BT7">
            <v>2086187</v>
          </cell>
          <cell r="BU7">
            <v>17408533</v>
          </cell>
          <cell r="BV7">
            <v>2015222</v>
          </cell>
          <cell r="BW7">
            <v>414053.7</v>
          </cell>
          <cell r="BX7">
            <v>913116</v>
          </cell>
          <cell r="BY7">
            <v>570321.86</v>
          </cell>
          <cell r="BZ7">
            <v>3329535</v>
          </cell>
          <cell r="CA7">
            <v>5524972</v>
          </cell>
          <cell r="CB7">
            <v>4117713.67</v>
          </cell>
          <cell r="CC7">
            <v>887746.88</v>
          </cell>
        </row>
        <row r="8">
          <cell r="A8" t="str">
            <v>OM&amp;A Expense</v>
          </cell>
          <cell r="B8" t="str">
            <v>COMA</v>
          </cell>
          <cell r="C8">
            <v>2010</v>
          </cell>
          <cell r="D8">
            <v>8598870.7899999991</v>
          </cell>
          <cell r="E8">
            <v>996788.56</v>
          </cell>
          <cell r="F8">
            <v>9730968</v>
          </cell>
          <cell r="G8">
            <v>3957500.71</v>
          </cell>
          <cell r="H8">
            <v>7272121.71</v>
          </cell>
          <cell r="I8">
            <v>13328484.169999998</v>
          </cell>
          <cell r="J8">
            <v>9461377</v>
          </cell>
          <cell r="K8">
            <v>5280016.55</v>
          </cell>
          <cell r="L8">
            <v>1717989.72</v>
          </cell>
          <cell r="M8">
            <v>538994.71</v>
          </cell>
          <cell r="N8">
            <v>6405968.0200000005</v>
          </cell>
          <cell r="O8">
            <v>560534.21</v>
          </cell>
          <cell r="P8">
            <v>3893046.62</v>
          </cell>
          <cell r="Q8">
            <v>467288.44</v>
          </cell>
          <cell r="R8">
            <v>1846948.9100000001</v>
          </cell>
          <cell r="S8">
            <v>41013152</v>
          </cell>
          <cell r="T8">
            <v>21901492</v>
          </cell>
          <cell r="U8">
            <v>4314759.13</v>
          </cell>
          <cell r="V8">
            <v>1022964.72</v>
          </cell>
          <cell r="W8">
            <v>5331806.92</v>
          </cell>
          <cell r="X8">
            <v>3794085.2299999995</v>
          </cell>
          <cell r="Y8">
            <v>1291457.74</v>
          </cell>
          <cell r="Z8">
            <v>7458366</v>
          </cell>
          <cell r="AA8">
            <v>1776406.4500000002</v>
          </cell>
          <cell r="AB8">
            <v>9651809.4299999997</v>
          </cell>
          <cell r="AC8">
            <v>6663867.6100000003</v>
          </cell>
          <cell r="AD8">
            <v>4289387</v>
          </cell>
          <cell r="AE8">
            <v>792456.31</v>
          </cell>
          <cell r="AF8">
            <v>38387799.369999997</v>
          </cell>
          <cell r="AG8">
            <v>289718.12</v>
          </cell>
          <cell r="AH8">
            <v>826059.21000000008</v>
          </cell>
          <cell r="AI8">
            <v>18169292.330000002</v>
          </cell>
          <cell r="AJ8">
            <v>521315480.45999998</v>
          </cell>
          <cell r="AK8">
            <v>52735883.82</v>
          </cell>
          <cell r="AL8">
            <v>3773429.6</v>
          </cell>
          <cell r="AM8">
            <v>1678526.65</v>
          </cell>
          <cell r="AN8">
            <v>5645427</v>
          </cell>
          <cell r="AO8">
            <v>12417649.240000002</v>
          </cell>
          <cell r="AP8">
            <v>2024634.71</v>
          </cell>
          <cell r="AQ8">
            <v>3069356.2800000003</v>
          </cell>
          <cell r="AR8">
            <v>28745974.459999997</v>
          </cell>
          <cell r="AS8">
            <v>1674027.1500000001</v>
          </cell>
          <cell r="AT8">
            <v>1767856.78</v>
          </cell>
          <cell r="AU8">
            <v>5646935.3799999999</v>
          </cell>
          <cell r="AV8">
            <v>6675646.8399999999</v>
          </cell>
          <cell r="AW8">
            <v>13311089.949999999</v>
          </cell>
          <cell r="AX8">
            <v>1717408.27</v>
          </cell>
          <cell r="AY8">
            <v>4758272.59</v>
          </cell>
          <cell r="AZ8">
            <v>4809999.0699999994</v>
          </cell>
          <cell r="BA8">
            <v>2016622.79</v>
          </cell>
          <cell r="BB8">
            <v>10808516.199999999</v>
          </cell>
          <cell r="BC8">
            <v>2552190</v>
          </cell>
          <cell r="BD8">
            <v>4093750.7700000005</v>
          </cell>
          <cell r="BE8">
            <v>8362787</v>
          </cell>
          <cell r="BF8">
            <v>2258616.5900000003</v>
          </cell>
          <cell r="BG8">
            <v>1204457.8900000001</v>
          </cell>
          <cell r="BH8">
            <v>6012831.1399999997</v>
          </cell>
          <cell r="BI8">
            <v>3482766.62</v>
          </cell>
          <cell r="BJ8">
            <v>52489479.329999998</v>
          </cell>
          <cell r="BK8">
            <v>8173362.2799999993</v>
          </cell>
          <cell r="BL8">
            <v>961010.86999999988</v>
          </cell>
          <cell r="BM8">
            <v>1606958.0300000003</v>
          </cell>
          <cell r="BN8">
            <v>1133633.6599999999</v>
          </cell>
          <cell r="BO8">
            <v>3215894.01</v>
          </cell>
          <cell r="BP8">
            <v>12039742.83</v>
          </cell>
          <cell r="BQ8">
            <v>2123372.86</v>
          </cell>
          <cell r="BR8">
            <v>198472526.64000002</v>
          </cell>
          <cell r="BS8">
            <v>19398340</v>
          </cell>
          <cell r="BT8">
            <v>2063960.5099999998</v>
          </cell>
          <cell r="BU8">
            <v>9402820.9299999997</v>
          </cell>
          <cell r="BV8">
            <v>4588247</v>
          </cell>
          <cell r="BW8">
            <v>1233490.7</v>
          </cell>
          <cell r="BX8">
            <v>1283309</v>
          </cell>
          <cell r="BY8">
            <v>955783.70000000007</v>
          </cell>
          <cell r="BZ8">
            <v>4216845.8899999997</v>
          </cell>
          <cell r="CA8">
            <v>8463452.6000000015</v>
          </cell>
          <cell r="CB8">
            <v>3470619.95</v>
          </cell>
          <cell r="CC8">
            <v>0</v>
          </cell>
        </row>
        <row r="9">
          <cell r="A9" t="str">
            <v>Income Taxes</v>
          </cell>
          <cell r="B9" t="str">
            <v>CTAXINC</v>
          </cell>
          <cell r="C9">
            <v>2010</v>
          </cell>
          <cell r="D9">
            <v>597386</v>
          </cell>
          <cell r="E9">
            <v>-75522</v>
          </cell>
          <cell r="F9">
            <v>906000</v>
          </cell>
          <cell r="G9">
            <v>397345</v>
          </cell>
          <cell r="H9">
            <v>1606928</v>
          </cell>
          <cell r="I9">
            <v>1567502.42</v>
          </cell>
          <cell r="J9">
            <v>1429942</v>
          </cell>
          <cell r="K9">
            <v>271557.21999999997</v>
          </cell>
          <cell r="L9">
            <v>-120185</v>
          </cell>
          <cell r="M9">
            <v>0</v>
          </cell>
          <cell r="N9">
            <v>1087446</v>
          </cell>
          <cell r="O9">
            <v>0</v>
          </cell>
          <cell r="P9">
            <v>96378</v>
          </cell>
          <cell r="Q9">
            <v>15856</v>
          </cell>
          <cell r="R9">
            <v>580220</v>
          </cell>
          <cell r="S9">
            <v>7206255</v>
          </cell>
          <cell r="T9">
            <v>2187812</v>
          </cell>
          <cell r="U9">
            <v>176000</v>
          </cell>
          <cell r="V9">
            <v>13078</v>
          </cell>
          <cell r="W9">
            <v>422027</v>
          </cell>
          <cell r="X9">
            <v>723000</v>
          </cell>
          <cell r="Y9">
            <v>-8780</v>
          </cell>
          <cell r="Z9">
            <v>1491956</v>
          </cell>
          <cell r="AA9">
            <v>180390.91</v>
          </cell>
          <cell r="AB9">
            <v>2079364.04</v>
          </cell>
          <cell r="AC9">
            <v>1233049</v>
          </cell>
          <cell r="AD9">
            <v>558014</v>
          </cell>
          <cell r="AE9">
            <v>-9650</v>
          </cell>
          <cell r="AF9">
            <v>5717506</v>
          </cell>
          <cell r="AG9">
            <v>-4934</v>
          </cell>
          <cell r="AH9">
            <v>127260</v>
          </cell>
          <cell r="AI9">
            <v>4678095.5199999996</v>
          </cell>
          <cell r="AJ9">
            <v>7983018.79</v>
          </cell>
          <cell r="AK9">
            <v>13316081</v>
          </cell>
          <cell r="AL9">
            <v>627000</v>
          </cell>
          <cell r="AM9">
            <v>-10043</v>
          </cell>
          <cell r="AN9">
            <v>256556</v>
          </cell>
          <cell r="AO9">
            <v>2193378.2200000002</v>
          </cell>
          <cell r="AP9">
            <v>294247</v>
          </cell>
          <cell r="AQ9">
            <v>52847</v>
          </cell>
          <cell r="AR9">
            <v>2535544</v>
          </cell>
          <cell r="AS9">
            <v>227105</v>
          </cell>
          <cell r="AT9">
            <v>85807</v>
          </cell>
          <cell r="AU9">
            <v>503575</v>
          </cell>
          <cell r="AV9">
            <v>1040513.78</v>
          </cell>
          <cell r="AW9">
            <v>1597691.81</v>
          </cell>
          <cell r="AX9">
            <v>320463</v>
          </cell>
          <cell r="AY9">
            <v>531000</v>
          </cell>
          <cell r="AZ9">
            <v>734285</v>
          </cell>
          <cell r="BA9">
            <v>32483</v>
          </cell>
          <cell r="BB9">
            <v>1673240</v>
          </cell>
          <cell r="BC9">
            <v>285235</v>
          </cell>
          <cell r="BD9">
            <v>624000</v>
          </cell>
          <cell r="BE9">
            <v>1885201</v>
          </cell>
          <cell r="BF9">
            <v>29695</v>
          </cell>
          <cell r="BG9">
            <v>-27051</v>
          </cell>
          <cell r="BH9">
            <v>1217103.05</v>
          </cell>
          <cell r="BI9">
            <v>27046.639999999999</v>
          </cell>
          <cell r="BJ9">
            <v>380062.26</v>
          </cell>
          <cell r="BK9">
            <v>445000</v>
          </cell>
          <cell r="BL9">
            <v>6960</v>
          </cell>
          <cell r="BM9">
            <v>-1415</v>
          </cell>
          <cell r="BN9">
            <v>12408.59</v>
          </cell>
          <cell r="BO9">
            <v>407059.68</v>
          </cell>
          <cell r="BP9">
            <v>253500</v>
          </cell>
          <cell r="BQ9">
            <v>83488</v>
          </cell>
          <cell r="BR9">
            <v>23945794</v>
          </cell>
          <cell r="BS9">
            <v>3249262</v>
          </cell>
          <cell r="BT9">
            <v>190576.14</v>
          </cell>
          <cell r="BU9">
            <v>1189851</v>
          </cell>
          <cell r="BV9">
            <v>503422</v>
          </cell>
          <cell r="BW9">
            <v>3867</v>
          </cell>
          <cell r="BX9">
            <v>127852</v>
          </cell>
          <cell r="BY9">
            <v>0</v>
          </cell>
          <cell r="BZ9">
            <v>303000</v>
          </cell>
          <cell r="CA9">
            <v>1481096.12</v>
          </cell>
          <cell r="CB9">
            <v>513736</v>
          </cell>
          <cell r="CC9">
            <v>0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2010</v>
          </cell>
          <cell r="D10">
            <v>11612</v>
          </cell>
          <cell r="E10">
            <v>1663</v>
          </cell>
          <cell r="F10">
            <v>35688</v>
          </cell>
          <cell r="G10">
            <v>9667</v>
          </cell>
          <cell r="H10">
            <v>37654</v>
          </cell>
          <cell r="I10">
            <v>64329</v>
          </cell>
          <cell r="J10">
            <v>50890</v>
          </cell>
          <cell r="K10">
            <v>15635</v>
          </cell>
          <cell r="L10">
            <v>6463</v>
          </cell>
          <cell r="M10">
            <v>1306</v>
          </cell>
          <cell r="N10">
            <v>32033</v>
          </cell>
          <cell r="O10">
            <v>1639</v>
          </cell>
          <cell r="P10">
            <v>15533</v>
          </cell>
          <cell r="Q10">
            <v>1958</v>
          </cell>
          <cell r="R10">
            <v>11205</v>
          </cell>
          <cell r="S10">
            <v>192960</v>
          </cell>
          <cell r="T10">
            <v>84866</v>
          </cell>
          <cell r="U10">
            <v>14373</v>
          </cell>
          <cell r="V10">
            <v>3300</v>
          </cell>
          <cell r="W10">
            <v>28183</v>
          </cell>
          <cell r="X10">
            <v>19579</v>
          </cell>
          <cell r="Y10">
            <v>3777</v>
          </cell>
          <cell r="Z10">
            <v>46710</v>
          </cell>
          <cell r="AA10">
            <v>10151</v>
          </cell>
          <cell r="AB10">
            <v>50250</v>
          </cell>
          <cell r="AC10">
            <v>20971</v>
          </cell>
          <cell r="AD10">
            <v>20790</v>
          </cell>
          <cell r="AE10">
            <v>2734</v>
          </cell>
          <cell r="AF10">
            <v>234464</v>
          </cell>
          <cell r="AG10">
            <v>1196</v>
          </cell>
          <cell r="AH10">
            <v>5496</v>
          </cell>
          <cell r="AI10">
            <v>134228</v>
          </cell>
          <cell r="AJ10">
            <v>1203030</v>
          </cell>
          <cell r="AK10">
            <v>300664</v>
          </cell>
          <cell r="AL10">
            <v>14707</v>
          </cell>
          <cell r="AM10">
            <v>5580</v>
          </cell>
          <cell r="AN10">
            <v>26944</v>
          </cell>
          <cell r="AO10">
            <v>86611</v>
          </cell>
          <cell r="AP10">
            <v>9571</v>
          </cell>
          <cell r="AQ10">
            <v>9439</v>
          </cell>
          <cell r="AR10">
            <v>146974</v>
          </cell>
          <cell r="AS10">
            <v>7859</v>
          </cell>
          <cell r="AT10">
            <v>6914</v>
          </cell>
          <cell r="AU10">
            <v>29142</v>
          </cell>
          <cell r="AV10">
            <v>32911</v>
          </cell>
          <cell r="AW10">
            <v>51048</v>
          </cell>
          <cell r="AX10">
            <v>7882</v>
          </cell>
          <cell r="AY10">
            <v>18940</v>
          </cell>
          <cell r="AZ10">
            <v>23754</v>
          </cell>
          <cell r="BA10">
            <v>6026</v>
          </cell>
          <cell r="BB10">
            <v>62674</v>
          </cell>
          <cell r="BC10">
            <v>11256</v>
          </cell>
          <cell r="BD10">
            <v>12862</v>
          </cell>
          <cell r="BE10">
            <v>52710</v>
          </cell>
          <cell r="BF10">
            <v>10475</v>
          </cell>
          <cell r="BG10">
            <v>3377</v>
          </cell>
          <cell r="BH10">
            <v>35012</v>
          </cell>
          <cell r="BI10">
            <v>9169</v>
          </cell>
          <cell r="BJ10">
            <v>325540</v>
          </cell>
          <cell r="BK10">
            <v>32870</v>
          </cell>
          <cell r="BL10">
            <v>4155</v>
          </cell>
          <cell r="BM10">
            <v>5818</v>
          </cell>
          <cell r="BN10">
            <v>2754</v>
          </cell>
          <cell r="BO10">
            <v>16419</v>
          </cell>
          <cell r="BP10">
            <v>49508</v>
          </cell>
          <cell r="BQ10">
            <v>6700</v>
          </cell>
          <cell r="BR10">
            <v>700386</v>
          </cell>
          <cell r="BS10">
            <v>112569</v>
          </cell>
          <cell r="BT10">
            <v>12046</v>
          </cell>
          <cell r="BU10">
            <v>51914</v>
          </cell>
          <cell r="BV10">
            <v>21411</v>
          </cell>
          <cell r="BW10">
            <v>3613</v>
          </cell>
          <cell r="BX10">
            <v>3770</v>
          </cell>
          <cell r="BY10">
            <v>2049</v>
          </cell>
          <cell r="BZ10">
            <v>22007</v>
          </cell>
          <cell r="CA10">
            <v>39669</v>
          </cell>
          <cell r="CB10">
            <v>15074</v>
          </cell>
          <cell r="CC10">
            <v>3561</v>
          </cell>
        </row>
        <row r="11">
          <cell r="A11" t="str">
            <v>Customers - Residential</v>
          </cell>
          <cell r="B11" t="str">
            <v>YNR</v>
          </cell>
          <cell r="C11">
            <v>2010</v>
          </cell>
          <cell r="D11">
            <v>10623</v>
          </cell>
          <cell r="E11">
            <v>1409</v>
          </cell>
          <cell r="F11">
            <v>31750</v>
          </cell>
          <cell r="G11">
            <v>8215</v>
          </cell>
          <cell r="H11">
            <v>34495</v>
          </cell>
          <cell r="I11">
            <v>58263</v>
          </cell>
          <cell r="J11">
            <v>45526</v>
          </cell>
          <cell r="K11">
            <v>14278</v>
          </cell>
          <cell r="L11">
            <v>5692</v>
          </cell>
          <cell r="M11">
            <v>1132</v>
          </cell>
          <cell r="N11">
            <v>28512</v>
          </cell>
          <cell r="O11">
            <v>1403</v>
          </cell>
          <cell r="P11">
            <v>13727</v>
          </cell>
          <cell r="Q11">
            <v>1777</v>
          </cell>
          <cell r="R11">
            <v>9899</v>
          </cell>
          <cell r="S11">
            <v>171247</v>
          </cell>
          <cell r="T11">
            <v>76720</v>
          </cell>
          <cell r="U11">
            <v>12847</v>
          </cell>
          <cell r="V11">
            <v>2850</v>
          </cell>
          <cell r="W11">
            <v>25915</v>
          </cell>
          <cell r="X11">
            <v>17373</v>
          </cell>
          <cell r="Y11">
            <v>3307</v>
          </cell>
          <cell r="Z11">
            <v>42068</v>
          </cell>
          <cell r="AA11">
            <v>9379</v>
          </cell>
          <cell r="AB11">
            <v>46001</v>
          </cell>
          <cell r="AC11">
            <v>18465</v>
          </cell>
          <cell r="AD11">
            <v>18944</v>
          </cell>
          <cell r="AE11">
            <v>2292</v>
          </cell>
          <cell r="AF11">
            <v>214133</v>
          </cell>
          <cell r="AG11">
            <v>1041</v>
          </cell>
          <cell r="AH11">
            <v>4817</v>
          </cell>
          <cell r="AI11">
            <v>124592</v>
          </cell>
          <cell r="AJ11">
            <v>1093342</v>
          </cell>
          <cell r="AK11">
            <v>273758</v>
          </cell>
          <cell r="AL11">
            <v>13747</v>
          </cell>
          <cell r="AM11">
            <v>4770</v>
          </cell>
          <cell r="AN11">
            <v>23336</v>
          </cell>
          <cell r="AO11">
            <v>78142</v>
          </cell>
          <cell r="AP11">
            <v>8369</v>
          </cell>
          <cell r="AQ11">
            <v>7782</v>
          </cell>
          <cell r="AR11">
            <v>133452</v>
          </cell>
          <cell r="AS11">
            <v>6984</v>
          </cell>
          <cell r="AT11">
            <v>6063</v>
          </cell>
          <cell r="AU11">
            <v>26587</v>
          </cell>
          <cell r="AV11">
            <v>29533</v>
          </cell>
          <cell r="AW11">
            <v>45840</v>
          </cell>
          <cell r="AX11">
            <v>6537</v>
          </cell>
          <cell r="AY11">
            <v>16769</v>
          </cell>
          <cell r="AZ11">
            <v>20845</v>
          </cell>
          <cell r="BA11">
            <v>5202</v>
          </cell>
          <cell r="BB11">
            <v>56902</v>
          </cell>
          <cell r="BC11">
            <v>9963</v>
          </cell>
          <cell r="BD11">
            <v>11357</v>
          </cell>
          <cell r="BE11">
            <v>48387</v>
          </cell>
          <cell r="BF11">
            <v>8955</v>
          </cell>
          <cell r="BG11">
            <v>2773</v>
          </cell>
          <cell r="BH11">
            <v>31037</v>
          </cell>
          <cell r="BI11">
            <v>8151</v>
          </cell>
          <cell r="BJ11">
            <v>290951</v>
          </cell>
          <cell r="BK11">
            <v>29086</v>
          </cell>
          <cell r="BL11">
            <v>3654</v>
          </cell>
          <cell r="BM11">
            <v>4982</v>
          </cell>
          <cell r="BN11">
            <v>2312</v>
          </cell>
          <cell r="BO11">
            <v>14538</v>
          </cell>
          <cell r="BP11">
            <v>44559</v>
          </cell>
          <cell r="BQ11">
            <v>5954</v>
          </cell>
          <cell r="BR11">
            <v>620501</v>
          </cell>
          <cell r="BS11">
            <v>102929</v>
          </cell>
          <cell r="BT11">
            <v>11238</v>
          </cell>
          <cell r="BU11">
            <v>45863</v>
          </cell>
          <cell r="BV11">
            <v>19543</v>
          </cell>
          <cell r="BW11">
            <v>3095</v>
          </cell>
          <cell r="BX11">
            <v>3237</v>
          </cell>
          <cell r="BY11">
            <v>1794</v>
          </cell>
          <cell r="BZ11">
            <v>19301</v>
          </cell>
          <cell r="CA11">
            <v>37283</v>
          </cell>
          <cell r="CB11">
            <v>13701</v>
          </cell>
          <cell r="CC11">
            <v>3100</v>
          </cell>
        </row>
        <row r="12">
          <cell r="A12" t="str">
            <v xml:space="preserve">Customers- General Service </v>
          </cell>
          <cell r="C12">
            <v>2010</v>
          </cell>
          <cell r="D12">
            <v>981</v>
          </cell>
          <cell r="E12">
            <v>254</v>
          </cell>
          <cell r="F12">
            <v>3918</v>
          </cell>
          <cell r="G12">
            <v>1452</v>
          </cell>
          <cell r="H12">
            <v>3159</v>
          </cell>
          <cell r="I12">
            <v>6066</v>
          </cell>
          <cell r="J12">
            <v>5362</v>
          </cell>
          <cell r="K12">
            <v>1357</v>
          </cell>
          <cell r="L12">
            <v>770</v>
          </cell>
          <cell r="M12">
            <v>174</v>
          </cell>
          <cell r="N12">
            <v>3504</v>
          </cell>
          <cell r="O12">
            <v>236</v>
          </cell>
          <cell r="P12">
            <v>1802</v>
          </cell>
          <cell r="Q12">
            <v>181</v>
          </cell>
          <cell r="R12">
            <v>1306</v>
          </cell>
          <cell r="S12">
            <v>21703</v>
          </cell>
          <cell r="T12">
            <v>8133</v>
          </cell>
          <cell r="U12">
            <v>1523</v>
          </cell>
          <cell r="V12">
            <v>450</v>
          </cell>
          <cell r="W12">
            <v>2268</v>
          </cell>
          <cell r="X12">
            <v>2205</v>
          </cell>
          <cell r="Y12">
            <v>470</v>
          </cell>
          <cell r="Z12">
            <v>4642</v>
          </cell>
          <cell r="AA12">
            <v>772</v>
          </cell>
          <cell r="AB12">
            <v>4245</v>
          </cell>
          <cell r="AC12">
            <v>2506</v>
          </cell>
          <cell r="AD12">
            <v>1846</v>
          </cell>
          <cell r="AE12">
            <v>439</v>
          </cell>
          <cell r="AF12">
            <v>20318</v>
          </cell>
          <cell r="AG12">
            <v>155</v>
          </cell>
          <cell r="AH12">
            <v>679</v>
          </cell>
          <cell r="AI12">
            <v>9517</v>
          </cell>
          <cell r="AJ12">
            <v>109266</v>
          </cell>
          <cell r="AK12">
            <v>26894</v>
          </cell>
          <cell r="AL12">
            <v>960</v>
          </cell>
          <cell r="AM12">
            <v>810</v>
          </cell>
          <cell r="AN12">
            <v>3605</v>
          </cell>
          <cell r="AO12">
            <v>8468</v>
          </cell>
          <cell r="AP12">
            <v>1201</v>
          </cell>
          <cell r="AQ12">
            <v>1657</v>
          </cell>
          <cell r="AR12">
            <v>13518</v>
          </cell>
          <cell r="AS12">
            <v>874</v>
          </cell>
          <cell r="AT12">
            <v>851</v>
          </cell>
          <cell r="AU12">
            <v>2553</v>
          </cell>
          <cell r="AV12">
            <v>3378</v>
          </cell>
          <cell r="AW12">
            <v>5208</v>
          </cell>
          <cell r="AX12">
            <v>1345</v>
          </cell>
          <cell r="AY12">
            <v>2171</v>
          </cell>
          <cell r="AZ12">
            <v>2907</v>
          </cell>
          <cell r="BA12">
            <v>824</v>
          </cell>
          <cell r="BB12">
            <v>5755</v>
          </cell>
          <cell r="BC12">
            <v>1293</v>
          </cell>
          <cell r="BD12">
            <v>1505</v>
          </cell>
          <cell r="BE12">
            <v>4312</v>
          </cell>
          <cell r="BF12">
            <v>1520</v>
          </cell>
          <cell r="BG12">
            <v>604</v>
          </cell>
          <cell r="BH12">
            <v>3973</v>
          </cell>
          <cell r="BI12">
            <v>1018</v>
          </cell>
          <cell r="BJ12">
            <v>34588</v>
          </cell>
          <cell r="BK12">
            <v>3784</v>
          </cell>
          <cell r="BL12">
            <v>501</v>
          </cell>
          <cell r="BM12">
            <v>836</v>
          </cell>
          <cell r="BN12">
            <v>442</v>
          </cell>
          <cell r="BO12">
            <v>1881</v>
          </cell>
          <cell r="BP12">
            <v>4949</v>
          </cell>
          <cell r="BQ12">
            <v>746</v>
          </cell>
          <cell r="BR12">
            <v>79835</v>
          </cell>
          <cell r="BS12">
            <v>9633</v>
          </cell>
          <cell r="BT12">
            <v>808</v>
          </cell>
          <cell r="BU12">
            <v>6050</v>
          </cell>
          <cell r="BV12">
            <v>1867</v>
          </cell>
          <cell r="BW12">
            <v>518</v>
          </cell>
          <cell r="BX12">
            <v>532</v>
          </cell>
          <cell r="BY12">
            <v>255</v>
          </cell>
          <cell r="BZ12">
            <v>2706</v>
          </cell>
          <cell r="CA12">
            <v>2386</v>
          </cell>
          <cell r="CB12">
            <v>1373</v>
          </cell>
          <cell r="CC12">
            <v>461</v>
          </cell>
        </row>
        <row r="13">
          <cell r="A13" t="str">
            <v>Customers- Large User, Sub- Transmission, Intermediate/ Embedded Distributor</v>
          </cell>
          <cell r="C13">
            <v>2010</v>
          </cell>
          <cell r="D13">
            <v>8</v>
          </cell>
          <cell r="E13">
            <v>0</v>
          </cell>
          <cell r="F13">
            <v>20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0</v>
          </cell>
          <cell r="L13">
            <v>1</v>
          </cell>
          <cell r="M13">
            <v>0</v>
          </cell>
          <cell r="N13">
            <v>17</v>
          </cell>
          <cell r="O13">
            <v>0</v>
          </cell>
          <cell r="P13">
            <v>4</v>
          </cell>
          <cell r="Q13">
            <v>0</v>
          </cell>
          <cell r="R13">
            <v>0</v>
          </cell>
          <cell r="S13">
            <v>10</v>
          </cell>
          <cell r="T13">
            <v>13</v>
          </cell>
          <cell r="U13">
            <v>3</v>
          </cell>
          <cell r="V13">
            <v>0</v>
          </cell>
          <cell r="W13">
            <v>0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4</v>
          </cell>
          <cell r="AC13">
            <v>0</v>
          </cell>
          <cell r="AD13">
            <v>0</v>
          </cell>
          <cell r="AE13">
            <v>3</v>
          </cell>
          <cell r="AF13">
            <v>13</v>
          </cell>
          <cell r="AG13">
            <v>0</v>
          </cell>
          <cell r="AH13">
            <v>0</v>
          </cell>
          <cell r="AI13">
            <v>119</v>
          </cell>
          <cell r="AJ13">
            <v>422</v>
          </cell>
          <cell r="AK13">
            <v>12</v>
          </cell>
          <cell r="AL13">
            <v>0</v>
          </cell>
          <cell r="AM13">
            <v>0</v>
          </cell>
          <cell r="AN13">
            <v>3</v>
          </cell>
          <cell r="AO13">
            <v>1</v>
          </cell>
          <cell r="AP13">
            <v>1</v>
          </cell>
          <cell r="AQ13">
            <v>0</v>
          </cell>
          <cell r="AR13">
            <v>4</v>
          </cell>
          <cell r="AS13">
            <v>1</v>
          </cell>
          <cell r="AT13">
            <v>0</v>
          </cell>
          <cell r="AU13">
            <v>2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2</v>
          </cell>
          <cell r="BA13">
            <v>0</v>
          </cell>
          <cell r="BB13">
            <v>17</v>
          </cell>
          <cell r="BC13">
            <v>0</v>
          </cell>
          <cell r="BD13">
            <v>0</v>
          </cell>
          <cell r="BE13">
            <v>11</v>
          </cell>
          <cell r="BF13">
            <v>0</v>
          </cell>
          <cell r="BG13">
            <v>0</v>
          </cell>
          <cell r="BH13">
            <v>2</v>
          </cell>
          <cell r="BI13">
            <v>0</v>
          </cell>
          <cell r="BJ13">
            <v>1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50</v>
          </cell>
          <cell r="BS13">
            <v>7</v>
          </cell>
          <cell r="BT13">
            <v>0</v>
          </cell>
          <cell r="BU13">
            <v>1</v>
          </cell>
          <cell r="BV13">
            <v>1</v>
          </cell>
          <cell r="BW13">
            <v>0</v>
          </cell>
          <cell r="BX13">
            <v>1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</row>
        <row r="14">
          <cell r="A14" t="str">
            <v>Customers- Street Lighting</v>
          </cell>
          <cell r="B14" t="str">
            <v>YNST</v>
          </cell>
          <cell r="C14">
            <v>2010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</row>
        <row r="15">
          <cell r="A15" t="str">
            <v>Customers- Sentinel Lighting</v>
          </cell>
          <cell r="B15" t="str">
            <v>YNSL</v>
          </cell>
          <cell r="C15">
            <v>2010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</row>
        <row r="16">
          <cell r="A16" t="str">
            <v>kWh</v>
          </cell>
          <cell r="B16" t="str">
            <v>YV</v>
          </cell>
          <cell r="C16">
            <v>2010</v>
          </cell>
          <cell r="D16">
            <v>180583894.49999997</v>
          </cell>
          <cell r="E16">
            <v>21531663.359999999</v>
          </cell>
          <cell r="F16">
            <v>1030817957</v>
          </cell>
          <cell r="G16">
            <v>288299093</v>
          </cell>
          <cell r="H16">
            <v>911212372</v>
          </cell>
          <cell r="I16">
            <v>1700835297</v>
          </cell>
          <cell r="J16">
            <v>1457680195</v>
          </cell>
          <cell r="K16">
            <v>278661632</v>
          </cell>
          <cell r="L16">
            <v>147441430.01999998</v>
          </cell>
          <cell r="M16">
            <v>25835710</v>
          </cell>
          <cell r="N16">
            <v>712863469</v>
          </cell>
          <cell r="O16">
            <v>29329775.09</v>
          </cell>
          <cell r="P16">
            <v>336639728</v>
          </cell>
          <cell r="Q16">
            <v>28686561</v>
          </cell>
          <cell r="R16">
            <v>234677916</v>
          </cell>
          <cell r="S16">
            <v>7658093088</v>
          </cell>
          <cell r="T16">
            <v>2310814488.4099998</v>
          </cell>
          <cell r="U16">
            <v>396237191.25999999</v>
          </cell>
          <cell r="V16">
            <v>59959618</v>
          </cell>
          <cell r="W16">
            <v>587451344</v>
          </cell>
          <cell r="X16">
            <v>567392652</v>
          </cell>
          <cell r="Y16">
            <v>79959168</v>
          </cell>
          <cell r="Z16">
            <v>921289657</v>
          </cell>
          <cell r="AA16">
            <v>186559007.97</v>
          </cell>
          <cell r="AB16">
            <v>1614445248.05</v>
          </cell>
          <cell r="AC16">
            <v>345304603</v>
          </cell>
          <cell r="AD16">
            <v>510209689.67999995</v>
          </cell>
          <cell r="AE16">
            <v>72819055</v>
          </cell>
          <cell r="AF16">
            <v>4818803039</v>
          </cell>
          <cell r="AG16">
            <v>24291392</v>
          </cell>
          <cell r="AH16">
            <v>158272196</v>
          </cell>
          <cell r="AI16">
            <v>3748744754</v>
          </cell>
          <cell r="AJ16">
            <v>21663000000</v>
          </cell>
          <cell r="AK16">
            <v>7530979620</v>
          </cell>
          <cell r="AL16">
            <v>245715888</v>
          </cell>
          <cell r="AM16">
            <v>108826235.3</v>
          </cell>
          <cell r="AN16">
            <v>704481097</v>
          </cell>
          <cell r="AO16">
            <v>1867408458</v>
          </cell>
          <cell r="AP16">
            <v>258268674</v>
          </cell>
          <cell r="AQ16">
            <v>201597611</v>
          </cell>
          <cell r="AR16">
            <v>3346831943</v>
          </cell>
          <cell r="AS16">
            <v>209496144.09999999</v>
          </cell>
          <cell r="AT16">
            <v>205510058</v>
          </cell>
          <cell r="AU16">
            <v>718110957</v>
          </cell>
          <cell r="AV16">
            <v>681230183</v>
          </cell>
          <cell r="AW16">
            <v>1183703863</v>
          </cell>
          <cell r="AX16">
            <v>177316883</v>
          </cell>
          <cell r="AY16">
            <v>364476577</v>
          </cell>
          <cell r="AZ16">
            <v>562643058</v>
          </cell>
          <cell r="BA16">
            <v>121642982</v>
          </cell>
          <cell r="BB16">
            <v>1593218181.73</v>
          </cell>
          <cell r="BC16">
            <v>245699092</v>
          </cell>
          <cell r="BD16">
            <v>305338215</v>
          </cell>
          <cell r="BE16">
            <v>1128809412</v>
          </cell>
          <cell r="BF16">
            <v>185435680</v>
          </cell>
          <cell r="BG16">
            <v>83932778.170000017</v>
          </cell>
          <cell r="BH16">
            <v>792968780</v>
          </cell>
          <cell r="BI16">
            <v>189138998</v>
          </cell>
          <cell r="BJ16">
            <v>8263543864</v>
          </cell>
          <cell r="BK16">
            <v>674907898</v>
          </cell>
          <cell r="BL16">
            <v>94435422</v>
          </cell>
          <cell r="BM16">
            <v>105964407</v>
          </cell>
          <cell r="BN16">
            <v>70574452</v>
          </cell>
          <cell r="BO16">
            <v>294869479</v>
          </cell>
          <cell r="BP16">
            <v>931409728</v>
          </cell>
          <cell r="BQ16">
            <v>192156166</v>
          </cell>
          <cell r="BR16">
            <v>24580686671</v>
          </cell>
          <cell r="BS16">
            <v>2517857267</v>
          </cell>
          <cell r="BT16">
            <v>118820900.25</v>
          </cell>
          <cell r="BU16">
            <v>1415659467</v>
          </cell>
          <cell r="BV16">
            <v>417555177</v>
          </cell>
          <cell r="BW16">
            <v>95579103.439999998</v>
          </cell>
          <cell r="BX16">
            <v>138131785.69999999</v>
          </cell>
          <cell r="BY16">
            <v>59501500.450000003</v>
          </cell>
          <cell r="BZ16">
            <v>473069663</v>
          </cell>
          <cell r="CA16">
            <v>851053371</v>
          </cell>
          <cell r="CB16">
            <v>371077515</v>
          </cell>
          <cell r="CC16">
            <v>58515114</v>
          </cell>
        </row>
        <row r="17">
          <cell r="A17" t="str">
            <v>kWh - Residential</v>
          </cell>
          <cell r="B17" t="str">
            <v>YVR</v>
          </cell>
          <cell r="C17">
            <v>2010</v>
          </cell>
          <cell r="D17">
            <v>83582747.400000006</v>
          </cell>
          <cell r="E17">
            <v>10673946.75</v>
          </cell>
          <cell r="F17">
            <v>262967731</v>
          </cell>
          <cell r="G17">
            <v>86183557</v>
          </cell>
          <cell r="H17">
            <v>289840430</v>
          </cell>
          <cell r="I17">
            <v>579116811</v>
          </cell>
          <cell r="J17">
            <v>395342413</v>
          </cell>
          <cell r="K17">
            <v>114051203</v>
          </cell>
          <cell r="L17">
            <v>45162580</v>
          </cell>
          <cell r="M17">
            <v>13585926</v>
          </cell>
          <cell r="N17">
            <v>236272579</v>
          </cell>
          <cell r="O17">
            <v>11595218</v>
          </cell>
          <cell r="P17">
            <v>125224900</v>
          </cell>
          <cell r="Q17">
            <v>19868483</v>
          </cell>
          <cell r="R17">
            <v>93358872</v>
          </cell>
          <cell r="S17">
            <v>1586325915</v>
          </cell>
          <cell r="T17">
            <v>647461708.20000005</v>
          </cell>
          <cell r="U17">
            <v>115184785</v>
          </cell>
          <cell r="V17">
            <v>31226253</v>
          </cell>
          <cell r="W17">
            <v>280065614</v>
          </cell>
          <cell r="X17">
            <v>141316645</v>
          </cell>
          <cell r="Y17">
            <v>38880708</v>
          </cell>
          <cell r="Z17">
            <v>394465898</v>
          </cell>
          <cell r="AA17">
            <v>96445306.670000002</v>
          </cell>
          <cell r="AB17">
            <v>364874674.47000003</v>
          </cell>
          <cell r="AC17">
            <v>172161499</v>
          </cell>
          <cell r="AD17">
            <v>224697944.84999999</v>
          </cell>
          <cell r="AE17">
            <v>25225707</v>
          </cell>
          <cell r="AF17">
            <v>1684535439</v>
          </cell>
          <cell r="AG17">
            <v>14930159</v>
          </cell>
          <cell r="AH17">
            <v>52798659</v>
          </cell>
          <cell r="AI17">
            <v>1161471420</v>
          </cell>
          <cell r="AJ17">
            <v>11964000000</v>
          </cell>
          <cell r="AK17">
            <v>2272176243</v>
          </cell>
          <cell r="AL17">
            <v>159406547</v>
          </cell>
          <cell r="AM17">
            <v>40203282.170000002</v>
          </cell>
          <cell r="AN17">
            <v>189807088</v>
          </cell>
          <cell r="AO17">
            <v>671668025</v>
          </cell>
          <cell r="AP17">
            <v>75492423</v>
          </cell>
          <cell r="AQ17">
            <v>77894336</v>
          </cell>
          <cell r="AR17">
            <v>1146514255</v>
          </cell>
          <cell r="AS17">
            <v>64995244.240000002</v>
          </cell>
          <cell r="AT17">
            <v>47915407</v>
          </cell>
          <cell r="AU17">
            <v>258659735</v>
          </cell>
          <cell r="AV17">
            <v>277978370</v>
          </cell>
          <cell r="AW17">
            <v>451343387</v>
          </cell>
          <cell r="AX17">
            <v>67066095</v>
          </cell>
          <cell r="AY17">
            <v>141859487</v>
          </cell>
          <cell r="AZ17">
            <v>206535118</v>
          </cell>
          <cell r="BA17">
            <v>41793455</v>
          </cell>
          <cell r="BB17">
            <v>625890072.50999999</v>
          </cell>
          <cell r="BC17">
            <v>86211880</v>
          </cell>
          <cell r="BD17">
            <v>107193730</v>
          </cell>
          <cell r="BE17">
            <v>500205636</v>
          </cell>
          <cell r="BF17">
            <v>76783544</v>
          </cell>
          <cell r="BG17">
            <v>32389316.25</v>
          </cell>
          <cell r="BH17">
            <v>284955081</v>
          </cell>
          <cell r="BI17">
            <v>64264350</v>
          </cell>
          <cell r="BJ17">
            <v>2727096928</v>
          </cell>
          <cell r="BK17">
            <v>326493714</v>
          </cell>
          <cell r="BL17">
            <v>30305144</v>
          </cell>
          <cell r="BM17">
            <v>44191614</v>
          </cell>
          <cell r="BN17">
            <v>31178902</v>
          </cell>
          <cell r="BO17">
            <v>120949829</v>
          </cell>
          <cell r="BP17">
            <v>335657888</v>
          </cell>
          <cell r="BQ17">
            <v>53434213</v>
          </cell>
          <cell r="BR17">
            <v>5209204594</v>
          </cell>
          <cell r="BS17">
            <v>972134187</v>
          </cell>
          <cell r="BT17">
            <v>77874801.480000004</v>
          </cell>
          <cell r="BU17">
            <v>413251129</v>
          </cell>
          <cell r="BV17">
            <v>159733338</v>
          </cell>
          <cell r="BW17">
            <v>25303870.890000001</v>
          </cell>
          <cell r="BX17">
            <v>26431108</v>
          </cell>
          <cell r="BY17">
            <v>16271614</v>
          </cell>
          <cell r="BZ17">
            <v>216435358</v>
          </cell>
          <cell r="CA17">
            <v>364548865</v>
          </cell>
          <cell r="CB17">
            <v>110101647</v>
          </cell>
          <cell r="CC17">
            <v>28625240</v>
          </cell>
        </row>
        <row r="18">
          <cell r="A18" t="str">
            <v xml:space="preserve">kWh- General Service </v>
          </cell>
          <cell r="C18">
            <v>2010</v>
          </cell>
          <cell r="D18">
            <v>88221917.900000006</v>
          </cell>
          <cell r="E18">
            <v>10857716.609999999</v>
          </cell>
          <cell r="F18">
            <v>327947236</v>
          </cell>
          <cell r="G18">
            <v>202115536</v>
          </cell>
          <cell r="H18">
            <v>621371942</v>
          </cell>
          <cell r="I18">
            <v>1121718486</v>
          </cell>
          <cell r="J18">
            <v>865898158</v>
          </cell>
          <cell r="K18">
            <v>164610429</v>
          </cell>
          <cell r="L18">
            <v>102278850</v>
          </cell>
          <cell r="M18">
            <v>12249784</v>
          </cell>
          <cell r="N18">
            <v>382340352</v>
          </cell>
          <cell r="O18">
            <v>17734557.09</v>
          </cell>
          <cell r="P18">
            <v>136890856</v>
          </cell>
          <cell r="Q18">
            <v>8818078</v>
          </cell>
          <cell r="R18">
            <v>141319044</v>
          </cell>
          <cell r="S18">
            <v>4999401144</v>
          </cell>
          <cell r="T18">
            <v>1168021267.4299998</v>
          </cell>
          <cell r="U18">
            <v>170406902.69999999</v>
          </cell>
          <cell r="V18">
            <v>28733365</v>
          </cell>
          <cell r="W18">
            <v>307385730</v>
          </cell>
          <cell r="X18">
            <v>374032940</v>
          </cell>
          <cell r="Y18">
            <v>41078460</v>
          </cell>
          <cell r="Z18">
            <v>526823759</v>
          </cell>
          <cell r="AA18">
            <v>90113701.300000012</v>
          </cell>
          <cell r="AB18">
            <v>989842132.5</v>
          </cell>
          <cell r="AC18">
            <v>173143104</v>
          </cell>
          <cell r="AD18">
            <v>285511744.82999998</v>
          </cell>
          <cell r="AE18">
            <v>29344441</v>
          </cell>
          <cell r="AF18">
            <v>2430133559</v>
          </cell>
          <cell r="AG18">
            <v>9361233</v>
          </cell>
          <cell r="AH18">
            <v>105473537</v>
          </cell>
          <cell r="AI18">
            <v>1384218821</v>
          </cell>
          <cell r="AJ18">
            <v>6604000000</v>
          </cell>
          <cell r="AK18">
            <v>4573136783</v>
          </cell>
          <cell r="AL18">
            <v>86309341</v>
          </cell>
          <cell r="AM18">
            <v>68622953.129999995</v>
          </cell>
          <cell r="AN18">
            <v>365801203</v>
          </cell>
          <cell r="AO18">
            <v>1148930020</v>
          </cell>
          <cell r="AP18">
            <v>162575209</v>
          </cell>
          <cell r="AQ18">
            <v>123703275</v>
          </cell>
          <cell r="AR18">
            <v>2005191668</v>
          </cell>
          <cell r="AS18">
            <v>115466563.66</v>
          </cell>
          <cell r="AT18">
            <v>157594651</v>
          </cell>
          <cell r="AU18">
            <v>383115202</v>
          </cell>
          <cell r="AV18">
            <v>403251813</v>
          </cell>
          <cell r="AW18">
            <v>732360476</v>
          </cell>
          <cell r="AX18">
            <v>110250788</v>
          </cell>
          <cell r="AY18">
            <v>222617090</v>
          </cell>
          <cell r="AZ18">
            <v>315079836</v>
          </cell>
          <cell r="BA18">
            <v>79849527</v>
          </cell>
          <cell r="BB18">
            <v>806974382.21000004</v>
          </cell>
          <cell r="BC18">
            <v>159487212</v>
          </cell>
          <cell r="BD18">
            <v>198144485</v>
          </cell>
          <cell r="BE18">
            <v>509999399</v>
          </cell>
          <cell r="BF18">
            <v>108652136</v>
          </cell>
          <cell r="BG18">
            <v>51543461.920000002</v>
          </cell>
          <cell r="BH18">
            <v>451267558</v>
          </cell>
          <cell r="BI18">
            <v>124874648</v>
          </cell>
          <cell r="BJ18">
            <v>5508837199</v>
          </cell>
          <cell r="BK18">
            <v>348414184</v>
          </cell>
          <cell r="BL18">
            <v>64130278</v>
          </cell>
          <cell r="BM18">
            <v>61772793</v>
          </cell>
          <cell r="BN18">
            <v>39395550</v>
          </cell>
          <cell r="BO18">
            <v>173919650</v>
          </cell>
          <cell r="BP18">
            <v>595751840</v>
          </cell>
          <cell r="BQ18">
            <v>138721953</v>
          </cell>
          <cell r="BR18">
            <v>17152234624</v>
          </cell>
          <cell r="BS18">
            <v>1294864767</v>
          </cell>
          <cell r="BT18">
            <v>40946098.769999996</v>
          </cell>
          <cell r="BU18">
            <v>919815329</v>
          </cell>
          <cell r="BV18">
            <v>199117476</v>
          </cell>
          <cell r="BW18">
            <v>70275232.549999997</v>
          </cell>
          <cell r="BX18">
            <v>51480789</v>
          </cell>
          <cell r="BY18">
            <v>43229886.450000003</v>
          </cell>
          <cell r="BZ18">
            <v>256634305</v>
          </cell>
          <cell r="CA18">
            <v>486504506</v>
          </cell>
          <cell r="CB18">
            <v>260975868</v>
          </cell>
          <cell r="CC18">
            <v>29889874</v>
          </cell>
        </row>
        <row r="19">
          <cell r="A19" t="str">
            <v>kWh- Large User, Sub- Transmission, Intermediate/ Embedded Distributor</v>
          </cell>
          <cell r="C19">
            <v>2010</v>
          </cell>
          <cell r="D19">
            <v>8779229.1999999993</v>
          </cell>
          <cell r="E19">
            <v>0</v>
          </cell>
          <cell r="F19">
            <v>439902990</v>
          </cell>
          <cell r="G19">
            <v>0</v>
          </cell>
          <cell r="H19">
            <v>0</v>
          </cell>
          <cell r="I19">
            <v>0</v>
          </cell>
          <cell r="J19">
            <v>196439624</v>
          </cell>
          <cell r="K19">
            <v>0</v>
          </cell>
          <cell r="L19">
            <v>0.02</v>
          </cell>
          <cell r="M19">
            <v>0</v>
          </cell>
          <cell r="N19">
            <v>94250538</v>
          </cell>
          <cell r="O19">
            <v>0</v>
          </cell>
          <cell r="P19">
            <v>74523972</v>
          </cell>
          <cell r="Q19">
            <v>0</v>
          </cell>
          <cell r="R19">
            <v>0</v>
          </cell>
          <cell r="S19">
            <v>1072366029</v>
          </cell>
          <cell r="T19">
            <v>495331512.78000003</v>
          </cell>
          <cell r="U19">
            <v>110645503.56</v>
          </cell>
          <cell r="V19">
            <v>0</v>
          </cell>
          <cell r="W19">
            <v>0</v>
          </cell>
          <cell r="X19">
            <v>52043067</v>
          </cell>
          <cell r="Y19">
            <v>0</v>
          </cell>
          <cell r="Z19">
            <v>0</v>
          </cell>
          <cell r="AA19">
            <v>0</v>
          </cell>
          <cell r="AB19">
            <v>259728441.08000001</v>
          </cell>
          <cell r="AC19">
            <v>0</v>
          </cell>
          <cell r="AD19">
            <v>0</v>
          </cell>
          <cell r="AE19">
            <v>18248907</v>
          </cell>
          <cell r="AF19">
            <v>704134041</v>
          </cell>
          <cell r="AG19">
            <v>0</v>
          </cell>
          <cell r="AH19">
            <v>0</v>
          </cell>
          <cell r="AI19">
            <v>1203054513</v>
          </cell>
          <cell r="AJ19">
            <v>3095000000</v>
          </cell>
          <cell r="AK19">
            <v>685666594</v>
          </cell>
          <cell r="AL19">
            <v>0</v>
          </cell>
          <cell r="AM19">
            <v>0</v>
          </cell>
          <cell r="AN19">
            <v>148872806</v>
          </cell>
          <cell r="AO19">
            <v>46810413</v>
          </cell>
          <cell r="AP19">
            <v>20201042</v>
          </cell>
          <cell r="AQ19">
            <v>0</v>
          </cell>
          <cell r="AR19">
            <v>195126020</v>
          </cell>
          <cell r="AS19">
            <v>29034336.199999999</v>
          </cell>
          <cell r="AT19">
            <v>0</v>
          </cell>
          <cell r="AU19">
            <v>76336020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41028104</v>
          </cell>
          <cell r="BA19">
            <v>0</v>
          </cell>
          <cell r="BB19">
            <v>160353727.00999999</v>
          </cell>
          <cell r="BC19">
            <v>0</v>
          </cell>
          <cell r="BD19">
            <v>0</v>
          </cell>
          <cell r="BE19">
            <v>118604377</v>
          </cell>
          <cell r="BF19">
            <v>0</v>
          </cell>
          <cell r="BG19">
            <v>0</v>
          </cell>
          <cell r="BH19">
            <v>56746141</v>
          </cell>
          <cell r="BI19">
            <v>0</v>
          </cell>
          <cell r="BJ19">
            <v>27609737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2219247453</v>
          </cell>
          <cell r="BS19">
            <v>250858313</v>
          </cell>
          <cell r="BT19">
            <v>0</v>
          </cell>
          <cell r="BU19">
            <v>82593009</v>
          </cell>
          <cell r="BV19">
            <v>58704363</v>
          </cell>
          <cell r="BW19">
            <v>0</v>
          </cell>
          <cell r="BX19">
            <v>60219888.700000003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</row>
        <row r="20">
          <cell r="A20" t="str">
            <v>kWh- Street Lighting</v>
          </cell>
          <cell r="B20" t="str">
            <v>YVST</v>
          </cell>
          <cell r="C20">
            <v>2010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</row>
        <row r="21">
          <cell r="A21" t="str">
            <v>kWh- Sentinel Lighting</v>
          </cell>
          <cell r="B21" t="str">
            <v>YVSL</v>
          </cell>
          <cell r="C21">
            <v>2010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</row>
        <row r="22">
          <cell r="A22" t="str">
            <v>kW</v>
          </cell>
          <cell r="B22" t="str">
            <v>YD</v>
          </cell>
          <cell r="C22">
            <v>2010</v>
          </cell>
          <cell r="D22">
            <v>163570</v>
          </cell>
          <cell r="E22">
            <v>28883</v>
          </cell>
          <cell r="F22">
            <v>1375205</v>
          </cell>
          <cell r="G22">
            <v>340236</v>
          </cell>
          <cell r="H22">
            <v>1326294</v>
          </cell>
          <cell r="I22">
            <v>2405197</v>
          </cell>
          <cell r="J22">
            <v>2382603</v>
          </cell>
          <cell r="K22">
            <v>368891</v>
          </cell>
          <cell r="L22">
            <v>215599</v>
          </cell>
          <cell r="M22">
            <v>18567</v>
          </cell>
          <cell r="N22">
            <v>1054091</v>
          </cell>
          <cell r="O22">
            <v>37544</v>
          </cell>
          <cell r="P22">
            <v>352326</v>
          </cell>
          <cell r="Q22">
            <v>11793</v>
          </cell>
          <cell r="R22">
            <v>27745210</v>
          </cell>
          <cell r="S22">
            <v>13220321</v>
          </cell>
          <cell r="T22">
            <v>3423698</v>
          </cell>
          <cell r="U22">
            <v>284367</v>
          </cell>
          <cell r="V22">
            <v>43226</v>
          </cell>
          <cell r="W22">
            <v>481982</v>
          </cell>
          <cell r="X22">
            <v>939398</v>
          </cell>
          <cell r="Y22">
            <v>65577</v>
          </cell>
          <cell r="Z22">
            <v>965342</v>
          </cell>
          <cell r="AA22">
            <v>174345</v>
          </cell>
          <cell r="AB22">
            <v>2404857</v>
          </cell>
          <cell r="AC22">
            <v>324503</v>
          </cell>
          <cell r="AD22">
            <v>606534</v>
          </cell>
          <cell r="AE22">
            <v>108747</v>
          </cell>
          <cell r="AF22">
            <v>7951326</v>
          </cell>
          <cell r="AG22">
            <v>10940</v>
          </cell>
          <cell r="AH22">
            <v>209711</v>
          </cell>
          <cell r="AI22">
            <v>5648713</v>
          </cell>
          <cell r="AJ22">
            <v>27731332</v>
          </cell>
          <cell r="AK22">
            <v>10359638</v>
          </cell>
          <cell r="AL22">
            <v>155282</v>
          </cell>
          <cell r="AM22">
            <v>104670</v>
          </cell>
          <cell r="AN22">
            <v>1037576</v>
          </cell>
          <cell r="AO22">
            <v>0</v>
          </cell>
          <cell r="AP22">
            <v>346756</v>
          </cell>
          <cell r="AQ22">
            <v>203252</v>
          </cell>
          <cell r="AR22">
            <v>4574779</v>
          </cell>
          <cell r="AS22">
            <v>295482</v>
          </cell>
          <cell r="AT22">
            <v>330423</v>
          </cell>
          <cell r="AU22">
            <v>920198</v>
          </cell>
          <cell r="AV22">
            <v>0</v>
          </cell>
          <cell r="AW22">
            <v>1769836</v>
          </cell>
          <cell r="AX22">
            <v>216924</v>
          </cell>
          <cell r="AY22">
            <v>342702</v>
          </cell>
          <cell r="AZ22">
            <v>666263</v>
          </cell>
          <cell r="BA22">
            <v>182783</v>
          </cell>
          <cell r="BB22">
            <v>1965913</v>
          </cell>
          <cell r="BC22">
            <v>298437</v>
          </cell>
          <cell r="BD22">
            <v>386685</v>
          </cell>
          <cell r="BE22">
            <v>1137441</v>
          </cell>
          <cell r="BF22">
            <v>211781</v>
          </cell>
          <cell r="BG22">
            <v>90298</v>
          </cell>
          <cell r="BH22">
            <v>946709</v>
          </cell>
          <cell r="BI22">
            <v>379400</v>
          </cell>
          <cell r="BJ22">
            <v>12014000</v>
          </cell>
          <cell r="BK22">
            <v>635104</v>
          </cell>
          <cell r="BL22">
            <v>141997</v>
          </cell>
          <cell r="BM22">
            <v>128467</v>
          </cell>
          <cell r="BN22">
            <v>71492</v>
          </cell>
          <cell r="BO22">
            <v>353239</v>
          </cell>
          <cell r="BP22">
            <v>1290601</v>
          </cell>
          <cell r="BQ22">
            <v>332720</v>
          </cell>
          <cell r="BR22">
            <v>42443032</v>
          </cell>
          <cell r="BS22">
            <v>2884529</v>
          </cell>
          <cell r="BT22">
            <v>54155</v>
          </cell>
          <cell r="BU22">
            <v>1918250</v>
          </cell>
          <cell r="BV22">
            <v>593331</v>
          </cell>
          <cell r="BW22">
            <v>144653</v>
          </cell>
          <cell r="BX22">
            <v>247464</v>
          </cell>
          <cell r="BY22">
            <v>97224</v>
          </cell>
          <cell r="BZ22">
            <v>472060</v>
          </cell>
          <cell r="CA22">
            <v>975051</v>
          </cell>
          <cell r="CB22">
            <v>574272</v>
          </cell>
          <cell r="CC22">
            <v>58146</v>
          </cell>
        </row>
        <row r="23">
          <cell r="A23" t="str">
            <v>kW - Residential</v>
          </cell>
          <cell r="B23" t="str">
            <v>YDR</v>
          </cell>
          <cell r="C23">
            <v>2010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</row>
        <row r="24">
          <cell r="A24" t="str">
            <v>kW- General Service</v>
          </cell>
          <cell r="C24">
            <v>0</v>
          </cell>
          <cell r="D24">
            <v>146471</v>
          </cell>
          <cell r="E24">
            <v>28883</v>
          </cell>
          <cell r="F24">
            <v>596357</v>
          </cell>
          <cell r="G24">
            <v>340236</v>
          </cell>
          <cell r="H24">
            <v>1326294</v>
          </cell>
          <cell r="I24">
            <v>2405197</v>
          </cell>
          <cell r="J24">
            <v>1961798</v>
          </cell>
          <cell r="K24">
            <v>368891</v>
          </cell>
          <cell r="L24">
            <v>171222</v>
          </cell>
          <cell r="M24">
            <v>18567</v>
          </cell>
          <cell r="N24">
            <v>798376</v>
          </cell>
          <cell r="O24">
            <v>37544</v>
          </cell>
          <cell r="P24">
            <v>352326</v>
          </cell>
          <cell r="Q24">
            <v>11793</v>
          </cell>
          <cell r="R24">
            <v>27745210</v>
          </cell>
          <cell r="S24">
            <v>11388776</v>
          </cell>
          <cell r="T24">
            <v>2412328</v>
          </cell>
          <cell r="U24">
            <v>85219</v>
          </cell>
          <cell r="V24">
            <v>43226</v>
          </cell>
          <cell r="W24">
            <v>481982</v>
          </cell>
          <cell r="X24">
            <v>829669</v>
          </cell>
          <cell r="Y24">
            <v>65577</v>
          </cell>
          <cell r="Z24">
            <v>965342</v>
          </cell>
          <cell r="AA24">
            <v>174345</v>
          </cell>
          <cell r="AB24">
            <v>1954149</v>
          </cell>
          <cell r="AC24">
            <v>324503</v>
          </cell>
          <cell r="AD24">
            <v>606534</v>
          </cell>
          <cell r="AE24">
            <v>49410</v>
          </cell>
          <cell r="AF24">
            <v>5066803</v>
          </cell>
          <cell r="AG24">
            <v>10940</v>
          </cell>
          <cell r="AH24">
            <v>209711</v>
          </cell>
          <cell r="AI24">
            <v>3047642</v>
          </cell>
          <cell r="AJ24">
            <v>14003126</v>
          </cell>
          <cell r="AK24">
            <v>9134809</v>
          </cell>
          <cell r="AL24">
            <v>155282</v>
          </cell>
          <cell r="AM24">
            <v>104670</v>
          </cell>
          <cell r="AN24">
            <v>747917</v>
          </cell>
          <cell r="AO24">
            <v>0</v>
          </cell>
          <cell r="AP24">
            <v>300322</v>
          </cell>
          <cell r="AQ24">
            <v>203252</v>
          </cell>
          <cell r="AR24">
            <v>4171885</v>
          </cell>
          <cell r="AS24">
            <v>239384</v>
          </cell>
          <cell r="AT24">
            <v>330423</v>
          </cell>
          <cell r="AU24">
            <v>746175</v>
          </cell>
          <cell r="AV24">
            <v>0</v>
          </cell>
          <cell r="AW24">
            <v>1769836</v>
          </cell>
          <cell r="AX24">
            <v>216924</v>
          </cell>
          <cell r="AY24">
            <v>342702</v>
          </cell>
          <cell r="AZ24">
            <v>588203</v>
          </cell>
          <cell r="BA24">
            <v>182783</v>
          </cell>
          <cell r="BB24">
            <v>1595878</v>
          </cell>
          <cell r="BC24">
            <v>298437</v>
          </cell>
          <cell r="BD24">
            <v>386685</v>
          </cell>
          <cell r="BE24">
            <v>871715</v>
          </cell>
          <cell r="BF24">
            <v>211781</v>
          </cell>
          <cell r="BG24">
            <v>90298</v>
          </cell>
          <cell r="BH24">
            <v>825019</v>
          </cell>
          <cell r="BI24">
            <v>379400</v>
          </cell>
          <cell r="BJ24">
            <v>11933194</v>
          </cell>
          <cell r="BK24">
            <v>635104</v>
          </cell>
          <cell r="BL24">
            <v>141997</v>
          </cell>
          <cell r="BM24">
            <v>128467</v>
          </cell>
          <cell r="BN24">
            <v>71492</v>
          </cell>
          <cell r="BO24">
            <v>353239</v>
          </cell>
          <cell r="BP24">
            <v>1290601</v>
          </cell>
          <cell r="BQ24">
            <v>332720</v>
          </cell>
          <cell r="BR24">
            <v>37752746</v>
          </cell>
          <cell r="BS24">
            <v>2409333</v>
          </cell>
          <cell r="BT24">
            <v>54155</v>
          </cell>
          <cell r="BU24">
            <v>1762264</v>
          </cell>
          <cell r="BV24">
            <v>424027</v>
          </cell>
          <cell r="BW24">
            <v>144653</v>
          </cell>
          <cell r="BX24">
            <v>100518</v>
          </cell>
          <cell r="BY24">
            <v>97224</v>
          </cell>
          <cell r="BZ24">
            <v>472060</v>
          </cell>
          <cell r="CA24">
            <v>975051</v>
          </cell>
          <cell r="CB24">
            <v>574272</v>
          </cell>
          <cell r="CC24">
            <v>58146</v>
          </cell>
        </row>
        <row r="25">
          <cell r="A25" t="str">
            <v>kW- Large User, Sub- Transmission, Intermediate/ Embedded Distributor</v>
          </cell>
          <cell r="C25">
            <v>0</v>
          </cell>
          <cell r="D25">
            <v>17099</v>
          </cell>
          <cell r="E25">
            <v>0</v>
          </cell>
          <cell r="F25">
            <v>778848</v>
          </cell>
          <cell r="G25">
            <v>0</v>
          </cell>
          <cell r="H25">
            <v>0</v>
          </cell>
          <cell r="I25">
            <v>0</v>
          </cell>
          <cell r="J25">
            <v>420805</v>
          </cell>
          <cell r="K25">
            <v>0</v>
          </cell>
          <cell r="L25">
            <v>44377</v>
          </cell>
          <cell r="M25">
            <v>0</v>
          </cell>
          <cell r="N25">
            <v>255715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1831545</v>
          </cell>
          <cell r="T25">
            <v>1011370</v>
          </cell>
          <cell r="U25">
            <v>199148</v>
          </cell>
          <cell r="V25">
            <v>0</v>
          </cell>
          <cell r="W25">
            <v>0</v>
          </cell>
          <cell r="X25">
            <v>109729</v>
          </cell>
          <cell r="Y25">
            <v>0</v>
          </cell>
          <cell r="Z25">
            <v>0</v>
          </cell>
          <cell r="AA25">
            <v>0</v>
          </cell>
          <cell r="AB25">
            <v>450708</v>
          </cell>
          <cell r="AC25">
            <v>0</v>
          </cell>
          <cell r="AD25">
            <v>0</v>
          </cell>
          <cell r="AE25">
            <v>59337</v>
          </cell>
          <cell r="AF25">
            <v>2884523</v>
          </cell>
          <cell r="AG25">
            <v>0</v>
          </cell>
          <cell r="AH25">
            <v>0</v>
          </cell>
          <cell r="AI25">
            <v>2601071</v>
          </cell>
          <cell r="AJ25">
            <v>13728206</v>
          </cell>
          <cell r="AK25">
            <v>1224829</v>
          </cell>
          <cell r="AL25">
            <v>0</v>
          </cell>
          <cell r="AM25">
            <v>0</v>
          </cell>
          <cell r="AN25">
            <v>289659</v>
          </cell>
          <cell r="AO25">
            <v>0</v>
          </cell>
          <cell r="AP25">
            <v>46434</v>
          </cell>
          <cell r="AQ25">
            <v>0</v>
          </cell>
          <cell r="AR25">
            <v>402894</v>
          </cell>
          <cell r="AS25">
            <v>56098</v>
          </cell>
          <cell r="AT25">
            <v>0</v>
          </cell>
          <cell r="AU25">
            <v>174023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78060</v>
          </cell>
          <cell r="BA25">
            <v>0</v>
          </cell>
          <cell r="BB25">
            <v>370035</v>
          </cell>
          <cell r="BC25">
            <v>0</v>
          </cell>
          <cell r="BD25">
            <v>0</v>
          </cell>
          <cell r="BE25">
            <v>265726</v>
          </cell>
          <cell r="BF25">
            <v>0</v>
          </cell>
          <cell r="BG25">
            <v>0</v>
          </cell>
          <cell r="BH25">
            <v>121690</v>
          </cell>
          <cell r="BI25">
            <v>0</v>
          </cell>
          <cell r="BJ25">
            <v>80806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4690286</v>
          </cell>
          <cell r="BS25">
            <v>475196</v>
          </cell>
          <cell r="BT25">
            <v>0</v>
          </cell>
          <cell r="BU25">
            <v>155986</v>
          </cell>
          <cell r="BV25">
            <v>169304</v>
          </cell>
          <cell r="BW25">
            <v>0</v>
          </cell>
          <cell r="BX25">
            <v>146946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</row>
        <row r="26">
          <cell r="A26" t="str">
            <v>kW- Street Lighting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</row>
        <row r="27">
          <cell r="A27" t="str">
            <v>kW- Sentinel Lighting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2010</v>
          </cell>
          <cell r="D28">
            <v>8435748.120000001</v>
          </cell>
          <cell r="E28">
            <v>1071947.03</v>
          </cell>
          <cell r="F28">
            <v>17825580</v>
          </cell>
          <cell r="G28">
            <v>5580930</v>
          </cell>
          <cell r="H28">
            <v>15017436.58</v>
          </cell>
          <cell r="I28">
            <v>28401304.790000003</v>
          </cell>
          <cell r="J28">
            <v>22041119</v>
          </cell>
          <cell r="K28">
            <v>8543665.8100000005</v>
          </cell>
          <cell r="L28">
            <v>2618121.04</v>
          </cell>
          <cell r="M28">
            <v>583400.48</v>
          </cell>
          <cell r="N28">
            <v>13855097.439999999</v>
          </cell>
          <cell r="O28">
            <v>501988.78</v>
          </cell>
          <cell r="P28">
            <v>5292130</v>
          </cell>
          <cell r="Q28">
            <v>691647.88</v>
          </cell>
          <cell r="R28">
            <v>1325060.77</v>
          </cell>
          <cell r="S28">
            <v>117548907</v>
          </cell>
          <cell r="T28">
            <v>46536670</v>
          </cell>
          <cell r="U28">
            <v>5897409</v>
          </cell>
          <cell r="V28">
            <v>1179346.6399999999</v>
          </cell>
          <cell r="W28">
            <v>10471084.590000002</v>
          </cell>
          <cell r="X28">
            <v>-9292990.1500000004</v>
          </cell>
          <cell r="Y28">
            <v>1449107.52</v>
          </cell>
          <cell r="Z28">
            <v>-55787620.710000001</v>
          </cell>
          <cell r="AA28">
            <v>3327338.21</v>
          </cell>
          <cell r="AB28">
            <v>23670839</v>
          </cell>
          <cell r="AC28">
            <v>12244835</v>
          </cell>
          <cell r="AD28">
            <v>8778642</v>
          </cell>
          <cell r="AE28">
            <v>765458.76</v>
          </cell>
          <cell r="AF28">
            <v>82702335.63000001</v>
          </cell>
          <cell r="AG28">
            <v>299210.39</v>
          </cell>
          <cell r="AH28">
            <v>777749</v>
          </cell>
          <cell r="AI28">
            <v>59796777</v>
          </cell>
          <cell r="AJ28">
            <v>965402000</v>
          </cell>
          <cell r="AK28">
            <v>144730719.87</v>
          </cell>
          <cell r="AL28">
            <v>7217902.0999999996</v>
          </cell>
          <cell r="AM28">
            <v>1923799.63</v>
          </cell>
          <cell r="AN28">
            <v>9377988.6500000004</v>
          </cell>
          <cell r="AO28">
            <v>34912460.399999999</v>
          </cell>
          <cell r="AP28">
            <v>3580523.48</v>
          </cell>
          <cell r="AQ28">
            <v>4355246</v>
          </cell>
          <cell r="AR28">
            <v>57750841</v>
          </cell>
          <cell r="AS28">
            <v>2899346.45</v>
          </cell>
          <cell r="AT28">
            <v>3241357.58</v>
          </cell>
          <cell r="AU28">
            <v>11690744.77</v>
          </cell>
          <cell r="AV28">
            <v>15618489</v>
          </cell>
          <cell r="AW28">
            <v>25652849</v>
          </cell>
          <cell r="AX28">
            <v>4367474.97</v>
          </cell>
          <cell r="AY28">
            <v>10651357.190000001</v>
          </cell>
          <cell r="AZ28">
            <v>10442745</v>
          </cell>
          <cell r="BA28">
            <v>2398814</v>
          </cell>
          <cell r="BB28">
            <v>29164792.539999999</v>
          </cell>
          <cell r="BC28">
            <v>4648637.59</v>
          </cell>
          <cell r="BD28">
            <v>6568249</v>
          </cell>
          <cell r="BE28">
            <v>18271591</v>
          </cell>
          <cell r="BF28">
            <v>3462215.23</v>
          </cell>
          <cell r="BG28">
            <v>1743783.32</v>
          </cell>
          <cell r="BH28">
            <v>13304758</v>
          </cell>
          <cell r="BI28">
            <v>5053025.6399999997</v>
          </cell>
          <cell r="BJ28">
            <v>145249850</v>
          </cell>
          <cell r="BK28">
            <v>13696203</v>
          </cell>
          <cell r="BL28">
            <v>1412734</v>
          </cell>
          <cell r="BM28">
            <v>1871286.44</v>
          </cell>
          <cell r="BN28">
            <v>1629579.27</v>
          </cell>
          <cell r="BO28">
            <v>5772266.6500000004</v>
          </cell>
          <cell r="BP28">
            <v>16018534.560000001</v>
          </cell>
          <cell r="BQ28">
            <v>3084583</v>
          </cell>
          <cell r="BR28">
            <v>489685643</v>
          </cell>
          <cell r="BS28">
            <v>45371415</v>
          </cell>
          <cell r="BT28">
            <v>3393548.08</v>
          </cell>
          <cell r="BU28">
            <v>24946057</v>
          </cell>
          <cell r="BV28">
            <v>8516946</v>
          </cell>
          <cell r="BW28">
            <v>1673683.67</v>
          </cell>
          <cell r="BX28">
            <v>2262188.2599999998</v>
          </cell>
          <cell r="BY28">
            <v>786644.77</v>
          </cell>
          <cell r="BZ28">
            <v>8268631.6500000004</v>
          </cell>
          <cell r="CA28">
            <v>17770493</v>
          </cell>
          <cell r="CB28">
            <v>6303420.1099999994</v>
          </cell>
          <cell r="CC28">
            <v>1870691.94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2010</v>
          </cell>
          <cell r="D29">
            <v>6917195.3100000005</v>
          </cell>
          <cell r="E29">
            <v>688109.17</v>
          </cell>
          <cell r="F29">
            <v>10031282</v>
          </cell>
          <cell r="G29">
            <v>2922122</v>
          </cell>
          <cell r="H29">
            <v>8635912.8499999996</v>
          </cell>
          <cell r="I29">
            <v>17690931.350000001</v>
          </cell>
          <cell r="J29">
            <v>11194272</v>
          </cell>
          <cell r="K29">
            <v>4750819.37</v>
          </cell>
          <cell r="L29">
            <v>1542945.48</v>
          </cell>
          <cell r="M29">
            <v>391291.37</v>
          </cell>
          <cell r="N29">
            <v>7941291</v>
          </cell>
          <cell r="O29">
            <v>267175.90000000002</v>
          </cell>
          <cell r="P29">
            <v>3650694</v>
          </cell>
          <cell r="Q29">
            <v>505322.5</v>
          </cell>
          <cell r="R29">
            <v>783499.81</v>
          </cell>
          <cell r="S29">
            <v>47758866</v>
          </cell>
          <cell r="T29">
            <v>22978356</v>
          </cell>
          <cell r="U29">
            <v>3022957</v>
          </cell>
          <cell r="V29">
            <v>742989.64</v>
          </cell>
          <cell r="W29">
            <v>7561420.8300000001</v>
          </cell>
          <cell r="X29">
            <v>-5325820.74</v>
          </cell>
          <cell r="Y29">
            <v>828910.89</v>
          </cell>
          <cell r="Z29">
            <v>-24607240.620000001</v>
          </cell>
          <cell r="AA29">
            <v>2473623.2000000002</v>
          </cell>
          <cell r="AB29">
            <v>13197037</v>
          </cell>
          <cell r="AC29">
            <v>8514378</v>
          </cell>
          <cell r="AD29">
            <v>5445033</v>
          </cell>
          <cell r="AE29">
            <v>449199.29</v>
          </cell>
          <cell r="AF29">
            <v>56999671.799999997</v>
          </cell>
          <cell r="AG29">
            <v>195168.4</v>
          </cell>
          <cell r="AH29">
            <v>419638</v>
          </cell>
          <cell r="AI29">
            <v>33914841</v>
          </cell>
          <cell r="AJ29">
            <v>690123000</v>
          </cell>
          <cell r="AK29">
            <v>81462521.480000004</v>
          </cell>
          <cell r="AL29">
            <v>5860851.8300000001</v>
          </cell>
          <cell r="AM29">
            <v>1172154.6000000001</v>
          </cell>
          <cell r="AN29">
            <v>5264250.74</v>
          </cell>
          <cell r="AO29">
            <v>19029202.739999998</v>
          </cell>
          <cell r="AP29">
            <v>1794941.99</v>
          </cell>
          <cell r="AQ29">
            <v>2500355</v>
          </cell>
          <cell r="AR29">
            <v>38555489</v>
          </cell>
          <cell r="AS29">
            <v>2207238.7400000002</v>
          </cell>
          <cell r="AT29">
            <v>1818869.28</v>
          </cell>
          <cell r="AU29">
            <v>7569336.5</v>
          </cell>
          <cell r="AV29">
            <v>9543384</v>
          </cell>
          <cell r="AW29">
            <v>13704970</v>
          </cell>
          <cell r="AX29">
            <v>2257948.7400000002</v>
          </cell>
          <cell r="AY29">
            <v>6921060.9199999999</v>
          </cell>
          <cell r="AZ29">
            <v>6041374</v>
          </cell>
          <cell r="BA29">
            <v>1654167</v>
          </cell>
          <cell r="BB29">
            <v>17594797.27</v>
          </cell>
          <cell r="BC29">
            <v>3120339.21</v>
          </cell>
          <cell r="BD29">
            <v>3455067</v>
          </cell>
          <cell r="BE29">
            <v>11202438</v>
          </cell>
          <cell r="BF29">
            <v>2028281.82</v>
          </cell>
          <cell r="BG29">
            <v>965985.19</v>
          </cell>
          <cell r="BH29">
            <v>7842079</v>
          </cell>
          <cell r="BI29">
            <v>2947444.53</v>
          </cell>
          <cell r="BJ29">
            <v>79661790</v>
          </cell>
          <cell r="BK29">
            <v>7880033</v>
          </cell>
          <cell r="BL29">
            <v>896369</v>
          </cell>
          <cell r="BM29">
            <v>1147031.98</v>
          </cell>
          <cell r="BN29">
            <v>987510.97</v>
          </cell>
          <cell r="BO29">
            <v>3820683.49</v>
          </cell>
          <cell r="BP29">
            <v>9933606.1500000004</v>
          </cell>
          <cell r="BQ29">
            <v>1766057</v>
          </cell>
          <cell r="BR29">
            <v>211702780</v>
          </cell>
          <cell r="BS29">
            <v>29469856</v>
          </cell>
          <cell r="BT29">
            <v>2784335.4</v>
          </cell>
          <cell r="BU29">
            <v>13612900</v>
          </cell>
          <cell r="BV29">
            <v>5839051</v>
          </cell>
          <cell r="BW29">
            <v>857960.92</v>
          </cell>
          <cell r="BX29">
            <v>1072220.26</v>
          </cell>
          <cell r="BY29">
            <v>421925.71</v>
          </cell>
          <cell r="BZ29">
            <v>5351730.6500000004</v>
          </cell>
          <cell r="CA29">
            <v>12252235</v>
          </cell>
          <cell r="CB29">
            <v>3959449.01</v>
          </cell>
          <cell r="CC29">
            <v>1084999.5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2010</v>
          </cell>
          <cell r="D30">
            <v>1469690.67</v>
          </cell>
          <cell r="E30">
            <v>383837.86</v>
          </cell>
          <cell r="F30">
            <v>5707766</v>
          </cell>
          <cell r="G30">
            <v>2658808</v>
          </cell>
          <cell r="H30">
            <v>6381523.7299999995</v>
          </cell>
          <cell r="I30">
            <v>10710373.440000001</v>
          </cell>
          <cell r="J30">
            <v>10041033</v>
          </cell>
          <cell r="K30">
            <v>3792846.44</v>
          </cell>
          <cell r="L30">
            <v>985294.3</v>
          </cell>
          <cell r="M30">
            <v>192109.11</v>
          </cell>
          <cell r="N30">
            <v>4519266.4399999995</v>
          </cell>
          <cell r="O30">
            <v>234812.88</v>
          </cell>
          <cell r="P30">
            <v>1415120</v>
          </cell>
          <cell r="Q30">
            <v>186325.38</v>
          </cell>
          <cell r="R30">
            <v>541560.96</v>
          </cell>
          <cell r="S30">
            <v>63617977</v>
          </cell>
          <cell r="T30">
            <v>18198318</v>
          </cell>
          <cell r="U30">
            <v>2372395</v>
          </cell>
          <cell r="V30">
            <v>436357</v>
          </cell>
          <cell r="W30">
            <v>2909663.76</v>
          </cell>
          <cell r="X30">
            <v>-3693292.05</v>
          </cell>
          <cell r="Y30">
            <v>620196.63</v>
          </cell>
          <cell r="Z30">
            <v>-31180380.09</v>
          </cell>
          <cell r="AA30">
            <v>853715.01</v>
          </cell>
          <cell r="AB30">
            <v>9441008</v>
          </cell>
          <cell r="AC30">
            <v>3730457</v>
          </cell>
          <cell r="AD30">
            <v>3333609</v>
          </cell>
          <cell r="AE30">
            <v>279112.67</v>
          </cell>
          <cell r="AF30">
            <v>22409662.710000001</v>
          </cell>
          <cell r="AG30">
            <v>104041.98999999999</v>
          </cell>
          <cell r="AH30">
            <v>358111</v>
          </cell>
          <cell r="AI30">
            <v>15838801</v>
          </cell>
          <cell r="AJ30">
            <v>266896000</v>
          </cell>
          <cell r="AK30">
            <v>58939774.510000005</v>
          </cell>
          <cell r="AL30">
            <v>1357050.27</v>
          </cell>
          <cell r="AM30">
            <v>751645.03</v>
          </cell>
          <cell r="AN30">
            <v>3803511.65</v>
          </cell>
          <cell r="AO30">
            <v>15586602.17</v>
          </cell>
          <cell r="AP30">
            <v>1750914.04</v>
          </cell>
          <cell r="AQ30">
            <v>1854891</v>
          </cell>
          <cell r="AR30">
            <v>17870996</v>
          </cell>
          <cell r="AS30">
            <v>671514.79</v>
          </cell>
          <cell r="AT30">
            <v>1422488.2999999998</v>
          </cell>
          <cell r="AU30">
            <v>3705565.62</v>
          </cell>
          <cell r="AV30">
            <v>6075105</v>
          </cell>
          <cell r="AW30">
            <v>11947879</v>
          </cell>
          <cell r="AX30">
            <v>2109526.23</v>
          </cell>
          <cell r="AY30">
            <v>3730296.27</v>
          </cell>
          <cell r="AZ30">
            <v>4322598</v>
          </cell>
          <cell r="BA30">
            <v>744647</v>
          </cell>
          <cell r="BB30">
            <v>10303320.42</v>
          </cell>
          <cell r="BC30">
            <v>1528298.38</v>
          </cell>
          <cell r="BD30">
            <v>3113182</v>
          </cell>
          <cell r="BE30">
            <v>6810653</v>
          </cell>
          <cell r="BF30">
            <v>1433933.4100000001</v>
          </cell>
          <cell r="BG30">
            <v>777798.13</v>
          </cell>
          <cell r="BH30">
            <v>5245862</v>
          </cell>
          <cell r="BI30">
            <v>2105581.11</v>
          </cell>
          <cell r="BJ30">
            <v>65478591</v>
          </cell>
          <cell r="BK30">
            <v>5816170</v>
          </cell>
          <cell r="BL30">
            <v>516365</v>
          </cell>
          <cell r="BM30">
            <v>724254.46</v>
          </cell>
          <cell r="BN30">
            <v>642068.30000000005</v>
          </cell>
          <cell r="BO30">
            <v>1951583.1600000001</v>
          </cell>
          <cell r="BP30">
            <v>6084928.4100000001</v>
          </cell>
          <cell r="BQ30">
            <v>1318526</v>
          </cell>
          <cell r="BR30">
            <v>259352636</v>
          </cell>
          <cell r="BS30">
            <v>14858172</v>
          </cell>
          <cell r="BT30">
            <v>609212.67999999993</v>
          </cell>
          <cell r="BU30">
            <v>10922781</v>
          </cell>
          <cell r="BV30">
            <v>2029236</v>
          </cell>
          <cell r="BW30">
            <v>815722.75</v>
          </cell>
          <cell r="BX30">
            <v>909741.08</v>
          </cell>
          <cell r="BY30">
            <v>364719.06</v>
          </cell>
          <cell r="BZ30">
            <v>2916901</v>
          </cell>
          <cell r="CA30">
            <v>5518258</v>
          </cell>
          <cell r="CB30">
            <v>2343971.1</v>
          </cell>
          <cell r="CC30">
            <v>785692.44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2010</v>
          </cell>
          <cell r="D31">
            <v>48862.14</v>
          </cell>
          <cell r="E31">
            <v>0</v>
          </cell>
          <cell r="F31">
            <v>2086532</v>
          </cell>
          <cell r="G31">
            <v>0</v>
          </cell>
          <cell r="H31">
            <v>0</v>
          </cell>
          <cell r="I31">
            <v>0</v>
          </cell>
          <cell r="J31">
            <v>805814</v>
          </cell>
          <cell r="K31">
            <v>0</v>
          </cell>
          <cell r="L31">
            <v>89881.26</v>
          </cell>
          <cell r="M31">
            <v>0</v>
          </cell>
          <cell r="N31">
            <v>1394540</v>
          </cell>
          <cell r="O31">
            <v>0</v>
          </cell>
          <cell r="P31">
            <v>226316</v>
          </cell>
          <cell r="Q31">
            <v>0</v>
          </cell>
          <cell r="R31">
            <v>0</v>
          </cell>
          <cell r="S31">
            <v>6172064</v>
          </cell>
          <cell r="T31">
            <v>5359996</v>
          </cell>
          <cell r="U31">
            <v>502057</v>
          </cell>
          <cell r="V31">
            <v>0</v>
          </cell>
          <cell r="W31">
            <v>0</v>
          </cell>
          <cell r="X31">
            <v>-273877.36</v>
          </cell>
          <cell r="Y31">
            <v>0</v>
          </cell>
          <cell r="Z31">
            <v>0</v>
          </cell>
          <cell r="AA31">
            <v>0</v>
          </cell>
          <cell r="AB31">
            <v>1032794</v>
          </cell>
          <cell r="AC31">
            <v>0</v>
          </cell>
          <cell r="AD31">
            <v>0</v>
          </cell>
          <cell r="AE31">
            <v>37146.800000000003</v>
          </cell>
          <cell r="AF31">
            <v>3293001.12</v>
          </cell>
          <cell r="AG31">
            <v>0</v>
          </cell>
          <cell r="AH31">
            <v>0</v>
          </cell>
          <cell r="AI31">
            <v>10043135</v>
          </cell>
          <cell r="AJ31">
            <v>8383000</v>
          </cell>
          <cell r="AK31">
            <v>4328423.88</v>
          </cell>
          <cell r="AL31">
            <v>0</v>
          </cell>
          <cell r="AM31">
            <v>0</v>
          </cell>
          <cell r="AN31">
            <v>310226.26</v>
          </cell>
          <cell r="AO31">
            <v>296655.49</v>
          </cell>
          <cell r="AP31">
            <v>34667.449999999997</v>
          </cell>
          <cell r="AQ31">
            <v>0</v>
          </cell>
          <cell r="AR31">
            <v>1324356</v>
          </cell>
          <cell r="AS31">
            <v>20592.919999999998</v>
          </cell>
          <cell r="AT31">
            <v>0</v>
          </cell>
          <cell r="AU31">
            <v>415842.65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78773</v>
          </cell>
          <cell r="BA31">
            <v>0</v>
          </cell>
          <cell r="BB31">
            <v>1266674.8500000001</v>
          </cell>
          <cell r="BC31">
            <v>0</v>
          </cell>
          <cell r="BD31">
            <v>0</v>
          </cell>
          <cell r="BE31">
            <v>258500</v>
          </cell>
          <cell r="BF31">
            <v>0</v>
          </cell>
          <cell r="BG31">
            <v>0</v>
          </cell>
          <cell r="BH31">
            <v>216817</v>
          </cell>
          <cell r="BI31">
            <v>0</v>
          </cell>
          <cell r="BJ31">
            <v>109469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18630227</v>
          </cell>
          <cell r="BS31">
            <v>1043387</v>
          </cell>
          <cell r="BT31">
            <v>0</v>
          </cell>
          <cell r="BU31">
            <v>410376</v>
          </cell>
          <cell r="BV31">
            <v>648659</v>
          </cell>
          <cell r="BW31">
            <v>0</v>
          </cell>
          <cell r="BX31">
            <v>280226.92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2010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2010</v>
          </cell>
        </row>
        <row r="34">
          <cell r="A34" t="str">
            <v>Total service area</v>
          </cell>
          <cell r="B34" t="str">
            <v>AREA</v>
          </cell>
          <cell r="C34">
            <v>2010</v>
          </cell>
          <cell r="D34">
            <v>14200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</row>
        <row r="35">
          <cell r="A35" t="str">
            <v>Urban service area</v>
          </cell>
          <cell r="B35" t="str">
            <v>AREAURB</v>
          </cell>
          <cell r="C35">
            <v>2010</v>
          </cell>
          <cell r="D35">
            <v>3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</row>
        <row r="36">
          <cell r="A36" t="str">
            <v>Rural service area</v>
          </cell>
          <cell r="B36" t="str">
            <v>AREARUR</v>
          </cell>
          <cell r="C36">
            <v>2010</v>
          </cell>
          <cell r="D36">
            <v>14197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2010</v>
          </cell>
          <cell r="D37">
            <v>16789</v>
          </cell>
          <cell r="E37">
            <v>3000</v>
          </cell>
          <cell r="F37">
            <v>84379</v>
          </cell>
          <cell r="G37">
            <v>25000</v>
          </cell>
          <cell r="H37">
            <v>94493</v>
          </cell>
          <cell r="I37">
            <v>175800</v>
          </cell>
          <cell r="J37">
            <v>138810</v>
          </cell>
          <cell r="K37">
            <v>27698</v>
          </cell>
          <cell r="L37">
            <v>21640</v>
          </cell>
          <cell r="M37">
            <v>2428</v>
          </cell>
          <cell r="N37">
            <v>94769</v>
          </cell>
          <cell r="O37">
            <v>3100</v>
          </cell>
          <cell r="P37">
            <v>27000</v>
          </cell>
          <cell r="Q37">
            <v>4000</v>
          </cell>
          <cell r="R37">
            <v>21873</v>
          </cell>
          <cell r="S37">
            <v>734000</v>
          </cell>
          <cell r="T37">
            <v>215718</v>
          </cell>
          <cell r="U37">
            <v>32042</v>
          </cell>
          <cell r="V37">
            <v>7138</v>
          </cell>
          <cell r="W37">
            <v>73654</v>
          </cell>
          <cell r="X37">
            <v>44187</v>
          </cell>
          <cell r="Y37">
            <v>8315</v>
          </cell>
          <cell r="Z37">
            <v>109529</v>
          </cell>
          <cell r="AA37">
            <v>27000</v>
          </cell>
          <cell r="AB37">
            <v>131605</v>
          </cell>
          <cell r="AC37">
            <v>45212</v>
          </cell>
          <cell r="AD37">
            <v>55089</v>
          </cell>
          <cell r="AE37">
            <v>5620</v>
          </cell>
          <cell r="AF37">
            <v>574299</v>
          </cell>
          <cell r="AG37">
            <v>2650</v>
          </cell>
          <cell r="AH37">
            <v>10500</v>
          </cell>
          <cell r="AI37">
            <v>498615</v>
          </cell>
          <cell r="AJ37">
            <v>3010854</v>
          </cell>
          <cell r="AK37">
            <v>825813</v>
          </cell>
          <cell r="AL37">
            <v>34000</v>
          </cell>
          <cell r="AM37">
            <v>12000</v>
          </cell>
          <cell r="AN37">
            <v>58000</v>
          </cell>
          <cell r="AO37">
            <v>248760</v>
          </cell>
          <cell r="AP37">
            <v>22000</v>
          </cell>
          <cell r="AQ37">
            <v>22769</v>
          </cell>
          <cell r="AR37">
            <v>355000</v>
          </cell>
          <cell r="AS37">
            <v>7831</v>
          </cell>
          <cell r="AT37">
            <v>16000</v>
          </cell>
          <cell r="AU37">
            <v>87000</v>
          </cell>
          <cell r="AV37">
            <v>91092</v>
          </cell>
          <cell r="AW37">
            <v>138450</v>
          </cell>
          <cell r="AX37">
            <v>15000</v>
          </cell>
          <cell r="AY37">
            <v>31500</v>
          </cell>
          <cell r="AZ37">
            <v>55000</v>
          </cell>
          <cell r="BA37">
            <v>14000</v>
          </cell>
          <cell r="BB37">
            <v>180500</v>
          </cell>
          <cell r="BC37">
            <v>29905</v>
          </cell>
          <cell r="BD37">
            <v>31000</v>
          </cell>
          <cell r="BE37">
            <v>155000</v>
          </cell>
          <cell r="BF37">
            <v>20200</v>
          </cell>
          <cell r="BG37">
            <v>6500</v>
          </cell>
          <cell r="BH37">
            <v>83396</v>
          </cell>
          <cell r="BI37">
            <v>18003</v>
          </cell>
          <cell r="BJ37">
            <v>1196983</v>
          </cell>
          <cell r="BK37">
            <v>78000</v>
          </cell>
          <cell r="BL37">
            <v>7846</v>
          </cell>
          <cell r="BM37">
            <v>9900</v>
          </cell>
          <cell r="BN37">
            <v>5336</v>
          </cell>
          <cell r="BO37">
            <v>36110</v>
          </cell>
          <cell r="BP37">
            <v>109972</v>
          </cell>
          <cell r="BQ37">
            <v>15140</v>
          </cell>
          <cell r="BR37">
            <v>2503281</v>
          </cell>
          <cell r="BS37">
            <v>312571</v>
          </cell>
          <cell r="BT37">
            <v>17300</v>
          </cell>
          <cell r="BU37">
            <v>156230</v>
          </cell>
          <cell r="BV37">
            <v>50331</v>
          </cell>
          <cell r="BW37">
            <v>7200</v>
          </cell>
          <cell r="BX37">
            <v>7251</v>
          </cell>
          <cell r="BY37">
            <v>3900</v>
          </cell>
          <cell r="BZ37">
            <v>47893</v>
          </cell>
          <cell r="CA37">
            <v>125000</v>
          </cell>
          <cell r="CB37">
            <v>36000</v>
          </cell>
          <cell r="CC37">
            <v>6700</v>
          </cell>
        </row>
        <row r="38">
          <cell r="A38" t="str">
            <v>Municipal population</v>
          </cell>
          <cell r="B38" t="str">
            <v>POPCITY</v>
          </cell>
          <cell r="C38">
            <v>2010</v>
          </cell>
          <cell r="D38">
            <v>10552</v>
          </cell>
          <cell r="E38">
            <v>3000</v>
          </cell>
          <cell r="F38">
            <v>86689</v>
          </cell>
          <cell r="G38">
            <v>30000</v>
          </cell>
          <cell r="H38">
            <v>94493</v>
          </cell>
          <cell r="I38">
            <v>175800</v>
          </cell>
          <cell r="J38">
            <v>138810</v>
          </cell>
          <cell r="K38">
            <v>27698</v>
          </cell>
          <cell r="L38">
            <v>28530</v>
          </cell>
          <cell r="M38">
            <v>2428</v>
          </cell>
          <cell r="N38">
            <v>107615</v>
          </cell>
          <cell r="O38">
            <v>3100</v>
          </cell>
          <cell r="P38">
            <v>27000</v>
          </cell>
          <cell r="Q38">
            <v>12500</v>
          </cell>
          <cell r="R38">
            <v>74185</v>
          </cell>
          <cell r="S38">
            <v>734000</v>
          </cell>
          <cell r="T38">
            <v>216473</v>
          </cell>
          <cell r="U38">
            <v>35246</v>
          </cell>
          <cell r="V38">
            <v>8700</v>
          </cell>
          <cell r="W38">
            <v>105220</v>
          </cell>
          <cell r="X38">
            <v>44187</v>
          </cell>
          <cell r="Y38">
            <v>8315</v>
          </cell>
          <cell r="Z38">
            <v>170219</v>
          </cell>
          <cell r="AA38">
            <v>27000</v>
          </cell>
          <cell r="AB38">
            <v>131605</v>
          </cell>
          <cell r="AC38">
            <v>45212</v>
          </cell>
          <cell r="AD38">
            <v>55289</v>
          </cell>
          <cell r="AE38">
            <v>5620</v>
          </cell>
          <cell r="AF38">
            <v>660108</v>
          </cell>
          <cell r="AG38">
            <v>9500</v>
          </cell>
          <cell r="AH38">
            <v>10500</v>
          </cell>
          <cell r="AI38">
            <v>498615</v>
          </cell>
          <cell r="AJ38">
            <v>3010854</v>
          </cell>
          <cell r="AK38">
            <v>917570</v>
          </cell>
          <cell r="AL38">
            <v>34000</v>
          </cell>
          <cell r="AM38">
            <v>16500</v>
          </cell>
          <cell r="AN38">
            <v>119000</v>
          </cell>
          <cell r="AO38">
            <v>248760</v>
          </cell>
          <cell r="AP38">
            <v>22000</v>
          </cell>
          <cell r="AQ38">
            <v>36889</v>
          </cell>
          <cell r="AR38">
            <v>355000</v>
          </cell>
          <cell r="AS38">
            <v>21749</v>
          </cell>
          <cell r="AT38">
            <v>17000</v>
          </cell>
          <cell r="AU38">
            <v>87000</v>
          </cell>
          <cell r="AV38">
            <v>136686</v>
          </cell>
          <cell r="AW38">
            <v>139368</v>
          </cell>
          <cell r="AX38">
            <v>15000</v>
          </cell>
          <cell r="AY38">
            <v>63000</v>
          </cell>
          <cell r="AZ38">
            <v>55000</v>
          </cell>
          <cell r="BA38">
            <v>18777</v>
          </cell>
          <cell r="BB38">
            <v>180500</v>
          </cell>
          <cell r="BC38">
            <v>31149</v>
          </cell>
          <cell r="BD38">
            <v>31000</v>
          </cell>
          <cell r="BE38">
            <v>155000</v>
          </cell>
          <cell r="BF38">
            <v>20200</v>
          </cell>
          <cell r="BG38">
            <v>6500</v>
          </cell>
          <cell r="BH38">
            <v>83396</v>
          </cell>
          <cell r="BI38">
            <v>18003</v>
          </cell>
          <cell r="BJ38">
            <v>1196983</v>
          </cell>
          <cell r="BK38">
            <v>75000</v>
          </cell>
          <cell r="BL38">
            <v>7846</v>
          </cell>
          <cell r="BM38">
            <v>16700</v>
          </cell>
          <cell r="BN38">
            <v>5336</v>
          </cell>
          <cell r="BO38">
            <v>36110</v>
          </cell>
          <cell r="BP38">
            <v>109140</v>
          </cell>
          <cell r="BQ38">
            <v>15000</v>
          </cell>
          <cell r="BR38">
            <v>2503281</v>
          </cell>
          <cell r="BS38">
            <v>432459</v>
          </cell>
          <cell r="BT38">
            <v>17300</v>
          </cell>
          <cell r="BU38">
            <v>156230</v>
          </cell>
          <cell r="BV38">
            <v>50331</v>
          </cell>
          <cell r="BW38">
            <v>11500</v>
          </cell>
          <cell r="BX38">
            <v>7251</v>
          </cell>
          <cell r="BY38">
            <v>9000</v>
          </cell>
          <cell r="BZ38">
            <v>77847</v>
          </cell>
          <cell r="CA38">
            <v>125000</v>
          </cell>
          <cell r="CB38">
            <v>38000</v>
          </cell>
          <cell r="CC38">
            <v>5000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2010</v>
          </cell>
          <cell r="D39">
            <v>3565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1</v>
          </cell>
          <cell r="S39">
            <v>0</v>
          </cell>
          <cell r="T39">
            <v>0</v>
          </cell>
          <cell r="U39">
            <v>235</v>
          </cell>
          <cell r="V39">
            <v>65</v>
          </cell>
          <cell r="W39">
            <v>0</v>
          </cell>
          <cell r="X39">
            <v>0</v>
          </cell>
          <cell r="Y39">
            <v>0</v>
          </cell>
          <cell r="Z39">
            <v>142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156243</v>
          </cell>
          <cell r="AK39">
            <v>0</v>
          </cell>
          <cell r="AL39">
            <v>832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195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525</v>
          </cell>
          <cell r="AW39">
            <v>0</v>
          </cell>
          <cell r="AX39">
            <v>250</v>
          </cell>
          <cell r="AY39">
            <v>200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100</v>
          </cell>
          <cell r="BL39">
            <v>0</v>
          </cell>
          <cell r="BM39">
            <v>0</v>
          </cell>
          <cell r="BN39">
            <v>108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1595</v>
          </cell>
          <cell r="BT39">
            <v>1200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200</v>
          </cell>
        </row>
        <row r="40">
          <cell r="A40" t="str">
            <v>Utility winter max peak load</v>
          </cell>
          <cell r="B40" t="str">
            <v>PEAKW</v>
          </cell>
          <cell r="C40">
            <v>2010</v>
          </cell>
          <cell r="D40">
            <v>39570</v>
          </cell>
          <cell r="E40">
            <v>4622</v>
          </cell>
          <cell r="F40">
            <v>141970</v>
          </cell>
          <cell r="G40">
            <v>44355</v>
          </cell>
          <cell r="H40">
            <v>152255</v>
          </cell>
          <cell r="I40">
            <v>273536</v>
          </cell>
          <cell r="J40">
            <v>241182</v>
          </cell>
          <cell r="K40">
            <v>46300</v>
          </cell>
          <cell r="L40">
            <v>26855</v>
          </cell>
          <cell r="M40">
            <v>6531</v>
          </cell>
          <cell r="N40">
            <v>112418</v>
          </cell>
          <cell r="O40">
            <v>1581</v>
          </cell>
          <cell r="P40">
            <v>57125</v>
          </cell>
          <cell r="Q40">
            <v>6862</v>
          </cell>
          <cell r="R40">
            <v>53821</v>
          </cell>
          <cell r="S40">
            <v>1179415</v>
          </cell>
          <cell r="T40">
            <v>390400</v>
          </cell>
          <cell r="U40">
            <v>79525</v>
          </cell>
          <cell r="V40">
            <v>13449</v>
          </cell>
          <cell r="W40">
            <v>88536</v>
          </cell>
          <cell r="X40">
            <v>94400</v>
          </cell>
          <cell r="Y40">
            <v>18000</v>
          </cell>
          <cell r="Z40">
            <v>206940</v>
          </cell>
          <cell r="AA40">
            <v>31678</v>
          </cell>
          <cell r="AB40">
            <v>253725</v>
          </cell>
          <cell r="AC40">
            <v>95666</v>
          </cell>
          <cell r="AD40">
            <v>87789</v>
          </cell>
          <cell r="AE40">
            <v>16576</v>
          </cell>
          <cell r="AF40">
            <v>847591</v>
          </cell>
          <cell r="AG40">
            <v>6133</v>
          </cell>
          <cell r="AH40">
            <v>30183</v>
          </cell>
          <cell r="AI40">
            <v>606690</v>
          </cell>
          <cell r="AJ40">
            <v>4180551</v>
          </cell>
          <cell r="AK40">
            <v>1239498</v>
          </cell>
          <cell r="AL40">
            <v>51327</v>
          </cell>
          <cell r="AM40">
            <v>21034</v>
          </cell>
          <cell r="AN40">
            <v>125098</v>
          </cell>
          <cell r="AO40">
            <v>306685</v>
          </cell>
          <cell r="AP40">
            <v>44096</v>
          </cell>
          <cell r="AQ40">
            <v>39610</v>
          </cell>
          <cell r="AR40">
            <v>516721</v>
          </cell>
          <cell r="AS40">
            <v>33790</v>
          </cell>
          <cell r="AT40">
            <v>35827</v>
          </cell>
          <cell r="AU40">
            <v>122227</v>
          </cell>
          <cell r="AV40">
            <v>120634</v>
          </cell>
          <cell r="AW40">
            <v>196717</v>
          </cell>
          <cell r="AX40">
            <v>30132</v>
          </cell>
          <cell r="AY40">
            <v>85057</v>
          </cell>
          <cell r="AZ40">
            <v>109866</v>
          </cell>
          <cell r="BA40">
            <v>23892</v>
          </cell>
          <cell r="BB40">
            <v>258870</v>
          </cell>
          <cell r="BC40">
            <v>43609</v>
          </cell>
          <cell r="BD40">
            <v>57908</v>
          </cell>
          <cell r="BE40">
            <v>220115</v>
          </cell>
          <cell r="BF40">
            <v>32708</v>
          </cell>
          <cell r="BG40">
            <v>17871</v>
          </cell>
          <cell r="BH40">
            <v>147722</v>
          </cell>
          <cell r="BI40">
            <v>35300</v>
          </cell>
          <cell r="BJ40">
            <v>1380420</v>
          </cell>
          <cell r="BK40">
            <v>141244</v>
          </cell>
          <cell r="BL40">
            <v>17707</v>
          </cell>
          <cell r="BM40">
            <v>29160</v>
          </cell>
          <cell r="BN40">
            <v>17859</v>
          </cell>
          <cell r="BO40">
            <v>50015</v>
          </cell>
          <cell r="BP40">
            <v>176768</v>
          </cell>
          <cell r="BQ40">
            <v>36361</v>
          </cell>
          <cell r="BR40">
            <v>4006799</v>
          </cell>
          <cell r="BS40">
            <v>436342</v>
          </cell>
          <cell r="BT40">
            <v>25352</v>
          </cell>
          <cell r="BU40">
            <v>242686</v>
          </cell>
          <cell r="BV40">
            <v>77653</v>
          </cell>
          <cell r="BW40">
            <v>17452</v>
          </cell>
          <cell r="BX40">
            <v>26132</v>
          </cell>
          <cell r="BY40">
            <v>10019</v>
          </cell>
          <cell r="BZ40">
            <v>89468</v>
          </cell>
          <cell r="CA40">
            <v>153366</v>
          </cell>
          <cell r="CB40">
            <v>61971</v>
          </cell>
          <cell r="CC40">
            <v>12100</v>
          </cell>
        </row>
        <row r="41">
          <cell r="A41" t="str">
            <v>Utility summer max peak load</v>
          </cell>
          <cell r="B41" t="str">
            <v>PEAKS</v>
          </cell>
          <cell r="C41">
            <v>2010</v>
          </cell>
          <cell r="D41">
            <v>27678</v>
          </cell>
          <cell r="E41">
            <v>4103</v>
          </cell>
          <cell r="F41">
            <v>188562</v>
          </cell>
          <cell r="G41">
            <v>46817</v>
          </cell>
          <cell r="H41">
            <v>189600</v>
          </cell>
          <cell r="I41">
            <v>364929</v>
          </cell>
          <cell r="J41">
            <v>302537</v>
          </cell>
          <cell r="K41">
            <v>56200</v>
          </cell>
          <cell r="L41">
            <v>27922</v>
          </cell>
          <cell r="M41">
            <v>4156</v>
          </cell>
          <cell r="N41">
            <v>155132</v>
          </cell>
          <cell r="O41">
            <v>1215</v>
          </cell>
          <cell r="P41">
            <v>51307</v>
          </cell>
          <cell r="Q41">
            <v>6052</v>
          </cell>
          <cell r="R41">
            <v>62277</v>
          </cell>
          <cell r="S41">
            <v>1546600</v>
          </cell>
          <cell r="T41">
            <v>517600</v>
          </cell>
          <cell r="U41">
            <v>74461</v>
          </cell>
          <cell r="V41">
            <v>9350</v>
          </cell>
          <cell r="W41">
            <v>143420</v>
          </cell>
          <cell r="X41">
            <v>103100</v>
          </cell>
          <cell r="Y41">
            <v>13893</v>
          </cell>
          <cell r="Z41">
            <v>154643</v>
          </cell>
          <cell r="AA41">
            <v>57081</v>
          </cell>
          <cell r="AB41">
            <v>285955</v>
          </cell>
          <cell r="AC41">
            <v>98223</v>
          </cell>
          <cell r="AD41">
            <v>107148</v>
          </cell>
          <cell r="AE41">
            <v>13283</v>
          </cell>
          <cell r="AF41">
            <v>1091173</v>
          </cell>
          <cell r="AG41">
            <v>3665</v>
          </cell>
          <cell r="AH41">
            <v>26499</v>
          </cell>
          <cell r="AI41">
            <v>799130</v>
          </cell>
          <cell r="AJ41">
            <v>3479473</v>
          </cell>
          <cell r="AK41">
            <v>1518168</v>
          </cell>
          <cell r="AL41">
            <v>49647</v>
          </cell>
          <cell r="AM41">
            <v>18403</v>
          </cell>
          <cell r="AN41">
            <v>119546</v>
          </cell>
          <cell r="AO41">
            <v>367988</v>
          </cell>
          <cell r="AP41">
            <v>45140</v>
          </cell>
          <cell r="AQ41">
            <v>37000</v>
          </cell>
          <cell r="AR41">
            <v>687625</v>
          </cell>
          <cell r="AS41">
            <v>43268</v>
          </cell>
          <cell r="AT41">
            <v>40302</v>
          </cell>
          <cell r="AU41">
            <v>147307</v>
          </cell>
          <cell r="AV41">
            <v>154388</v>
          </cell>
          <cell r="AW41">
            <v>261045</v>
          </cell>
          <cell r="AX41">
            <v>42306</v>
          </cell>
          <cell r="AY41">
            <v>87941</v>
          </cell>
          <cell r="AZ41">
            <v>93148</v>
          </cell>
          <cell r="BA41">
            <v>22022</v>
          </cell>
          <cell r="BB41">
            <v>354830</v>
          </cell>
          <cell r="BC41">
            <v>47841</v>
          </cell>
          <cell r="BD41">
            <v>55679</v>
          </cell>
          <cell r="BE41">
            <v>214439</v>
          </cell>
          <cell r="BF41">
            <v>33526</v>
          </cell>
          <cell r="BG41">
            <v>13004</v>
          </cell>
          <cell r="BH41">
            <v>150103</v>
          </cell>
          <cell r="BI41">
            <v>48100</v>
          </cell>
          <cell r="BJ41">
            <v>1895989</v>
          </cell>
          <cell r="BK41">
            <v>101492</v>
          </cell>
          <cell r="BL41">
            <v>18705</v>
          </cell>
          <cell r="BM41">
            <v>32187</v>
          </cell>
          <cell r="BN41">
            <v>11303</v>
          </cell>
          <cell r="BO41">
            <v>62047</v>
          </cell>
          <cell r="BP41">
            <v>155411</v>
          </cell>
          <cell r="BQ41">
            <v>41632</v>
          </cell>
          <cell r="BR41">
            <v>4785876</v>
          </cell>
          <cell r="BS41">
            <v>509726</v>
          </cell>
          <cell r="BT41">
            <v>27340</v>
          </cell>
          <cell r="BU41">
            <v>283517</v>
          </cell>
          <cell r="BV41">
            <v>96028</v>
          </cell>
          <cell r="BW41">
            <v>16834</v>
          </cell>
          <cell r="BX41">
            <v>25975</v>
          </cell>
          <cell r="BY41">
            <v>11100</v>
          </cell>
          <cell r="BZ41">
            <v>72813</v>
          </cell>
          <cell r="CA41">
            <v>191768</v>
          </cell>
          <cell r="CB41">
            <v>74659</v>
          </cell>
          <cell r="CC41">
            <v>11400</v>
          </cell>
        </row>
        <row r="42">
          <cell r="A42" t="str">
            <v>Utility Annual Peak load</v>
          </cell>
          <cell r="C42">
            <v>2010</v>
          </cell>
          <cell r="D42">
            <v>39570</v>
          </cell>
          <cell r="E42">
            <v>4622</v>
          </cell>
          <cell r="F42">
            <v>188562</v>
          </cell>
          <cell r="G42">
            <v>46817</v>
          </cell>
          <cell r="H42">
            <v>189600</v>
          </cell>
          <cell r="I42">
            <v>364929</v>
          </cell>
          <cell r="J42">
            <v>302537</v>
          </cell>
          <cell r="K42">
            <v>56200</v>
          </cell>
          <cell r="L42">
            <v>27922</v>
          </cell>
          <cell r="M42">
            <v>6531</v>
          </cell>
          <cell r="N42">
            <v>155132</v>
          </cell>
          <cell r="O42">
            <v>1581</v>
          </cell>
          <cell r="P42">
            <v>57125</v>
          </cell>
          <cell r="Q42">
            <v>6862</v>
          </cell>
          <cell r="R42">
            <v>62277</v>
          </cell>
          <cell r="S42">
            <v>1546600</v>
          </cell>
          <cell r="T42">
            <v>517600</v>
          </cell>
          <cell r="U42">
            <v>79525</v>
          </cell>
          <cell r="V42">
            <v>13449</v>
          </cell>
          <cell r="W42">
            <v>143420</v>
          </cell>
          <cell r="X42">
            <v>103100</v>
          </cell>
          <cell r="Y42">
            <v>18000</v>
          </cell>
          <cell r="Z42">
            <v>206940</v>
          </cell>
          <cell r="AA42">
            <v>57081</v>
          </cell>
          <cell r="AB42">
            <v>285955</v>
          </cell>
          <cell r="AC42">
            <v>98223</v>
          </cell>
          <cell r="AD42">
            <v>107148</v>
          </cell>
          <cell r="AE42">
            <v>16576</v>
          </cell>
          <cell r="AF42">
            <v>1091173</v>
          </cell>
          <cell r="AG42">
            <v>6133</v>
          </cell>
          <cell r="AH42">
            <v>30183</v>
          </cell>
          <cell r="AI42">
            <v>799130</v>
          </cell>
          <cell r="AJ42">
            <v>4180551</v>
          </cell>
          <cell r="AK42">
            <v>1518168</v>
          </cell>
          <cell r="AL42">
            <v>51327</v>
          </cell>
          <cell r="AM42">
            <v>21034</v>
          </cell>
          <cell r="AN42">
            <v>125098</v>
          </cell>
          <cell r="AO42">
            <v>367988</v>
          </cell>
          <cell r="AP42">
            <v>45140</v>
          </cell>
          <cell r="AQ42">
            <v>39610</v>
          </cell>
          <cell r="AR42">
            <v>687625</v>
          </cell>
          <cell r="AS42">
            <v>43268</v>
          </cell>
          <cell r="AT42">
            <v>40302</v>
          </cell>
          <cell r="AU42">
            <v>147307</v>
          </cell>
          <cell r="AV42">
            <v>154388</v>
          </cell>
          <cell r="AW42">
            <v>261045</v>
          </cell>
          <cell r="AX42">
            <v>42306</v>
          </cell>
          <cell r="AY42">
            <v>87941</v>
          </cell>
          <cell r="AZ42">
            <v>109866</v>
          </cell>
          <cell r="BA42">
            <v>23892</v>
          </cell>
          <cell r="BB42">
            <v>354830</v>
          </cell>
          <cell r="BC42">
            <v>47841</v>
          </cell>
          <cell r="BD42">
            <v>57908</v>
          </cell>
          <cell r="BE42">
            <v>220115</v>
          </cell>
          <cell r="BF42">
            <v>33526</v>
          </cell>
          <cell r="BG42">
            <v>17871</v>
          </cell>
          <cell r="BH42">
            <v>150103</v>
          </cell>
          <cell r="BI42">
            <v>48100</v>
          </cell>
          <cell r="BJ42">
            <v>1895989</v>
          </cell>
          <cell r="BK42">
            <v>141244</v>
          </cell>
          <cell r="BL42">
            <v>18705</v>
          </cell>
          <cell r="BM42">
            <v>32187</v>
          </cell>
          <cell r="BN42">
            <v>17859</v>
          </cell>
          <cell r="BO42">
            <v>62047</v>
          </cell>
          <cell r="BP42">
            <v>176768</v>
          </cell>
          <cell r="BQ42">
            <v>41632</v>
          </cell>
          <cell r="BR42">
            <v>4785876</v>
          </cell>
          <cell r="BS42">
            <v>509726</v>
          </cell>
          <cell r="BT42">
            <v>27340</v>
          </cell>
          <cell r="BU42">
            <v>283517</v>
          </cell>
          <cell r="BV42">
            <v>96028</v>
          </cell>
          <cell r="BW42">
            <v>17452</v>
          </cell>
          <cell r="BX42">
            <v>26132</v>
          </cell>
          <cell r="BY42">
            <v>11100</v>
          </cell>
          <cell r="BZ42">
            <v>89468</v>
          </cell>
          <cell r="CA42">
            <v>191768</v>
          </cell>
          <cell r="CB42">
            <v>74659</v>
          </cell>
          <cell r="CC42">
            <v>12100</v>
          </cell>
        </row>
        <row r="43">
          <cell r="A43" t="str">
            <v>Utility average peak load</v>
          </cell>
          <cell r="B43" t="str">
            <v>PEAKA</v>
          </cell>
          <cell r="C43">
            <v>2010</v>
          </cell>
          <cell r="D43">
            <v>29484</v>
          </cell>
          <cell r="E43">
            <v>3922</v>
          </cell>
          <cell r="F43">
            <v>123750</v>
          </cell>
          <cell r="G43">
            <v>42630</v>
          </cell>
          <cell r="H43">
            <v>152836</v>
          </cell>
          <cell r="I43">
            <v>284725</v>
          </cell>
          <cell r="J43">
            <v>246993</v>
          </cell>
          <cell r="K43">
            <v>42300</v>
          </cell>
          <cell r="L43">
            <v>25229</v>
          </cell>
          <cell r="M43">
            <v>4430</v>
          </cell>
          <cell r="N43">
            <v>120387</v>
          </cell>
          <cell r="O43">
            <v>1067</v>
          </cell>
          <cell r="P43">
            <v>48942</v>
          </cell>
          <cell r="Q43">
            <v>5680</v>
          </cell>
          <cell r="R43">
            <v>47798</v>
          </cell>
          <cell r="S43">
            <v>1245655</v>
          </cell>
          <cell r="T43">
            <v>412217</v>
          </cell>
          <cell r="U43">
            <v>67026</v>
          </cell>
          <cell r="V43">
            <v>10212</v>
          </cell>
          <cell r="W43">
            <v>100033</v>
          </cell>
          <cell r="X43">
            <v>91920</v>
          </cell>
          <cell r="Y43">
            <v>13223</v>
          </cell>
          <cell r="Z43">
            <v>157619</v>
          </cell>
          <cell r="AA43">
            <v>35796</v>
          </cell>
          <cell r="AB43">
            <v>251630</v>
          </cell>
          <cell r="AC43">
            <v>83121</v>
          </cell>
          <cell r="AD43">
            <v>58735</v>
          </cell>
          <cell r="AE43">
            <v>13181</v>
          </cell>
          <cell r="AF43">
            <v>888654</v>
          </cell>
          <cell r="AG43">
            <v>4170</v>
          </cell>
          <cell r="AH43">
            <v>25613</v>
          </cell>
          <cell r="AI43">
            <v>631114</v>
          </cell>
          <cell r="AJ43">
            <v>3210827</v>
          </cell>
          <cell r="AK43">
            <v>1228007</v>
          </cell>
          <cell r="AL43">
            <v>44322</v>
          </cell>
          <cell r="AM43">
            <v>17198</v>
          </cell>
          <cell r="AN43">
            <v>112901</v>
          </cell>
          <cell r="AO43">
            <v>304495</v>
          </cell>
          <cell r="AP43">
            <v>40886</v>
          </cell>
          <cell r="AQ43">
            <v>34201</v>
          </cell>
          <cell r="AR43">
            <v>545926</v>
          </cell>
          <cell r="AS43">
            <v>34966</v>
          </cell>
          <cell r="AT43">
            <v>34743</v>
          </cell>
          <cell r="AU43">
            <v>121227</v>
          </cell>
          <cell r="AV43">
            <v>118447</v>
          </cell>
          <cell r="AW43">
            <v>202194</v>
          </cell>
          <cell r="AX43">
            <v>30859</v>
          </cell>
          <cell r="AY43">
            <v>67063</v>
          </cell>
          <cell r="AZ43">
            <v>91490</v>
          </cell>
          <cell r="BA43">
            <v>21015</v>
          </cell>
          <cell r="BB43">
            <v>271682</v>
          </cell>
          <cell r="BC43">
            <v>41559</v>
          </cell>
          <cell r="BD43">
            <v>50620</v>
          </cell>
          <cell r="BE43">
            <v>188605</v>
          </cell>
          <cell r="BF43">
            <v>27868</v>
          </cell>
          <cell r="BG43">
            <v>13840</v>
          </cell>
          <cell r="BH43">
            <v>135507</v>
          </cell>
          <cell r="BI43">
            <v>35500</v>
          </cell>
          <cell r="BJ43">
            <v>1447917</v>
          </cell>
          <cell r="BK43">
            <v>108859</v>
          </cell>
          <cell r="BL43">
            <v>16459</v>
          </cell>
          <cell r="BM43">
            <v>21989</v>
          </cell>
          <cell r="BN43">
            <v>12538</v>
          </cell>
          <cell r="BO43">
            <v>50812</v>
          </cell>
          <cell r="BP43">
            <v>150088</v>
          </cell>
          <cell r="BQ43">
            <v>35707</v>
          </cell>
          <cell r="BR43">
            <v>4039475</v>
          </cell>
          <cell r="BS43">
            <v>420423</v>
          </cell>
          <cell r="BT43">
            <v>21364</v>
          </cell>
          <cell r="BU43">
            <v>238015</v>
          </cell>
          <cell r="BV43">
            <v>79467</v>
          </cell>
          <cell r="BW43">
            <v>16134</v>
          </cell>
          <cell r="BX43">
            <v>23838</v>
          </cell>
          <cell r="BY43">
            <v>9961</v>
          </cell>
          <cell r="BZ43">
            <v>73257</v>
          </cell>
          <cell r="CA43">
            <v>152499</v>
          </cell>
          <cell r="CB43">
            <v>61426</v>
          </cell>
          <cell r="CC43">
            <v>10500</v>
          </cell>
        </row>
        <row r="44">
          <cell r="A44" t="str">
            <v>Total circuit kms of line</v>
          </cell>
          <cell r="B44" t="str">
            <v>KMC</v>
          </cell>
          <cell r="C44">
            <v>2010</v>
          </cell>
          <cell r="D44">
            <v>1848</v>
          </cell>
          <cell r="E44">
            <v>92</v>
          </cell>
          <cell r="F44">
            <v>752</v>
          </cell>
          <cell r="G44">
            <v>320</v>
          </cell>
          <cell r="H44">
            <v>508</v>
          </cell>
          <cell r="I44">
            <v>1727</v>
          </cell>
          <cell r="J44">
            <v>1111</v>
          </cell>
          <cell r="K44">
            <v>527</v>
          </cell>
          <cell r="L44">
            <v>147</v>
          </cell>
          <cell r="M44">
            <v>27</v>
          </cell>
          <cell r="N44">
            <v>883</v>
          </cell>
          <cell r="O44">
            <v>21</v>
          </cell>
          <cell r="P44">
            <v>339</v>
          </cell>
          <cell r="Q44">
            <v>27</v>
          </cell>
          <cell r="R44">
            <v>149</v>
          </cell>
          <cell r="S44">
            <v>5167</v>
          </cell>
          <cell r="T44">
            <v>1179</v>
          </cell>
          <cell r="U44">
            <v>270</v>
          </cell>
          <cell r="V44">
            <v>137</v>
          </cell>
          <cell r="W44">
            <v>476</v>
          </cell>
          <cell r="X44">
            <v>277</v>
          </cell>
          <cell r="Y44">
            <v>84</v>
          </cell>
          <cell r="Z44">
            <v>944</v>
          </cell>
          <cell r="AA44">
            <v>241</v>
          </cell>
          <cell r="AB44">
            <v>1065</v>
          </cell>
          <cell r="AC44">
            <v>1723</v>
          </cell>
          <cell r="AD44">
            <v>1404</v>
          </cell>
          <cell r="AE44">
            <v>68</v>
          </cell>
          <cell r="AF44">
            <v>3415</v>
          </cell>
          <cell r="AG44">
            <v>21</v>
          </cell>
          <cell r="AH44">
            <v>66</v>
          </cell>
          <cell r="AI44">
            <v>2823</v>
          </cell>
          <cell r="AJ44">
            <v>120921</v>
          </cell>
          <cell r="AK44">
            <v>5414</v>
          </cell>
          <cell r="AL44">
            <v>753</v>
          </cell>
          <cell r="AM44">
            <v>98</v>
          </cell>
          <cell r="AN44">
            <v>361</v>
          </cell>
          <cell r="AO44">
            <v>1866</v>
          </cell>
          <cell r="AP44">
            <v>115</v>
          </cell>
          <cell r="AQ44">
            <v>355</v>
          </cell>
          <cell r="AR44">
            <v>2774</v>
          </cell>
          <cell r="AS44">
            <v>125</v>
          </cell>
          <cell r="AT44">
            <v>149</v>
          </cell>
          <cell r="AU44">
            <v>938</v>
          </cell>
          <cell r="AV44">
            <v>1071</v>
          </cell>
          <cell r="AW44">
            <v>1950</v>
          </cell>
          <cell r="AX44">
            <v>342</v>
          </cell>
          <cell r="AY44">
            <v>768</v>
          </cell>
          <cell r="AZ44">
            <v>611</v>
          </cell>
          <cell r="BA44">
            <v>370</v>
          </cell>
          <cell r="BB44">
            <v>1439</v>
          </cell>
          <cell r="BC44">
            <v>176</v>
          </cell>
          <cell r="BD44">
            <v>313</v>
          </cell>
          <cell r="BE44">
            <v>955</v>
          </cell>
          <cell r="BF44">
            <v>148</v>
          </cell>
          <cell r="BG44">
            <v>129</v>
          </cell>
          <cell r="BH44">
            <v>552</v>
          </cell>
          <cell r="BI44">
            <v>315</v>
          </cell>
          <cell r="BJ44">
            <v>7381</v>
          </cell>
          <cell r="BK44">
            <v>733</v>
          </cell>
          <cell r="BL44">
            <v>55</v>
          </cell>
          <cell r="BM44">
            <v>94</v>
          </cell>
          <cell r="BN44">
            <v>211</v>
          </cell>
          <cell r="BO44">
            <v>247</v>
          </cell>
          <cell r="BP44">
            <v>1178</v>
          </cell>
          <cell r="BQ44">
            <v>156</v>
          </cell>
          <cell r="BR44">
            <v>9990</v>
          </cell>
          <cell r="BS44">
            <v>2301</v>
          </cell>
          <cell r="BT44">
            <v>240</v>
          </cell>
          <cell r="BU44">
            <v>1547</v>
          </cell>
          <cell r="BV44">
            <v>441</v>
          </cell>
          <cell r="BW44">
            <v>76</v>
          </cell>
          <cell r="BX44">
            <v>65</v>
          </cell>
          <cell r="BY44">
            <v>36</v>
          </cell>
          <cell r="BZ44">
            <v>515</v>
          </cell>
          <cell r="CA44">
            <v>1051</v>
          </cell>
          <cell r="CB44">
            <v>248</v>
          </cell>
          <cell r="CC44">
            <v>177</v>
          </cell>
        </row>
        <row r="45">
          <cell r="A45" t="str">
            <v>Overhead circuit kms of line</v>
          </cell>
          <cell r="B45" t="str">
            <v>KMCO</v>
          </cell>
          <cell r="C45">
            <v>2010</v>
          </cell>
          <cell r="D45">
            <v>1844</v>
          </cell>
          <cell r="E45">
            <v>92</v>
          </cell>
          <cell r="F45">
            <v>574</v>
          </cell>
          <cell r="G45">
            <v>282</v>
          </cell>
          <cell r="H45">
            <v>266</v>
          </cell>
          <cell r="I45">
            <v>886</v>
          </cell>
          <cell r="J45">
            <v>708</v>
          </cell>
          <cell r="K45">
            <v>482</v>
          </cell>
          <cell r="L45">
            <v>78</v>
          </cell>
          <cell r="M45">
            <v>26</v>
          </cell>
          <cell r="N45">
            <v>599</v>
          </cell>
          <cell r="O45">
            <v>17</v>
          </cell>
          <cell r="P45">
            <v>211</v>
          </cell>
          <cell r="Q45">
            <v>15</v>
          </cell>
          <cell r="R45">
            <v>89</v>
          </cell>
          <cell r="S45">
            <v>1807</v>
          </cell>
          <cell r="T45">
            <v>713</v>
          </cell>
          <cell r="U45">
            <v>212</v>
          </cell>
          <cell r="V45">
            <v>126</v>
          </cell>
          <cell r="W45">
            <v>217</v>
          </cell>
          <cell r="X45">
            <v>185</v>
          </cell>
          <cell r="Y45">
            <v>76</v>
          </cell>
          <cell r="Z45">
            <v>731</v>
          </cell>
          <cell r="AA45">
            <v>173</v>
          </cell>
          <cell r="AB45">
            <v>427</v>
          </cell>
          <cell r="AC45">
            <v>1634</v>
          </cell>
          <cell r="AD45">
            <v>859</v>
          </cell>
          <cell r="AE45">
            <v>57</v>
          </cell>
          <cell r="AF45">
            <v>1543</v>
          </cell>
          <cell r="AG45">
            <v>18</v>
          </cell>
          <cell r="AH45">
            <v>56</v>
          </cell>
          <cell r="AI45">
            <v>806</v>
          </cell>
          <cell r="AJ45">
            <v>116656</v>
          </cell>
          <cell r="AK45">
            <v>2693</v>
          </cell>
          <cell r="AL45">
            <v>613</v>
          </cell>
          <cell r="AM45">
            <v>88</v>
          </cell>
          <cell r="AN45">
            <v>233</v>
          </cell>
          <cell r="AO45">
            <v>1042</v>
          </cell>
          <cell r="AP45">
            <v>95</v>
          </cell>
          <cell r="AQ45">
            <v>288</v>
          </cell>
          <cell r="AR45">
            <v>1364</v>
          </cell>
          <cell r="AS45">
            <v>99</v>
          </cell>
          <cell r="AT45">
            <v>111</v>
          </cell>
          <cell r="AU45">
            <v>576</v>
          </cell>
          <cell r="AV45">
            <v>589</v>
          </cell>
          <cell r="AW45">
            <v>1471</v>
          </cell>
          <cell r="AX45">
            <v>241</v>
          </cell>
          <cell r="AY45">
            <v>660</v>
          </cell>
          <cell r="AZ45">
            <v>514</v>
          </cell>
          <cell r="BA45">
            <v>365</v>
          </cell>
          <cell r="BB45">
            <v>553</v>
          </cell>
          <cell r="BC45">
            <v>103</v>
          </cell>
          <cell r="BD45">
            <v>248</v>
          </cell>
          <cell r="BE45">
            <v>562</v>
          </cell>
          <cell r="BF45">
            <v>129</v>
          </cell>
          <cell r="BG45">
            <v>118</v>
          </cell>
          <cell r="BH45">
            <v>384</v>
          </cell>
          <cell r="BI45">
            <v>298</v>
          </cell>
          <cell r="BJ45">
            <v>2551</v>
          </cell>
          <cell r="BK45">
            <v>616</v>
          </cell>
          <cell r="BL45">
            <v>53</v>
          </cell>
          <cell r="BM45">
            <v>84</v>
          </cell>
          <cell r="BN45">
            <v>205</v>
          </cell>
          <cell r="BO45">
            <v>158</v>
          </cell>
          <cell r="BP45">
            <v>944</v>
          </cell>
          <cell r="BQ45">
            <v>102</v>
          </cell>
          <cell r="BR45">
            <v>4214</v>
          </cell>
          <cell r="BS45">
            <v>1274</v>
          </cell>
          <cell r="BT45">
            <v>125</v>
          </cell>
          <cell r="BU45">
            <v>1059</v>
          </cell>
          <cell r="BV45">
            <v>329</v>
          </cell>
          <cell r="BW45">
            <v>66</v>
          </cell>
          <cell r="BX45">
            <v>52</v>
          </cell>
          <cell r="BY45">
            <v>25</v>
          </cell>
          <cell r="BZ45">
            <v>371</v>
          </cell>
          <cell r="CA45">
            <v>499</v>
          </cell>
          <cell r="CB45">
            <v>155</v>
          </cell>
          <cell r="CC45">
            <v>167</v>
          </cell>
        </row>
        <row r="46">
          <cell r="A46" t="str">
            <v>Underground circuit kms ofline</v>
          </cell>
          <cell r="B46" t="str">
            <v>KMCU</v>
          </cell>
          <cell r="C46">
            <v>2010</v>
          </cell>
          <cell r="D46">
            <v>4</v>
          </cell>
          <cell r="E46">
            <v>0</v>
          </cell>
          <cell r="F46">
            <v>178</v>
          </cell>
          <cell r="G46">
            <v>38</v>
          </cell>
          <cell r="H46">
            <v>242</v>
          </cell>
          <cell r="I46">
            <v>841</v>
          </cell>
          <cell r="J46">
            <v>403</v>
          </cell>
          <cell r="K46">
            <v>45</v>
          </cell>
          <cell r="L46">
            <v>69</v>
          </cell>
          <cell r="M46">
            <v>1</v>
          </cell>
          <cell r="N46">
            <v>284</v>
          </cell>
          <cell r="O46">
            <v>4</v>
          </cell>
          <cell r="P46">
            <v>128</v>
          </cell>
          <cell r="Q46">
            <v>12</v>
          </cell>
          <cell r="R46">
            <v>60</v>
          </cell>
          <cell r="S46">
            <v>3360</v>
          </cell>
          <cell r="T46">
            <v>466</v>
          </cell>
          <cell r="U46">
            <v>58</v>
          </cell>
          <cell r="V46">
            <v>11</v>
          </cell>
          <cell r="W46">
            <v>259</v>
          </cell>
          <cell r="X46">
            <v>92</v>
          </cell>
          <cell r="Y46">
            <v>8</v>
          </cell>
          <cell r="Z46">
            <v>213</v>
          </cell>
          <cell r="AA46">
            <v>68</v>
          </cell>
          <cell r="AB46">
            <v>638</v>
          </cell>
          <cell r="AC46">
            <v>89</v>
          </cell>
          <cell r="AD46">
            <v>545</v>
          </cell>
          <cell r="AE46">
            <v>11</v>
          </cell>
          <cell r="AF46">
            <v>1872</v>
          </cell>
          <cell r="AG46">
            <v>3</v>
          </cell>
          <cell r="AH46">
            <v>10</v>
          </cell>
          <cell r="AI46">
            <v>2017</v>
          </cell>
          <cell r="AJ46">
            <v>4265</v>
          </cell>
          <cell r="AK46">
            <v>2721</v>
          </cell>
          <cell r="AL46">
            <v>140</v>
          </cell>
          <cell r="AM46">
            <v>10</v>
          </cell>
          <cell r="AN46">
            <v>128</v>
          </cell>
          <cell r="AO46">
            <v>824</v>
          </cell>
          <cell r="AP46">
            <v>20</v>
          </cell>
          <cell r="AQ46">
            <v>67</v>
          </cell>
          <cell r="AR46">
            <v>1410</v>
          </cell>
          <cell r="AS46">
            <v>26</v>
          </cell>
          <cell r="AT46">
            <v>38</v>
          </cell>
          <cell r="AU46">
            <v>362</v>
          </cell>
          <cell r="AV46">
            <v>482</v>
          </cell>
          <cell r="AW46">
            <v>479</v>
          </cell>
          <cell r="AX46">
            <v>101</v>
          </cell>
          <cell r="AY46">
            <v>108</v>
          </cell>
          <cell r="AZ46">
            <v>97</v>
          </cell>
          <cell r="BA46">
            <v>5</v>
          </cell>
          <cell r="BB46">
            <v>886</v>
          </cell>
          <cell r="BC46">
            <v>73</v>
          </cell>
          <cell r="BD46">
            <v>65</v>
          </cell>
          <cell r="BE46">
            <v>393</v>
          </cell>
          <cell r="BF46">
            <v>19</v>
          </cell>
          <cell r="BG46">
            <v>11</v>
          </cell>
          <cell r="BH46">
            <v>168</v>
          </cell>
          <cell r="BI46">
            <v>17</v>
          </cell>
          <cell r="BJ46">
            <v>4830</v>
          </cell>
          <cell r="BK46">
            <v>117</v>
          </cell>
          <cell r="BL46">
            <v>2</v>
          </cell>
          <cell r="BM46">
            <v>10</v>
          </cell>
          <cell r="BN46">
            <v>6</v>
          </cell>
          <cell r="BO46">
            <v>89</v>
          </cell>
          <cell r="BP46">
            <v>234</v>
          </cell>
          <cell r="BQ46">
            <v>54</v>
          </cell>
          <cell r="BR46">
            <v>5776</v>
          </cell>
          <cell r="BS46">
            <v>1027</v>
          </cell>
          <cell r="BT46">
            <v>115</v>
          </cell>
          <cell r="BU46">
            <v>488</v>
          </cell>
          <cell r="BV46">
            <v>112</v>
          </cell>
          <cell r="BW46">
            <v>10</v>
          </cell>
          <cell r="BX46">
            <v>13</v>
          </cell>
          <cell r="BY46">
            <v>11</v>
          </cell>
          <cell r="BZ46">
            <v>144</v>
          </cell>
          <cell r="CA46">
            <v>552</v>
          </cell>
          <cell r="CB46">
            <v>93</v>
          </cell>
          <cell r="CC46">
            <v>10</v>
          </cell>
        </row>
        <row r="47">
          <cell r="A47" t="str">
            <v>Circuit kilometers 3 phase</v>
          </cell>
          <cell r="B47" t="str">
            <v>KMC3</v>
          </cell>
          <cell r="C47">
            <v>2010</v>
          </cell>
          <cell r="D47">
            <v>442</v>
          </cell>
          <cell r="E47">
            <v>47</v>
          </cell>
          <cell r="F47">
            <v>418</v>
          </cell>
          <cell r="G47">
            <v>167</v>
          </cell>
          <cell r="H47">
            <v>230</v>
          </cell>
          <cell r="I47">
            <v>765</v>
          </cell>
          <cell r="J47">
            <v>435</v>
          </cell>
          <cell r="K47">
            <v>317</v>
          </cell>
          <cell r="L47">
            <v>70</v>
          </cell>
          <cell r="M47">
            <v>16</v>
          </cell>
          <cell r="N47">
            <v>544</v>
          </cell>
          <cell r="O47">
            <v>10</v>
          </cell>
          <cell r="P47">
            <v>166</v>
          </cell>
          <cell r="Q47">
            <v>12</v>
          </cell>
          <cell r="R47">
            <v>73</v>
          </cell>
          <cell r="S47">
            <v>3079</v>
          </cell>
          <cell r="T47">
            <v>569</v>
          </cell>
          <cell r="U47">
            <v>146</v>
          </cell>
          <cell r="V47">
            <v>31</v>
          </cell>
          <cell r="W47">
            <v>167</v>
          </cell>
          <cell r="X47">
            <v>148</v>
          </cell>
          <cell r="Y47">
            <v>48</v>
          </cell>
          <cell r="Z47">
            <v>547</v>
          </cell>
          <cell r="AA47">
            <v>103</v>
          </cell>
          <cell r="AB47">
            <v>481</v>
          </cell>
          <cell r="AC47">
            <v>603</v>
          </cell>
          <cell r="AD47">
            <v>385</v>
          </cell>
          <cell r="AE47">
            <v>27</v>
          </cell>
          <cell r="AF47">
            <v>1783</v>
          </cell>
          <cell r="AG47">
            <v>10</v>
          </cell>
          <cell r="AH47">
            <v>42</v>
          </cell>
          <cell r="AI47">
            <v>1195</v>
          </cell>
          <cell r="AJ47">
            <v>45623</v>
          </cell>
          <cell r="AK47">
            <v>2973</v>
          </cell>
          <cell r="AL47">
            <v>346</v>
          </cell>
          <cell r="AM47">
            <v>61</v>
          </cell>
          <cell r="AN47">
            <v>257</v>
          </cell>
          <cell r="AO47">
            <v>793</v>
          </cell>
          <cell r="AP47">
            <v>76</v>
          </cell>
          <cell r="AQ47">
            <v>171</v>
          </cell>
          <cell r="AR47">
            <v>1312</v>
          </cell>
          <cell r="AS47">
            <v>67</v>
          </cell>
          <cell r="AT47">
            <v>112</v>
          </cell>
          <cell r="AU47">
            <v>468</v>
          </cell>
          <cell r="AV47">
            <v>331</v>
          </cell>
          <cell r="AW47">
            <v>868</v>
          </cell>
          <cell r="AX47">
            <v>176</v>
          </cell>
          <cell r="AY47">
            <v>344</v>
          </cell>
          <cell r="AZ47">
            <v>361</v>
          </cell>
          <cell r="BA47">
            <v>200</v>
          </cell>
          <cell r="BB47">
            <v>740</v>
          </cell>
          <cell r="BC47">
            <v>97</v>
          </cell>
          <cell r="BD47">
            <v>225</v>
          </cell>
          <cell r="BE47">
            <v>359</v>
          </cell>
          <cell r="BF47">
            <v>96</v>
          </cell>
          <cell r="BG47">
            <v>84</v>
          </cell>
          <cell r="BH47">
            <v>345</v>
          </cell>
          <cell r="BI47">
            <v>177</v>
          </cell>
          <cell r="BJ47">
            <v>3455</v>
          </cell>
          <cell r="BK47">
            <v>460</v>
          </cell>
          <cell r="BL47">
            <v>34</v>
          </cell>
          <cell r="BM47">
            <v>51</v>
          </cell>
          <cell r="BN47">
            <v>72</v>
          </cell>
          <cell r="BO47">
            <v>141</v>
          </cell>
          <cell r="BP47">
            <v>632</v>
          </cell>
          <cell r="BQ47">
            <v>72</v>
          </cell>
          <cell r="BR47">
            <v>6094</v>
          </cell>
          <cell r="BS47">
            <v>1139</v>
          </cell>
          <cell r="BT47">
            <v>102</v>
          </cell>
          <cell r="BU47">
            <v>709</v>
          </cell>
          <cell r="BV47">
            <v>286</v>
          </cell>
          <cell r="BW47">
            <v>47</v>
          </cell>
          <cell r="BX47">
            <v>44</v>
          </cell>
          <cell r="BY47">
            <v>18</v>
          </cell>
          <cell r="BZ47">
            <v>307</v>
          </cell>
          <cell r="CA47">
            <v>475</v>
          </cell>
          <cell r="CB47">
            <v>163</v>
          </cell>
          <cell r="CC47">
            <v>106</v>
          </cell>
        </row>
        <row r="48">
          <cell r="A48" t="str">
            <v>Circuit kilometers 2 phase</v>
          </cell>
          <cell r="B48" t="str">
            <v>KMC2</v>
          </cell>
          <cell r="C48">
            <v>2010</v>
          </cell>
          <cell r="D48">
            <v>38</v>
          </cell>
          <cell r="E48">
            <v>0</v>
          </cell>
          <cell r="F48">
            <v>7</v>
          </cell>
          <cell r="G48">
            <v>8</v>
          </cell>
          <cell r="H48">
            <v>0</v>
          </cell>
          <cell r="I48">
            <v>0</v>
          </cell>
          <cell r="J48">
            <v>0</v>
          </cell>
          <cell r="K48">
            <v>89</v>
          </cell>
          <cell r="L48">
            <v>0</v>
          </cell>
          <cell r="M48">
            <v>2</v>
          </cell>
          <cell r="N48">
            <v>1</v>
          </cell>
          <cell r="O48">
            <v>1</v>
          </cell>
          <cell r="P48">
            <v>5</v>
          </cell>
          <cell r="Q48">
            <v>1</v>
          </cell>
          <cell r="R48">
            <v>2</v>
          </cell>
          <cell r="S48">
            <v>103</v>
          </cell>
          <cell r="T48">
            <v>2</v>
          </cell>
          <cell r="U48">
            <v>2</v>
          </cell>
          <cell r="V48">
            <v>1</v>
          </cell>
          <cell r="W48">
            <v>0</v>
          </cell>
          <cell r="X48">
            <v>6</v>
          </cell>
          <cell r="Y48">
            <v>8</v>
          </cell>
          <cell r="Z48">
            <v>0</v>
          </cell>
          <cell r="AA48">
            <v>1</v>
          </cell>
          <cell r="AB48">
            <v>0</v>
          </cell>
          <cell r="AC48">
            <v>30</v>
          </cell>
          <cell r="AD48">
            <v>0</v>
          </cell>
          <cell r="AE48">
            <v>0</v>
          </cell>
          <cell r="AF48">
            <v>21</v>
          </cell>
          <cell r="AG48">
            <v>2</v>
          </cell>
          <cell r="AH48">
            <v>0</v>
          </cell>
          <cell r="AI48">
            <v>21</v>
          </cell>
          <cell r="AJ48">
            <v>3616</v>
          </cell>
          <cell r="AK48">
            <v>166</v>
          </cell>
          <cell r="AL48">
            <v>4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9</v>
          </cell>
          <cell r="AR48">
            <v>0</v>
          </cell>
          <cell r="AS48">
            <v>2</v>
          </cell>
          <cell r="AT48">
            <v>0</v>
          </cell>
          <cell r="AU48">
            <v>23</v>
          </cell>
          <cell r="AV48">
            <v>7</v>
          </cell>
          <cell r="AW48">
            <v>2</v>
          </cell>
          <cell r="AX48">
            <v>2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6</v>
          </cell>
          <cell r="BE48">
            <v>0</v>
          </cell>
          <cell r="BF48">
            <v>1</v>
          </cell>
          <cell r="BG48">
            <v>0</v>
          </cell>
          <cell r="BH48">
            <v>7</v>
          </cell>
          <cell r="BI48">
            <v>0</v>
          </cell>
          <cell r="BJ48">
            <v>119</v>
          </cell>
          <cell r="BK48">
            <v>10</v>
          </cell>
          <cell r="BL48">
            <v>1</v>
          </cell>
          <cell r="BM48">
            <v>0</v>
          </cell>
          <cell r="BN48">
            <v>0</v>
          </cell>
          <cell r="BO48">
            <v>12</v>
          </cell>
          <cell r="BP48">
            <v>0</v>
          </cell>
          <cell r="BQ48">
            <v>0</v>
          </cell>
          <cell r="BR48">
            <v>90</v>
          </cell>
          <cell r="BS48">
            <v>17</v>
          </cell>
          <cell r="BT48">
            <v>9</v>
          </cell>
          <cell r="BU48">
            <v>7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1</v>
          </cell>
          <cell r="CA48">
            <v>13</v>
          </cell>
          <cell r="CB48">
            <v>3</v>
          </cell>
          <cell r="CC48">
            <v>9</v>
          </cell>
        </row>
        <row r="49">
          <cell r="A49" t="str">
            <v>Circuit kms single phase</v>
          </cell>
          <cell r="B49" t="str">
            <v>KMC1</v>
          </cell>
          <cell r="C49">
            <v>2010</v>
          </cell>
          <cell r="D49">
            <v>1368</v>
          </cell>
          <cell r="E49">
            <v>45</v>
          </cell>
          <cell r="F49">
            <v>327</v>
          </cell>
          <cell r="G49">
            <v>145</v>
          </cell>
          <cell r="H49">
            <v>278</v>
          </cell>
          <cell r="I49">
            <v>962</v>
          </cell>
          <cell r="J49">
            <v>676</v>
          </cell>
          <cell r="K49">
            <v>121</v>
          </cell>
          <cell r="L49">
            <v>77</v>
          </cell>
          <cell r="M49">
            <v>9</v>
          </cell>
          <cell r="N49">
            <v>338</v>
          </cell>
          <cell r="O49">
            <v>10</v>
          </cell>
          <cell r="P49">
            <v>168</v>
          </cell>
          <cell r="Q49">
            <v>14</v>
          </cell>
          <cell r="R49">
            <v>74</v>
          </cell>
          <cell r="S49">
            <v>1985</v>
          </cell>
          <cell r="T49">
            <v>608</v>
          </cell>
          <cell r="U49">
            <v>122</v>
          </cell>
          <cell r="V49">
            <v>105</v>
          </cell>
          <cell r="W49">
            <v>309</v>
          </cell>
          <cell r="X49">
            <v>123</v>
          </cell>
          <cell r="Y49">
            <v>28</v>
          </cell>
          <cell r="Z49">
            <v>397</v>
          </cell>
          <cell r="AA49">
            <v>137</v>
          </cell>
          <cell r="AB49">
            <v>584</v>
          </cell>
          <cell r="AC49">
            <v>1090</v>
          </cell>
          <cell r="AD49">
            <v>1019</v>
          </cell>
          <cell r="AE49">
            <v>41</v>
          </cell>
          <cell r="AF49">
            <v>1611</v>
          </cell>
          <cell r="AG49">
            <v>9</v>
          </cell>
          <cell r="AH49">
            <v>24</v>
          </cell>
          <cell r="AI49">
            <v>1607</v>
          </cell>
          <cell r="AJ49">
            <v>71682</v>
          </cell>
          <cell r="AK49">
            <v>2275</v>
          </cell>
          <cell r="AL49">
            <v>403</v>
          </cell>
          <cell r="AM49">
            <v>37</v>
          </cell>
          <cell r="AN49">
            <v>104</v>
          </cell>
          <cell r="AO49">
            <v>1073</v>
          </cell>
          <cell r="AP49">
            <v>39</v>
          </cell>
          <cell r="AQ49">
            <v>175</v>
          </cell>
          <cell r="AR49">
            <v>1462</v>
          </cell>
          <cell r="AS49">
            <v>56</v>
          </cell>
          <cell r="AT49">
            <v>37</v>
          </cell>
          <cell r="AU49">
            <v>447</v>
          </cell>
          <cell r="AV49">
            <v>733</v>
          </cell>
          <cell r="AW49">
            <v>1080</v>
          </cell>
          <cell r="AX49">
            <v>164</v>
          </cell>
          <cell r="AY49">
            <v>424</v>
          </cell>
          <cell r="AZ49">
            <v>250</v>
          </cell>
          <cell r="BA49">
            <v>170</v>
          </cell>
          <cell r="BB49">
            <v>699</v>
          </cell>
          <cell r="BC49">
            <v>79</v>
          </cell>
          <cell r="BD49">
            <v>82</v>
          </cell>
          <cell r="BE49">
            <v>596</v>
          </cell>
          <cell r="BF49">
            <v>51</v>
          </cell>
          <cell r="BG49">
            <v>45</v>
          </cell>
          <cell r="BH49">
            <v>200</v>
          </cell>
          <cell r="BI49">
            <v>138</v>
          </cell>
          <cell r="BJ49">
            <v>3807</v>
          </cell>
          <cell r="BK49">
            <v>263</v>
          </cell>
          <cell r="BL49">
            <v>20</v>
          </cell>
          <cell r="BM49">
            <v>43</v>
          </cell>
          <cell r="BN49">
            <v>139</v>
          </cell>
          <cell r="BO49">
            <v>94</v>
          </cell>
          <cell r="BP49">
            <v>546</v>
          </cell>
          <cell r="BQ49">
            <v>84</v>
          </cell>
          <cell r="BR49">
            <v>3806</v>
          </cell>
          <cell r="BS49">
            <v>1145</v>
          </cell>
          <cell r="BT49">
            <v>129</v>
          </cell>
          <cell r="BU49">
            <v>831</v>
          </cell>
          <cell r="BV49">
            <v>155</v>
          </cell>
          <cell r="BW49">
            <v>29</v>
          </cell>
          <cell r="BX49">
            <v>21</v>
          </cell>
          <cell r="BY49">
            <v>18</v>
          </cell>
          <cell r="BZ49">
            <v>207</v>
          </cell>
          <cell r="CA49">
            <v>563</v>
          </cell>
          <cell r="CB49">
            <v>82</v>
          </cell>
          <cell r="CC49">
            <v>62</v>
          </cell>
        </row>
        <row r="50">
          <cell r="A50" t="str">
            <v>No transmission transformers</v>
          </cell>
          <cell r="B50" t="str">
            <v>NTRST</v>
          </cell>
          <cell r="C50">
            <v>2010</v>
          </cell>
          <cell r="D50">
            <v>0</v>
          </cell>
          <cell r="E50">
            <v>0</v>
          </cell>
          <cell r="F50">
            <v>0</v>
          </cell>
          <cell r="G50">
            <v>2</v>
          </cell>
          <cell r="H50">
            <v>1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</v>
          </cell>
          <cell r="AI50">
            <v>2</v>
          </cell>
          <cell r="AJ50">
            <v>245</v>
          </cell>
          <cell r="AK50">
            <v>27</v>
          </cell>
          <cell r="AL50">
            <v>0</v>
          </cell>
          <cell r="AM50">
            <v>3</v>
          </cell>
          <cell r="AN50">
            <v>0</v>
          </cell>
          <cell r="AO50">
            <v>18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14</v>
          </cell>
          <cell r="AX50">
            <v>2</v>
          </cell>
          <cell r="AY50">
            <v>1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22</v>
          </cell>
          <cell r="BK50">
            <v>8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2</v>
          </cell>
          <cell r="BS50">
            <v>0</v>
          </cell>
          <cell r="BT50">
            <v>0</v>
          </cell>
          <cell r="BU50">
            <v>8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2010</v>
          </cell>
          <cell r="D51">
            <v>21</v>
          </cell>
          <cell r="E51">
            <v>4</v>
          </cell>
          <cell r="F51">
            <v>20</v>
          </cell>
          <cell r="G51">
            <v>3</v>
          </cell>
          <cell r="H51">
            <v>0</v>
          </cell>
          <cell r="I51">
            <v>44</v>
          </cell>
          <cell r="J51">
            <v>0</v>
          </cell>
          <cell r="K51">
            <v>0</v>
          </cell>
          <cell r="L51">
            <v>6</v>
          </cell>
          <cell r="M51">
            <v>0</v>
          </cell>
          <cell r="N51">
            <v>20</v>
          </cell>
          <cell r="O51">
            <v>4</v>
          </cell>
          <cell r="P51">
            <v>14</v>
          </cell>
          <cell r="Q51">
            <v>1</v>
          </cell>
          <cell r="R51">
            <v>0</v>
          </cell>
          <cell r="S51">
            <v>126</v>
          </cell>
          <cell r="T51">
            <v>12</v>
          </cell>
          <cell r="U51">
            <v>10</v>
          </cell>
          <cell r="V51">
            <v>0</v>
          </cell>
          <cell r="W51">
            <v>4</v>
          </cell>
          <cell r="X51">
            <v>4</v>
          </cell>
          <cell r="Y51">
            <v>0</v>
          </cell>
          <cell r="Z51">
            <v>45</v>
          </cell>
          <cell r="AA51">
            <v>0</v>
          </cell>
          <cell r="AB51">
            <v>2</v>
          </cell>
          <cell r="AC51">
            <v>5</v>
          </cell>
          <cell r="AD51">
            <v>12</v>
          </cell>
          <cell r="AE51">
            <v>0</v>
          </cell>
          <cell r="AF51">
            <v>7</v>
          </cell>
          <cell r="AG51">
            <v>0</v>
          </cell>
          <cell r="AH51">
            <v>3</v>
          </cell>
          <cell r="AI51">
            <v>18</v>
          </cell>
          <cell r="AJ51">
            <v>1470</v>
          </cell>
          <cell r="AK51">
            <v>143</v>
          </cell>
          <cell r="AL51">
            <v>17</v>
          </cell>
          <cell r="AM51">
            <v>0</v>
          </cell>
          <cell r="AN51">
            <v>37</v>
          </cell>
          <cell r="AO51">
            <v>7</v>
          </cell>
          <cell r="AP51">
            <v>7</v>
          </cell>
          <cell r="AQ51">
            <v>7</v>
          </cell>
          <cell r="AR51">
            <v>15140</v>
          </cell>
          <cell r="AS51">
            <v>5</v>
          </cell>
          <cell r="AT51">
            <v>6</v>
          </cell>
          <cell r="AU51">
            <v>0</v>
          </cell>
          <cell r="AV51">
            <v>16</v>
          </cell>
          <cell r="AW51">
            <v>0</v>
          </cell>
          <cell r="AX51">
            <v>29</v>
          </cell>
          <cell r="AY51">
            <v>12</v>
          </cell>
          <cell r="AZ51">
            <v>22</v>
          </cell>
          <cell r="BA51">
            <v>0</v>
          </cell>
          <cell r="BB51">
            <v>38</v>
          </cell>
          <cell r="BC51">
            <v>0</v>
          </cell>
          <cell r="BD51">
            <v>0</v>
          </cell>
          <cell r="BE51">
            <v>16</v>
          </cell>
          <cell r="BF51">
            <v>14</v>
          </cell>
          <cell r="BG51">
            <v>5</v>
          </cell>
          <cell r="BH51">
            <v>37</v>
          </cell>
          <cell r="BI51">
            <v>7</v>
          </cell>
          <cell r="BJ51">
            <v>62</v>
          </cell>
          <cell r="BK51">
            <v>34</v>
          </cell>
          <cell r="BL51">
            <v>5</v>
          </cell>
          <cell r="BM51">
            <v>9</v>
          </cell>
          <cell r="BN51">
            <v>0</v>
          </cell>
          <cell r="BO51">
            <v>0</v>
          </cell>
          <cell r="BP51">
            <v>29</v>
          </cell>
          <cell r="BQ51">
            <v>3</v>
          </cell>
          <cell r="BR51">
            <v>0</v>
          </cell>
          <cell r="BS51">
            <v>65</v>
          </cell>
          <cell r="BT51">
            <v>5</v>
          </cell>
          <cell r="BU51">
            <v>4</v>
          </cell>
          <cell r="BV51">
            <v>609</v>
          </cell>
          <cell r="BW51">
            <v>6</v>
          </cell>
          <cell r="BX51">
            <v>4</v>
          </cell>
          <cell r="BY51">
            <v>1</v>
          </cell>
          <cell r="BZ51">
            <v>27</v>
          </cell>
          <cell r="CA51">
            <v>29</v>
          </cell>
          <cell r="CB51">
            <v>0</v>
          </cell>
          <cell r="CC51">
            <v>8</v>
          </cell>
        </row>
        <row r="52">
          <cell r="A52" t="str">
            <v>No distribution transformers</v>
          </cell>
          <cell r="B52" t="str">
            <v>NTRFD</v>
          </cell>
          <cell r="C52">
            <v>2010</v>
          </cell>
          <cell r="D52">
            <v>4788</v>
          </cell>
          <cell r="E52">
            <v>324</v>
          </cell>
          <cell r="F52">
            <v>5377</v>
          </cell>
          <cell r="G52">
            <v>3300</v>
          </cell>
          <cell r="H52">
            <v>3340</v>
          </cell>
          <cell r="I52">
            <v>8325</v>
          </cell>
          <cell r="J52">
            <v>7479</v>
          </cell>
          <cell r="K52">
            <v>2354</v>
          </cell>
          <cell r="L52">
            <v>836</v>
          </cell>
          <cell r="M52">
            <v>1</v>
          </cell>
          <cell r="N52">
            <v>3858</v>
          </cell>
          <cell r="O52">
            <v>239</v>
          </cell>
          <cell r="P52">
            <v>2149</v>
          </cell>
          <cell r="Q52">
            <v>293</v>
          </cell>
          <cell r="R52">
            <v>1556</v>
          </cell>
          <cell r="S52">
            <v>25237</v>
          </cell>
          <cell r="T52">
            <v>8146</v>
          </cell>
          <cell r="U52">
            <v>1563</v>
          </cell>
          <cell r="V52">
            <v>5</v>
          </cell>
          <cell r="W52">
            <v>3074</v>
          </cell>
          <cell r="X52">
            <v>2445</v>
          </cell>
          <cell r="Y52">
            <v>804</v>
          </cell>
          <cell r="Z52">
            <v>5605</v>
          </cell>
          <cell r="AA52">
            <v>1420</v>
          </cell>
          <cell r="AB52">
            <v>5640</v>
          </cell>
          <cell r="AC52">
            <v>7127</v>
          </cell>
          <cell r="AD52">
            <v>3738</v>
          </cell>
          <cell r="AE52">
            <v>60</v>
          </cell>
          <cell r="AF52">
            <v>46</v>
          </cell>
          <cell r="AG52">
            <v>180</v>
          </cell>
          <cell r="AH52">
            <v>745</v>
          </cell>
          <cell r="AI52">
            <v>15511</v>
          </cell>
          <cell r="AJ52">
            <v>97</v>
          </cell>
          <cell r="AK52">
            <v>42516</v>
          </cell>
          <cell r="AL52">
            <v>3281</v>
          </cell>
          <cell r="AM52">
            <v>688</v>
          </cell>
          <cell r="AN52">
            <v>0</v>
          </cell>
          <cell r="AO52">
            <v>10316</v>
          </cell>
          <cell r="AP52">
            <v>980</v>
          </cell>
          <cell r="AQ52">
            <v>2137</v>
          </cell>
          <cell r="AR52">
            <v>54</v>
          </cell>
          <cell r="AS52">
            <v>1268</v>
          </cell>
          <cell r="AT52">
            <v>1235</v>
          </cell>
          <cell r="AU52">
            <v>4987</v>
          </cell>
          <cell r="AV52">
            <v>4123</v>
          </cell>
          <cell r="AW52">
            <v>9431</v>
          </cell>
          <cell r="AX52">
            <v>1738</v>
          </cell>
          <cell r="AY52">
            <v>4508</v>
          </cell>
          <cell r="AZ52">
            <v>3950</v>
          </cell>
          <cell r="BA52">
            <v>0</v>
          </cell>
          <cell r="BB52">
            <v>8259</v>
          </cell>
          <cell r="BC52">
            <v>1407</v>
          </cell>
          <cell r="BD52">
            <v>1797</v>
          </cell>
          <cell r="BE52">
            <v>6397</v>
          </cell>
          <cell r="BF52">
            <v>1592</v>
          </cell>
          <cell r="BG52">
            <v>687</v>
          </cell>
          <cell r="BH52">
            <v>3858</v>
          </cell>
          <cell r="BI52">
            <v>2057</v>
          </cell>
          <cell r="BJ52">
            <v>40878</v>
          </cell>
          <cell r="BK52">
            <v>6056</v>
          </cell>
          <cell r="BL52">
            <v>645</v>
          </cell>
          <cell r="BM52">
            <v>974</v>
          </cell>
          <cell r="BN52">
            <v>0</v>
          </cell>
          <cell r="BO52">
            <v>1385</v>
          </cell>
          <cell r="BP52">
            <v>7096</v>
          </cell>
          <cell r="BQ52">
            <v>850</v>
          </cell>
          <cell r="BR52">
            <v>60416</v>
          </cell>
          <cell r="BS52">
            <v>16934</v>
          </cell>
          <cell r="BT52">
            <v>1492</v>
          </cell>
          <cell r="BU52">
            <v>17</v>
          </cell>
          <cell r="BV52">
            <v>1969</v>
          </cell>
          <cell r="BW52">
            <v>676</v>
          </cell>
          <cell r="BX52">
            <v>441</v>
          </cell>
          <cell r="BY52">
            <v>240</v>
          </cell>
          <cell r="BZ52">
            <v>2994</v>
          </cell>
          <cell r="CA52">
            <v>5396</v>
          </cell>
          <cell r="CB52">
            <v>1543</v>
          </cell>
          <cell r="CC52">
            <v>775</v>
          </cell>
        </row>
        <row r="53">
          <cell r="A53" t="str">
            <v>Utility average load factor</v>
          </cell>
          <cell r="B53" t="str">
            <v>LF</v>
          </cell>
          <cell r="C53">
            <v>2010</v>
          </cell>
          <cell r="D53">
            <v>77</v>
          </cell>
          <cell r="E53">
            <v>72</v>
          </cell>
          <cell r="F53">
            <v>89</v>
          </cell>
          <cell r="G53">
            <v>0</v>
          </cell>
          <cell r="H53">
            <v>70</v>
          </cell>
          <cell r="I53">
            <v>70</v>
          </cell>
          <cell r="J53">
            <v>71</v>
          </cell>
          <cell r="K53">
            <v>75</v>
          </cell>
          <cell r="L53">
            <v>69</v>
          </cell>
          <cell r="M53">
            <v>73</v>
          </cell>
          <cell r="N53">
            <v>71</v>
          </cell>
          <cell r="O53">
            <v>71</v>
          </cell>
          <cell r="P53">
            <v>77</v>
          </cell>
          <cell r="Q53">
            <v>0</v>
          </cell>
          <cell r="R53">
            <v>0</v>
          </cell>
          <cell r="S53">
            <v>0</v>
          </cell>
          <cell r="T53">
            <v>57</v>
          </cell>
          <cell r="U53">
            <v>72</v>
          </cell>
          <cell r="V53">
            <v>69</v>
          </cell>
          <cell r="W53">
            <v>66</v>
          </cell>
          <cell r="X53">
            <v>89</v>
          </cell>
          <cell r="Y53">
            <v>72</v>
          </cell>
          <cell r="Z53">
            <v>73</v>
          </cell>
          <cell r="AA53">
            <v>89</v>
          </cell>
          <cell r="AB53">
            <v>75</v>
          </cell>
          <cell r="AC53">
            <v>61</v>
          </cell>
          <cell r="AD53">
            <v>92</v>
          </cell>
          <cell r="AE53">
            <v>67</v>
          </cell>
          <cell r="AF53">
            <v>75</v>
          </cell>
          <cell r="AG53">
            <v>68</v>
          </cell>
          <cell r="AH53">
            <v>84</v>
          </cell>
          <cell r="AI53">
            <v>72</v>
          </cell>
          <cell r="AJ53">
            <v>78</v>
          </cell>
          <cell r="AK53">
            <v>71</v>
          </cell>
          <cell r="AL53">
            <v>54</v>
          </cell>
          <cell r="AM53">
            <v>0</v>
          </cell>
          <cell r="AN53">
            <v>90</v>
          </cell>
          <cell r="AO53">
            <v>70</v>
          </cell>
          <cell r="AP53">
            <v>73</v>
          </cell>
          <cell r="AQ53">
            <v>72</v>
          </cell>
          <cell r="AR53">
            <v>72</v>
          </cell>
          <cell r="AS53">
            <v>73</v>
          </cell>
          <cell r="AT53">
            <v>70</v>
          </cell>
          <cell r="AU53">
            <v>58</v>
          </cell>
          <cell r="AV53">
            <v>65</v>
          </cell>
          <cell r="AW53">
            <v>0</v>
          </cell>
          <cell r="AX53">
            <v>70</v>
          </cell>
          <cell r="AY53">
            <v>76</v>
          </cell>
          <cell r="AZ53">
            <v>74</v>
          </cell>
          <cell r="BA53">
            <v>69</v>
          </cell>
          <cell r="BB53">
            <v>68</v>
          </cell>
          <cell r="BC53">
            <v>72</v>
          </cell>
          <cell r="BD53">
            <v>72</v>
          </cell>
          <cell r="BE53">
            <v>59</v>
          </cell>
          <cell r="BF53">
            <v>77</v>
          </cell>
          <cell r="BG53">
            <v>70185</v>
          </cell>
          <cell r="BH53">
            <v>71</v>
          </cell>
          <cell r="BI53">
            <v>74</v>
          </cell>
          <cell r="BJ53">
            <v>0</v>
          </cell>
          <cell r="BK53">
            <v>75</v>
          </cell>
          <cell r="BL53">
            <v>69</v>
          </cell>
          <cell r="BM53">
            <v>0</v>
          </cell>
          <cell r="BN53">
            <v>8</v>
          </cell>
          <cell r="BO53">
            <v>56</v>
          </cell>
          <cell r="BP53">
            <v>75</v>
          </cell>
          <cell r="BQ53">
            <v>63</v>
          </cell>
          <cell r="BR53">
            <v>73</v>
          </cell>
          <cell r="BS53">
            <v>73</v>
          </cell>
          <cell r="BT53">
            <v>67</v>
          </cell>
          <cell r="BU53">
            <v>71</v>
          </cell>
          <cell r="BV53">
            <v>64</v>
          </cell>
          <cell r="BW53">
            <v>87</v>
          </cell>
          <cell r="BX53">
            <v>63</v>
          </cell>
          <cell r="BY53">
            <v>71</v>
          </cell>
          <cell r="BZ53">
            <v>71</v>
          </cell>
          <cell r="CA53">
            <v>68</v>
          </cell>
          <cell r="CB53">
            <v>72</v>
          </cell>
          <cell r="CC53">
            <v>87</v>
          </cell>
        </row>
      </sheetData>
      <sheetData sheetId="25">
        <row r="1">
          <cell r="A1" t="str">
            <v>Distributor Data for Year ended Dec 31st, 2009</v>
          </cell>
          <cell r="B1">
            <v>0</v>
          </cell>
          <cell r="C1">
            <v>0</v>
          </cell>
          <cell r="D1" t="str">
            <v>Algoma Power Inc.</v>
          </cell>
          <cell r="E1" t="str">
            <v>Atikokan Hydro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Fort Erie (CNP)</v>
          </cell>
          <cell r="L1" t="str">
            <v>Centre Wellington Hydro Ltd.</v>
          </cell>
          <cell r="M1" t="str">
            <v>Chapleau Public Utilities Corporation</v>
          </cell>
          <cell r="N1" t="str">
            <v>Chatham-Kent Hydro Inc.</v>
          </cell>
          <cell r="O1" t="str">
            <v>Clinton Power Corporation</v>
          </cell>
          <cell r="P1" t="str">
            <v>COLLUS Power Corp.</v>
          </cell>
          <cell r="Q1" t="str">
            <v>Cooperative Hydro Embrun Inc.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Frances Power Corporation</v>
          </cell>
          <cell r="Z1" t="str">
            <v>Greater Sudbury Hydro Inc.</v>
          </cell>
          <cell r="AA1" t="str">
            <v>Grimsby Power Incorporated</v>
          </cell>
          <cell r="AB1" t="str">
            <v>Guelph Hydro Electric Systems Inc.</v>
          </cell>
          <cell r="AC1" t="str">
            <v>Haldimand County Hydro Inc.</v>
          </cell>
          <cell r="AD1" t="str">
            <v>Halton Hills Hydro Inc.</v>
          </cell>
          <cell r="AE1" t="str">
            <v>Hearst Power Distribution Company Limited</v>
          </cell>
          <cell r="AF1" t="str">
            <v>Horizon Utilities Corporation</v>
          </cell>
          <cell r="AG1" t="str">
            <v>Hydro 2000 Inc.</v>
          </cell>
          <cell r="AH1" t="str">
            <v>Hydro Hawkesbury Inc.</v>
          </cell>
          <cell r="AI1" t="str">
            <v>Hydro One Brampton Networks Inc.</v>
          </cell>
          <cell r="AJ1" t="str">
            <v>Hydro One Networks Inc.</v>
          </cell>
          <cell r="AK1" t="str">
            <v>Hydro Ottawa Limited</v>
          </cell>
          <cell r="AL1" t="str">
            <v>Innisfil Hydro Distribution Systems Limited</v>
          </cell>
          <cell r="AM1" t="str">
            <v>Kenora Hydro Electric Corporation Ltd.</v>
          </cell>
          <cell r="AN1" t="str">
            <v>Kingston Hydro Corporation</v>
          </cell>
          <cell r="AO1" t="str">
            <v>Kitchener-Wilmot Hydro Inc.</v>
          </cell>
          <cell r="AP1" t="str">
            <v>Lakefront Utilities Inc.</v>
          </cell>
          <cell r="AQ1" t="str">
            <v>Lakeland Power Distribution Ltd.</v>
          </cell>
          <cell r="AR1" t="str">
            <v>London Hydro Inc.</v>
          </cell>
          <cell r="AS1" t="str">
            <v>Middlesex Power Distribution Corporation</v>
          </cell>
          <cell r="AT1" t="str">
            <v>Midland Power Utility Corporation</v>
          </cell>
          <cell r="AU1" t="str">
            <v>Milton Hydro Distribution Inc.</v>
          </cell>
          <cell r="AV1" t="str">
            <v>Newmarket - Tay Power Distribution Ltd.</v>
          </cell>
          <cell r="AW1" t="str">
            <v>Niagara Peninsula Energy Inc.</v>
          </cell>
          <cell r="AX1" t="str">
            <v>Niagara-on-the-Lake Hydro Inc.</v>
          </cell>
          <cell r="AY1" t="str">
            <v>Norfolk Power Distribution Inc.</v>
          </cell>
          <cell r="AZ1" t="str">
            <v>North Bay Hydro Distribution Limited</v>
          </cell>
          <cell r="BA1" t="str">
            <v>Northern Ontario Wires Inc.</v>
          </cell>
          <cell r="BB1" t="str">
            <v>Oakville Hydro Electricity Distribution Inc.</v>
          </cell>
          <cell r="BC1" t="str">
            <v>Orangeville Hydro Limited</v>
          </cell>
          <cell r="BD1" t="str">
            <v>Orillia Power Distribution Corporation</v>
          </cell>
          <cell r="BE1" t="str">
            <v>Oshawa PUC Networks Inc.</v>
          </cell>
          <cell r="BF1" t="str">
            <v>Ottawa River Power Corporation</v>
          </cell>
          <cell r="BG1" t="str">
            <v>Parry Sound Power Corporation</v>
          </cell>
          <cell r="BH1" t="str">
            <v>Peterborough Distribution Incorporated</v>
          </cell>
          <cell r="BI1" t="str">
            <v>Port Colborne (CNP)</v>
          </cell>
          <cell r="BJ1" t="str">
            <v>PowerStream Inc.</v>
          </cell>
          <cell r="BK1" t="str">
            <v>PUC Distribution Inc.</v>
          </cell>
          <cell r="BL1" t="str">
            <v>Renfrew Hydro Inc.</v>
          </cell>
          <cell r="BM1" t="str">
            <v>Rideau St. Lawrence Distribution Inc.</v>
          </cell>
          <cell r="BN1" t="str">
            <v>Sioux Lookout Hydro Inc.</v>
          </cell>
          <cell r="BO1" t="str">
            <v>St. Thomas Energy Inc.</v>
          </cell>
          <cell r="BP1" t="str">
            <v>Thunder Bay Hydro Electricity Distribution Inc.</v>
          </cell>
          <cell r="BQ1" t="str">
            <v>Tillsonburg Hydro Inc.</v>
          </cell>
          <cell r="BR1" t="str">
            <v>Toronto Hydro-Electric System Limited</v>
          </cell>
          <cell r="BS1" t="str">
            <v>Veridian Connections Inc.</v>
          </cell>
          <cell r="BT1" t="str">
            <v>Wasaga Distribution Inc.</v>
          </cell>
          <cell r="BU1" t="str">
            <v>Waterloo North Hydro Inc.</v>
          </cell>
          <cell r="BV1" t="str">
            <v>Welland Hydro-Electric System Corp.</v>
          </cell>
          <cell r="BW1" t="str">
            <v>Wellington North Power Inc.</v>
          </cell>
          <cell r="BX1" t="str">
            <v>West Coast Huron Energy Inc.</v>
          </cell>
          <cell r="BY1" t="str">
            <v>West Perth Power Inc.</v>
          </cell>
          <cell r="BZ1" t="str">
            <v>Westario Power Inc.</v>
          </cell>
          <cell r="CA1" t="str">
            <v>Whitby Hydro Electric Corporation</v>
          </cell>
          <cell r="CB1" t="str">
            <v>Woodstock Hydro Services Inc.</v>
          </cell>
          <cell r="CC1" t="str">
            <v>Eastern Ontario Power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2009</v>
          </cell>
          <cell r="D4">
            <v>106402682.92999998</v>
          </cell>
          <cell r="E4">
            <v>4804895.3999999994</v>
          </cell>
          <cell r="F4">
            <v>98989479</v>
          </cell>
          <cell r="G4">
            <v>25711311</v>
          </cell>
          <cell r="H4">
            <v>86540522.419999987</v>
          </cell>
          <cell r="I4">
            <v>217490576.91999996</v>
          </cell>
          <cell r="J4">
            <v>182144958</v>
          </cell>
          <cell r="K4">
            <v>83743116.959999993</v>
          </cell>
          <cell r="L4">
            <v>16577266.909999998</v>
          </cell>
          <cell r="M4">
            <v>2233374.36</v>
          </cell>
          <cell r="N4">
            <v>79747849.899999991</v>
          </cell>
          <cell r="O4">
            <v>1784232.37</v>
          </cell>
          <cell r="P4">
            <v>34119632.689999998</v>
          </cell>
          <cell r="Q4">
            <v>3262563.9400000004</v>
          </cell>
          <cell r="R4">
            <v>26077424.750000004</v>
          </cell>
          <cell r="S4">
            <v>898904168</v>
          </cell>
          <cell r="T4">
            <v>291666769.05000001</v>
          </cell>
          <cell r="U4">
            <v>27622739.760000002</v>
          </cell>
          <cell r="V4">
            <v>6527250.9100000001</v>
          </cell>
          <cell r="W4">
            <v>54000481.93</v>
          </cell>
          <cell r="X4">
            <v>77219501</v>
          </cell>
          <cell r="Y4">
            <v>10110277.949999999</v>
          </cell>
          <cell r="Z4">
            <v>174014078.35999998</v>
          </cell>
          <cell r="AA4">
            <v>27924244.559999999</v>
          </cell>
          <cell r="AB4">
            <v>171974671.66</v>
          </cell>
          <cell r="AC4">
            <v>57987908.469999999</v>
          </cell>
          <cell r="AD4">
            <v>49899175</v>
          </cell>
          <cell r="AE4">
            <v>3803516.9199999995</v>
          </cell>
          <cell r="AF4">
            <v>631868128.26000011</v>
          </cell>
          <cell r="AG4">
            <v>953864.31</v>
          </cell>
          <cell r="AH4">
            <v>3470744.25</v>
          </cell>
          <cell r="AI4">
            <v>559017613</v>
          </cell>
          <cell r="AJ4">
            <v>6562586715.0600014</v>
          </cell>
          <cell r="AK4">
            <v>1066500466.49</v>
          </cell>
          <cell r="AL4">
            <v>50813740.88000001</v>
          </cell>
          <cell r="AM4">
            <v>13631814.939999998</v>
          </cell>
          <cell r="AN4">
            <v>43374966</v>
          </cell>
          <cell r="AO4">
            <v>296753372.77999997</v>
          </cell>
          <cell r="AP4">
            <v>18758365.459999997</v>
          </cell>
          <cell r="AQ4">
            <v>25535120.390000004</v>
          </cell>
          <cell r="AR4">
            <v>381431953.15000004</v>
          </cell>
          <cell r="AS4">
            <v>19447752.809999995</v>
          </cell>
          <cell r="AT4">
            <v>20089032.269999996</v>
          </cell>
          <cell r="AU4">
            <v>121072021.45</v>
          </cell>
          <cell r="AV4">
            <v>123344222.34</v>
          </cell>
          <cell r="AW4">
            <v>199303040.75999999</v>
          </cell>
          <cell r="AX4">
            <v>43782615.129999995</v>
          </cell>
          <cell r="AY4">
            <v>87198126.669999987</v>
          </cell>
          <cell r="AZ4">
            <v>86791043.23999998</v>
          </cell>
          <cell r="BA4">
            <v>6751833.0199999996</v>
          </cell>
          <cell r="BB4">
            <v>215332746.50000003</v>
          </cell>
          <cell r="BC4">
            <v>32718887.780000005</v>
          </cell>
          <cell r="BD4">
            <v>33741882.809999995</v>
          </cell>
          <cell r="BE4">
            <v>155613048.73000002</v>
          </cell>
          <cell r="BF4">
            <v>24886423.09</v>
          </cell>
          <cell r="BG4">
            <v>11343589.26</v>
          </cell>
          <cell r="BH4">
            <v>79263289.749999985</v>
          </cell>
          <cell r="BI4">
            <v>14367512.009999998</v>
          </cell>
          <cell r="BJ4">
            <v>1393928752</v>
          </cell>
          <cell r="BK4">
            <v>85207405.799999997</v>
          </cell>
          <cell r="BL4">
            <v>12178305.510000002</v>
          </cell>
          <cell r="BM4">
            <v>6120076.4900000002</v>
          </cell>
          <cell r="BN4">
            <v>7840546.0600000015</v>
          </cell>
          <cell r="BO4">
            <v>44756020.790000007</v>
          </cell>
          <cell r="BP4">
            <v>148972568.99999997</v>
          </cell>
          <cell r="BQ4">
            <v>16639617.4</v>
          </cell>
          <cell r="BR4">
            <v>4148150223.52</v>
          </cell>
          <cell r="BS4">
            <v>335591611</v>
          </cell>
          <cell r="BT4">
            <v>23274710.16</v>
          </cell>
          <cell r="BU4">
            <v>224271018</v>
          </cell>
          <cell r="BV4">
            <v>47706582</v>
          </cell>
          <cell r="BW4">
            <v>10413244.640000001</v>
          </cell>
          <cell r="BX4">
            <v>6536247</v>
          </cell>
          <cell r="BY4">
            <v>5075061.34</v>
          </cell>
          <cell r="BZ4">
            <v>48210554.640000008</v>
          </cell>
          <cell r="CA4">
            <v>149018387.27999997</v>
          </cell>
          <cell r="CB4">
            <v>39134817.820000008</v>
          </cell>
          <cell r="CC4">
            <v>0</v>
          </cell>
        </row>
        <row r="5">
          <cell r="A5" t="str">
            <v>Accumulated Amortization</v>
          </cell>
          <cell r="B5" t="str">
            <v>ACCDEP</v>
          </cell>
          <cell r="C5">
            <v>2009</v>
          </cell>
          <cell r="D5">
            <v>-44481601.130000003</v>
          </cell>
          <cell r="E5">
            <v>-2756093.09</v>
          </cell>
          <cell r="F5">
            <v>-43588545</v>
          </cell>
          <cell r="G5">
            <v>-8345415</v>
          </cell>
          <cell r="H5">
            <v>-23274722.41</v>
          </cell>
          <cell r="I5">
            <v>-114390672.12</v>
          </cell>
          <cell r="J5">
            <v>-84713702</v>
          </cell>
          <cell r="K5">
            <v>-32627360.039999999</v>
          </cell>
          <cell r="L5">
            <v>-8541456.1999999993</v>
          </cell>
          <cell r="M5">
            <v>-1386046.74</v>
          </cell>
          <cell r="N5">
            <v>-29005219.25</v>
          </cell>
          <cell r="O5">
            <v>-482033.18</v>
          </cell>
          <cell r="P5">
            <v>-13535483.52</v>
          </cell>
          <cell r="Q5">
            <v>-955777.12</v>
          </cell>
          <cell r="R5">
            <v>-13904673.85</v>
          </cell>
          <cell r="S5">
            <v>-416914977</v>
          </cell>
          <cell r="T5">
            <v>-110625592.67</v>
          </cell>
          <cell r="U5">
            <v>-6853982.9400000004</v>
          </cell>
          <cell r="V5">
            <v>-4456311.3899999997</v>
          </cell>
          <cell r="W5">
            <v>-14124638.890000001</v>
          </cell>
          <cell r="X5">
            <v>-41215068</v>
          </cell>
          <cell r="Y5">
            <v>-7200757.0999999996</v>
          </cell>
          <cell r="Z5">
            <v>-98197097.569999993</v>
          </cell>
          <cell r="AA5">
            <v>-12409113.029999999</v>
          </cell>
          <cell r="AB5">
            <v>-49740922.030000001</v>
          </cell>
          <cell r="AC5">
            <v>-20204612.049999997</v>
          </cell>
          <cell r="AD5">
            <v>-16360967</v>
          </cell>
          <cell r="AE5">
            <v>-2965512.85</v>
          </cell>
          <cell r="AF5">
            <v>-312468399.76999998</v>
          </cell>
          <cell r="AG5">
            <v>-374064.05</v>
          </cell>
          <cell r="AH5">
            <v>-1451310.55</v>
          </cell>
          <cell r="AI5">
            <v>-228617035</v>
          </cell>
          <cell r="AJ5">
            <v>-2616227620.5599999</v>
          </cell>
          <cell r="AK5">
            <v>-425915070.54000002</v>
          </cell>
          <cell r="AL5">
            <v>-25719209.039999999</v>
          </cell>
          <cell r="AM5">
            <v>-6318925.5499999998</v>
          </cell>
          <cell r="AN5">
            <v>-15873352</v>
          </cell>
          <cell r="AO5">
            <v>-127552269.91</v>
          </cell>
          <cell r="AP5">
            <v>-6903142.4100000001</v>
          </cell>
          <cell r="AQ5">
            <v>-8368002.7800000003</v>
          </cell>
          <cell r="AR5">
            <v>-168594993.84</v>
          </cell>
          <cell r="AS5">
            <v>-10346237.939999999</v>
          </cell>
          <cell r="AT5">
            <v>-10546691.18</v>
          </cell>
          <cell r="AU5">
            <v>-44074817.899999999</v>
          </cell>
          <cell r="AV5">
            <v>-55458126.369999997</v>
          </cell>
          <cell r="AW5">
            <v>-94711979.799999997</v>
          </cell>
          <cell r="AX5">
            <v>-18485599.91</v>
          </cell>
          <cell r="AY5">
            <v>-36317916.18</v>
          </cell>
          <cell r="AZ5">
            <v>-46271663.259999998</v>
          </cell>
          <cell r="BA5">
            <v>-3188722.9</v>
          </cell>
          <cell r="BB5">
            <v>-78668455.930000007</v>
          </cell>
          <cell r="BC5">
            <v>-15691593.1</v>
          </cell>
          <cell r="BD5">
            <v>-17556726.25</v>
          </cell>
          <cell r="BE5">
            <v>-78500104.129999995</v>
          </cell>
          <cell r="BF5">
            <v>-15633695.17</v>
          </cell>
          <cell r="BG5">
            <v>-6855301.0099999998</v>
          </cell>
          <cell r="BH5">
            <v>-26568256.75</v>
          </cell>
          <cell r="BI5">
            <v>-1683379.55</v>
          </cell>
          <cell r="BJ5">
            <v>-597964297</v>
          </cell>
          <cell r="BK5">
            <v>-46258843</v>
          </cell>
          <cell r="BL5">
            <v>-7819389.4000000004</v>
          </cell>
          <cell r="BM5">
            <v>-1643982.68</v>
          </cell>
          <cell r="BN5">
            <v>-2588353.38</v>
          </cell>
          <cell r="BO5">
            <v>-19274042.640000001</v>
          </cell>
          <cell r="BP5">
            <v>-79903058.560000002</v>
          </cell>
          <cell r="BQ5">
            <v>-8135671.8899999997</v>
          </cell>
          <cell r="BR5">
            <v>-2124641603.1700001</v>
          </cell>
          <cell r="BS5">
            <v>-171437346</v>
          </cell>
          <cell r="BT5">
            <v>-10771926.720000001</v>
          </cell>
          <cell r="BU5">
            <v>-97922615</v>
          </cell>
          <cell r="BV5">
            <v>-25262201</v>
          </cell>
          <cell r="BW5">
            <v>-5383107.1500000004</v>
          </cell>
          <cell r="BX5">
            <v>-2121710</v>
          </cell>
          <cell r="BY5">
            <v>-3020301.47</v>
          </cell>
          <cell r="BZ5">
            <v>-13741003.51</v>
          </cell>
          <cell r="CA5">
            <v>-64107823.539999999</v>
          </cell>
          <cell r="CB5">
            <v>-15214319.1</v>
          </cell>
          <cell r="CC5">
            <v>0</v>
          </cell>
        </row>
        <row r="6">
          <cell r="A6" t="str">
            <v>Amortization Expense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</row>
        <row r="7">
          <cell r="A7" t="str">
            <v>Plant Additions</v>
          </cell>
          <cell r="B7" t="str">
            <v>PADD</v>
          </cell>
          <cell r="C7">
            <v>2009</v>
          </cell>
          <cell r="D7">
            <v>7425297.79</v>
          </cell>
          <cell r="E7">
            <v>183820</v>
          </cell>
          <cell r="F7">
            <v>5369353</v>
          </cell>
          <cell r="G7">
            <v>1617575</v>
          </cell>
          <cell r="H7">
            <v>5760419</v>
          </cell>
          <cell r="I7">
            <v>18080892.870000001</v>
          </cell>
          <cell r="J7">
            <v>0</v>
          </cell>
          <cell r="K7">
            <v>4304187.01</v>
          </cell>
          <cell r="L7">
            <v>731115.78</v>
          </cell>
          <cell r="M7">
            <v>8254.7900000000009</v>
          </cell>
          <cell r="N7">
            <v>4229823</v>
          </cell>
          <cell r="O7">
            <v>141600</v>
          </cell>
          <cell r="P7">
            <v>1170639.8999999999</v>
          </cell>
          <cell r="Q7">
            <v>99261</v>
          </cell>
          <cell r="R7">
            <v>569399.15</v>
          </cell>
          <cell r="S7">
            <v>55778638</v>
          </cell>
          <cell r="T7">
            <v>17255362</v>
          </cell>
          <cell r="U7">
            <v>1794153</v>
          </cell>
          <cell r="V7">
            <v>152061.29999999999</v>
          </cell>
          <cell r="W7">
            <v>2843642.87</v>
          </cell>
          <cell r="X7">
            <v>3819544</v>
          </cell>
          <cell r="Y7">
            <v>261955.3</v>
          </cell>
          <cell r="Z7">
            <v>8534635.7200000007</v>
          </cell>
          <cell r="AA7">
            <v>1359102.63</v>
          </cell>
          <cell r="AB7">
            <v>16474781.77</v>
          </cell>
          <cell r="AC7">
            <v>4888068</v>
          </cell>
          <cell r="AD7">
            <v>3366112.97</v>
          </cell>
          <cell r="AE7">
            <v>520048.74</v>
          </cell>
          <cell r="AF7">
            <v>44674968.369999997</v>
          </cell>
          <cell r="AG7">
            <v>109286.19</v>
          </cell>
          <cell r="AH7">
            <v>209225.89</v>
          </cell>
          <cell r="AI7">
            <v>32880858</v>
          </cell>
          <cell r="AJ7">
            <v>606200000</v>
          </cell>
          <cell r="AK7">
            <v>52507794</v>
          </cell>
          <cell r="AL7">
            <v>4312278</v>
          </cell>
          <cell r="AM7">
            <v>1531286</v>
          </cell>
          <cell r="AN7">
            <v>3641040</v>
          </cell>
          <cell r="AO7">
            <v>15259839.710000001</v>
          </cell>
          <cell r="AP7">
            <v>1210827.32</v>
          </cell>
          <cell r="AQ7">
            <v>1991348.31</v>
          </cell>
          <cell r="AR7">
            <v>26511233</v>
          </cell>
          <cell r="AS7">
            <v>1553746</v>
          </cell>
          <cell r="AT7">
            <v>2281088.4</v>
          </cell>
          <cell r="AU7">
            <v>7366783.0700000003</v>
          </cell>
          <cell r="AV7">
            <v>5920779</v>
          </cell>
          <cell r="AW7">
            <v>11997289.720000001</v>
          </cell>
          <cell r="AX7">
            <v>2505181.7000000002</v>
          </cell>
          <cell r="AY7">
            <v>9599769.0099999998</v>
          </cell>
          <cell r="AZ7">
            <v>7318512.5099999998</v>
          </cell>
          <cell r="BA7">
            <v>247069</v>
          </cell>
          <cell r="BB7">
            <v>19045132.629999999</v>
          </cell>
          <cell r="BC7">
            <v>1783450.36</v>
          </cell>
          <cell r="BD7">
            <v>1617709</v>
          </cell>
          <cell r="BE7">
            <v>6350924</v>
          </cell>
          <cell r="BF7">
            <v>1128076.25</v>
          </cell>
          <cell r="BG7">
            <v>491417.51</v>
          </cell>
          <cell r="BH7">
            <v>6804755</v>
          </cell>
          <cell r="BI7">
            <v>2906930</v>
          </cell>
          <cell r="BJ7">
            <v>63314708</v>
          </cell>
          <cell r="BK7">
            <v>5856346</v>
          </cell>
          <cell r="BL7">
            <v>633656</v>
          </cell>
          <cell r="BM7">
            <v>543809.79</v>
          </cell>
          <cell r="BN7">
            <v>387978.47</v>
          </cell>
          <cell r="BO7">
            <v>1266179.68</v>
          </cell>
          <cell r="BP7">
            <v>8516762</v>
          </cell>
          <cell r="BQ7">
            <v>1020825</v>
          </cell>
          <cell r="BR7">
            <v>261125162</v>
          </cell>
          <cell r="BS7">
            <v>30741373</v>
          </cell>
          <cell r="BT7">
            <v>2086187</v>
          </cell>
          <cell r="BU7">
            <v>17408533</v>
          </cell>
          <cell r="BV7">
            <v>2015222</v>
          </cell>
          <cell r="BW7">
            <v>414053.7</v>
          </cell>
          <cell r="BX7">
            <v>913116</v>
          </cell>
          <cell r="BY7">
            <v>570321.86</v>
          </cell>
          <cell r="BZ7">
            <v>3329535</v>
          </cell>
          <cell r="CA7">
            <v>5524972</v>
          </cell>
          <cell r="CB7">
            <v>4117713.67</v>
          </cell>
          <cell r="CC7">
            <v>887746.88</v>
          </cell>
        </row>
        <row r="8">
          <cell r="A8" t="str">
            <v>OM&amp;A Expense</v>
          </cell>
          <cell r="B8" t="str">
            <v>COMA</v>
          </cell>
          <cell r="C8">
            <v>2009</v>
          </cell>
          <cell r="D8">
            <v>8573686.379999999</v>
          </cell>
          <cell r="E8">
            <v>865062.42</v>
          </cell>
          <cell r="F8">
            <v>9822988</v>
          </cell>
          <cell r="G8">
            <v>4169574</v>
          </cell>
          <cell r="H8">
            <v>7448485.8500000006</v>
          </cell>
          <cell r="I8">
            <v>12936278.32</v>
          </cell>
          <cell r="J8">
            <v>9648851</v>
          </cell>
          <cell r="K8">
            <v>4639201.5999999996</v>
          </cell>
          <cell r="L8">
            <v>1675445.8699999999</v>
          </cell>
          <cell r="M8">
            <v>483671.37</v>
          </cell>
          <cell r="N8">
            <v>5369670.3700000001</v>
          </cell>
          <cell r="O8">
            <v>587931.16</v>
          </cell>
          <cell r="P8">
            <v>3832696.84</v>
          </cell>
          <cell r="Q8">
            <v>409001.89000000007</v>
          </cell>
          <cell r="R8">
            <v>2250714.77</v>
          </cell>
          <cell r="S8">
            <v>47890746</v>
          </cell>
          <cell r="T8">
            <v>19417835.399999999</v>
          </cell>
          <cell r="U8">
            <v>4306817.08</v>
          </cell>
          <cell r="V8">
            <v>1094953.1300000001</v>
          </cell>
          <cell r="W8">
            <v>5016386.2699999996</v>
          </cell>
          <cell r="X8">
            <v>3586186</v>
          </cell>
          <cell r="Y8">
            <v>1310033.75</v>
          </cell>
          <cell r="Z8">
            <v>11143531.409999998</v>
          </cell>
          <cell r="AA8">
            <v>1744090.7000000002</v>
          </cell>
          <cell r="AB8">
            <v>9222877.8499999996</v>
          </cell>
          <cell r="AC8">
            <v>6832035.2600000007</v>
          </cell>
          <cell r="AD8">
            <v>4353194</v>
          </cell>
          <cell r="AE8">
            <v>833662.94000000006</v>
          </cell>
          <cell r="AF8">
            <v>38690882.360000007</v>
          </cell>
          <cell r="AG8">
            <v>261779.44999999998</v>
          </cell>
          <cell r="AH8">
            <v>774132.09</v>
          </cell>
          <cell r="AI8">
            <v>16617613</v>
          </cell>
          <cell r="AJ8">
            <v>485626331.73999995</v>
          </cell>
          <cell r="AK8">
            <v>50330790.689999998</v>
          </cell>
          <cell r="AL8">
            <v>3632923.9299999997</v>
          </cell>
          <cell r="AM8">
            <v>1760368.6199999999</v>
          </cell>
          <cell r="AN8">
            <v>5311350</v>
          </cell>
          <cell r="AO8">
            <v>12330019.859999999</v>
          </cell>
          <cell r="AP8">
            <v>1863847.04</v>
          </cell>
          <cell r="AQ8">
            <v>2904443.74</v>
          </cell>
          <cell r="AR8">
            <v>26532275.159999996</v>
          </cell>
          <cell r="AS8">
            <v>1634702.4699999997</v>
          </cell>
          <cell r="AT8">
            <v>1708574.8</v>
          </cell>
          <cell r="AU8">
            <v>5286434.95</v>
          </cell>
          <cell r="AV8">
            <v>6377763.4799999995</v>
          </cell>
          <cell r="AW8">
            <v>12617618.790000001</v>
          </cell>
          <cell r="AX8">
            <v>1808520.6800000002</v>
          </cell>
          <cell r="AY8">
            <v>4332649.28</v>
          </cell>
          <cell r="AZ8">
            <v>4616463.49</v>
          </cell>
          <cell r="BA8">
            <v>1984070.12</v>
          </cell>
          <cell r="BB8">
            <v>10168114.280000001</v>
          </cell>
          <cell r="BC8">
            <v>2354774.4200000004</v>
          </cell>
          <cell r="BD8">
            <v>3831334.23</v>
          </cell>
          <cell r="BE8">
            <v>8399845.8200000003</v>
          </cell>
          <cell r="BF8">
            <v>2364575.9000000004</v>
          </cell>
          <cell r="BG8">
            <v>1210059.1100000001</v>
          </cell>
          <cell r="BH8">
            <v>6329469.4500000002</v>
          </cell>
          <cell r="BI8">
            <v>3387196.17</v>
          </cell>
          <cell r="BJ8">
            <v>55129046</v>
          </cell>
          <cell r="BK8">
            <v>7756509.3600000013</v>
          </cell>
          <cell r="BL8">
            <v>1008660.1900000001</v>
          </cell>
          <cell r="BM8">
            <v>1555712.19</v>
          </cell>
          <cell r="BN8">
            <v>1102924.6599999999</v>
          </cell>
          <cell r="BO8">
            <v>3152055.5900000003</v>
          </cell>
          <cell r="BP8">
            <v>11703465.470000001</v>
          </cell>
          <cell r="BQ8">
            <v>1846785.04</v>
          </cell>
          <cell r="BR8">
            <v>171193582.38000003</v>
          </cell>
          <cell r="BS8">
            <v>18832922</v>
          </cell>
          <cell r="BT8">
            <v>1980210.5500000003</v>
          </cell>
          <cell r="BU8">
            <v>8582506</v>
          </cell>
          <cell r="BV8">
            <v>4808050</v>
          </cell>
          <cell r="BW8">
            <v>1139669.9100000001</v>
          </cell>
          <cell r="BX8">
            <v>1434994</v>
          </cell>
          <cell r="BY8">
            <v>716315.33000000007</v>
          </cell>
          <cell r="BZ8">
            <v>4230081.6399999997</v>
          </cell>
          <cell r="CA8">
            <v>8192476.2000000002</v>
          </cell>
          <cell r="CB8">
            <v>3291799.4800000004</v>
          </cell>
          <cell r="CC8">
            <v>0</v>
          </cell>
        </row>
        <row r="9">
          <cell r="A9" t="str">
            <v>Income Taxes</v>
          </cell>
          <cell r="B9" t="str">
            <v>CTAXINC</v>
          </cell>
          <cell r="C9">
            <v>2009</v>
          </cell>
          <cell r="D9">
            <v>1033536.12</v>
          </cell>
          <cell r="E9">
            <v>0</v>
          </cell>
          <cell r="F9">
            <v>1293000</v>
          </cell>
          <cell r="G9">
            <v>342923</v>
          </cell>
          <cell r="H9">
            <v>887911</v>
          </cell>
          <cell r="I9">
            <v>1104962.53</v>
          </cell>
          <cell r="J9">
            <v>1146529</v>
          </cell>
          <cell r="K9">
            <v>442170.02</v>
          </cell>
          <cell r="L9">
            <v>-715.66</v>
          </cell>
          <cell r="M9">
            <v>0</v>
          </cell>
          <cell r="N9">
            <v>1010703.8</v>
          </cell>
          <cell r="O9">
            <v>0</v>
          </cell>
          <cell r="P9">
            <v>67969</v>
          </cell>
          <cell r="Q9">
            <v>5012</v>
          </cell>
          <cell r="R9">
            <v>562106</v>
          </cell>
          <cell r="S9">
            <v>6250773</v>
          </cell>
          <cell r="T9">
            <v>6012482</v>
          </cell>
          <cell r="U9">
            <v>91999.69</v>
          </cell>
          <cell r="V9">
            <v>0</v>
          </cell>
          <cell r="W9">
            <v>582521</v>
          </cell>
          <cell r="X9">
            <v>988000</v>
          </cell>
          <cell r="Y9">
            <v>-466</v>
          </cell>
          <cell r="Z9">
            <v>391898</v>
          </cell>
          <cell r="AA9">
            <v>130497.96</v>
          </cell>
          <cell r="AB9">
            <v>3329003</v>
          </cell>
          <cell r="AC9">
            <v>1399934</v>
          </cell>
          <cell r="AD9">
            <v>1082698</v>
          </cell>
          <cell r="AE9">
            <v>-59512</v>
          </cell>
          <cell r="AF9">
            <v>5502940.3499999996</v>
          </cell>
          <cell r="AG9">
            <v>2811</v>
          </cell>
          <cell r="AH9">
            <v>29833</v>
          </cell>
          <cell r="AI9">
            <v>8116817</v>
          </cell>
          <cell r="AJ9">
            <v>28213469.780000001</v>
          </cell>
          <cell r="AK9">
            <v>12376712</v>
          </cell>
          <cell r="AL9">
            <v>481503</v>
          </cell>
          <cell r="AM9">
            <v>5262</v>
          </cell>
          <cell r="AN9">
            <v>949352</v>
          </cell>
          <cell r="AO9">
            <v>2964835</v>
          </cell>
          <cell r="AP9">
            <v>345241</v>
          </cell>
          <cell r="AQ9">
            <v>390129</v>
          </cell>
          <cell r="AR9">
            <v>3305332.08</v>
          </cell>
          <cell r="AS9">
            <v>126627.86</v>
          </cell>
          <cell r="AT9">
            <v>68872.91</v>
          </cell>
          <cell r="AU9">
            <v>970323</v>
          </cell>
          <cell r="AV9">
            <v>1778792.12</v>
          </cell>
          <cell r="AW9">
            <v>1656184.17</v>
          </cell>
          <cell r="AX9">
            <v>325967</v>
          </cell>
          <cell r="AY9">
            <v>912000</v>
          </cell>
          <cell r="AZ9">
            <v>81634.11</v>
          </cell>
          <cell r="BA9">
            <v>25819</v>
          </cell>
          <cell r="BB9">
            <v>2489258</v>
          </cell>
          <cell r="BC9">
            <v>370750.1</v>
          </cell>
          <cell r="BD9">
            <v>293783</v>
          </cell>
          <cell r="BE9">
            <v>1923557</v>
          </cell>
          <cell r="BF9">
            <v>72916</v>
          </cell>
          <cell r="BG9">
            <v>11762</v>
          </cell>
          <cell r="BH9">
            <v>1060000</v>
          </cell>
          <cell r="BI9">
            <v>40757.25</v>
          </cell>
          <cell r="BJ9">
            <v>8561170</v>
          </cell>
          <cell r="BK9">
            <v>971999.96</v>
          </cell>
          <cell r="BL9">
            <v>21172</v>
          </cell>
          <cell r="BM9">
            <v>28706</v>
          </cell>
          <cell r="BN9">
            <v>35709.410000000003</v>
          </cell>
          <cell r="BO9">
            <v>509687</v>
          </cell>
          <cell r="BP9">
            <v>-3091000</v>
          </cell>
          <cell r="BQ9">
            <v>21641</v>
          </cell>
          <cell r="BR9">
            <v>21242454</v>
          </cell>
          <cell r="BS9">
            <v>4258155</v>
          </cell>
          <cell r="BT9">
            <v>396882.86</v>
          </cell>
          <cell r="BU9">
            <v>2013033</v>
          </cell>
          <cell r="BV9">
            <v>288430</v>
          </cell>
          <cell r="BW9">
            <v>43082.25</v>
          </cell>
          <cell r="BX9">
            <v>47781</v>
          </cell>
          <cell r="BY9">
            <v>0</v>
          </cell>
          <cell r="BZ9">
            <v>723571</v>
          </cell>
          <cell r="CA9">
            <v>1601769</v>
          </cell>
          <cell r="CB9">
            <v>412679.36</v>
          </cell>
          <cell r="CC9">
            <v>0</v>
          </cell>
        </row>
        <row r="10">
          <cell r="A10" t="str">
            <v>Total Customers (not including Street &amp; Sentinel Lighting Connections and unmetered scattered loads)</v>
          </cell>
          <cell r="B10" t="str">
            <v>YN</v>
          </cell>
          <cell r="C10">
            <v>2009</v>
          </cell>
          <cell r="D10">
            <v>11688</v>
          </cell>
          <cell r="E10">
            <v>1662</v>
          </cell>
          <cell r="F10">
            <v>35323</v>
          </cell>
          <cell r="G10">
            <v>9563</v>
          </cell>
          <cell r="H10">
            <v>37223</v>
          </cell>
          <cell r="I10">
            <v>63532</v>
          </cell>
          <cell r="J10">
            <v>50136</v>
          </cell>
          <cell r="K10">
            <v>15607</v>
          </cell>
          <cell r="L10">
            <v>6380</v>
          </cell>
          <cell r="M10">
            <v>1320</v>
          </cell>
          <cell r="N10">
            <v>31976</v>
          </cell>
          <cell r="O10">
            <v>1649</v>
          </cell>
          <cell r="P10">
            <v>14878</v>
          </cell>
          <cell r="Q10">
            <v>1941</v>
          </cell>
          <cell r="R10">
            <v>11112</v>
          </cell>
          <cell r="S10">
            <v>189540</v>
          </cell>
          <cell r="T10">
            <v>84697</v>
          </cell>
          <cell r="U10">
            <v>13935</v>
          </cell>
          <cell r="V10">
            <v>3359</v>
          </cell>
          <cell r="W10">
            <v>28054</v>
          </cell>
          <cell r="X10">
            <v>19531</v>
          </cell>
          <cell r="Y10">
            <v>3761</v>
          </cell>
          <cell r="Z10">
            <v>46349</v>
          </cell>
          <cell r="AA10">
            <v>9992</v>
          </cell>
          <cell r="AB10">
            <v>49259</v>
          </cell>
          <cell r="AC10">
            <v>20827</v>
          </cell>
          <cell r="AD10">
            <v>21044</v>
          </cell>
          <cell r="AE10">
            <v>2764</v>
          </cell>
          <cell r="AF10">
            <v>234666</v>
          </cell>
          <cell r="AG10">
            <v>1178</v>
          </cell>
          <cell r="AH10">
            <v>5449</v>
          </cell>
          <cell r="AI10">
            <v>131027</v>
          </cell>
          <cell r="AJ10">
            <v>1193767</v>
          </cell>
          <cell r="AK10">
            <v>296007</v>
          </cell>
          <cell r="AL10">
            <v>14563</v>
          </cell>
          <cell r="AM10">
            <v>5579</v>
          </cell>
          <cell r="AN10">
            <v>26832</v>
          </cell>
          <cell r="AO10">
            <v>85174</v>
          </cell>
          <cell r="AP10">
            <v>9440</v>
          </cell>
          <cell r="AQ10">
            <v>9344</v>
          </cell>
          <cell r="AR10">
            <v>145298</v>
          </cell>
          <cell r="AS10">
            <v>7860</v>
          </cell>
          <cell r="AT10">
            <v>6893</v>
          </cell>
          <cell r="AU10">
            <v>27323</v>
          </cell>
          <cell r="AV10">
            <v>32429</v>
          </cell>
          <cell r="AW10">
            <v>50403</v>
          </cell>
          <cell r="AX10">
            <v>7858</v>
          </cell>
          <cell r="AY10">
            <v>18893</v>
          </cell>
          <cell r="AZ10">
            <v>23755</v>
          </cell>
          <cell r="BA10">
            <v>6050</v>
          </cell>
          <cell r="BB10">
            <v>62179</v>
          </cell>
          <cell r="BC10">
            <v>11091</v>
          </cell>
          <cell r="BD10">
            <v>12809</v>
          </cell>
          <cell r="BE10">
            <v>52184</v>
          </cell>
          <cell r="BF10">
            <v>10389</v>
          </cell>
          <cell r="BG10">
            <v>3359</v>
          </cell>
          <cell r="BH10">
            <v>34654</v>
          </cell>
          <cell r="BI10">
            <v>9124</v>
          </cell>
          <cell r="BJ10">
            <v>317914</v>
          </cell>
          <cell r="BK10">
            <v>32808</v>
          </cell>
          <cell r="BL10">
            <v>4180</v>
          </cell>
          <cell r="BM10">
            <v>5814</v>
          </cell>
          <cell r="BN10">
            <v>2727</v>
          </cell>
          <cell r="BO10">
            <v>16238</v>
          </cell>
          <cell r="BP10">
            <v>49453</v>
          </cell>
          <cell r="BQ10">
            <v>6669</v>
          </cell>
          <cell r="BR10">
            <v>689138</v>
          </cell>
          <cell r="BS10">
            <v>111101</v>
          </cell>
          <cell r="BT10">
            <v>11844</v>
          </cell>
          <cell r="BU10">
            <v>51075</v>
          </cell>
          <cell r="BV10">
            <v>21702</v>
          </cell>
          <cell r="BW10">
            <v>3585</v>
          </cell>
          <cell r="BX10">
            <v>3759</v>
          </cell>
          <cell r="BY10">
            <v>2047</v>
          </cell>
          <cell r="BZ10">
            <v>21744</v>
          </cell>
          <cell r="CA10">
            <v>39123</v>
          </cell>
          <cell r="CB10">
            <v>14799</v>
          </cell>
          <cell r="CC10">
            <v>3560</v>
          </cell>
        </row>
        <row r="11">
          <cell r="A11" t="str">
            <v>Customers - Residential</v>
          </cell>
          <cell r="B11" t="str">
            <v>YNR</v>
          </cell>
          <cell r="C11">
            <v>2009</v>
          </cell>
          <cell r="D11">
            <v>10630</v>
          </cell>
          <cell r="E11">
            <v>1415</v>
          </cell>
          <cell r="F11">
            <v>31420</v>
          </cell>
          <cell r="G11">
            <v>8171</v>
          </cell>
          <cell r="H11">
            <v>34089</v>
          </cell>
          <cell r="I11">
            <v>57578</v>
          </cell>
          <cell r="J11">
            <v>44805</v>
          </cell>
          <cell r="K11">
            <v>14248</v>
          </cell>
          <cell r="L11">
            <v>5603</v>
          </cell>
          <cell r="M11">
            <v>1144</v>
          </cell>
          <cell r="N11">
            <v>28463</v>
          </cell>
          <cell r="O11">
            <v>1411</v>
          </cell>
          <cell r="P11">
            <v>13152</v>
          </cell>
          <cell r="Q11">
            <v>1757</v>
          </cell>
          <cell r="R11">
            <v>9843</v>
          </cell>
          <cell r="S11">
            <v>168288</v>
          </cell>
          <cell r="T11">
            <v>76528</v>
          </cell>
          <cell r="U11">
            <v>12550</v>
          </cell>
          <cell r="V11">
            <v>2857</v>
          </cell>
          <cell r="W11">
            <v>25817</v>
          </cell>
          <cell r="X11">
            <v>17311</v>
          </cell>
          <cell r="Y11">
            <v>3296</v>
          </cell>
          <cell r="Z11">
            <v>41926</v>
          </cell>
          <cell r="AA11">
            <v>9222</v>
          </cell>
          <cell r="AB11">
            <v>45023</v>
          </cell>
          <cell r="AC11">
            <v>18309</v>
          </cell>
          <cell r="AD11">
            <v>18924</v>
          </cell>
          <cell r="AE11">
            <v>2332</v>
          </cell>
          <cell r="AF11">
            <v>212580</v>
          </cell>
          <cell r="AG11">
            <v>1027</v>
          </cell>
          <cell r="AH11">
            <v>4781</v>
          </cell>
          <cell r="AI11">
            <v>121692</v>
          </cell>
          <cell r="AJ11">
            <v>1084186</v>
          </cell>
          <cell r="AK11">
            <v>269288</v>
          </cell>
          <cell r="AL11">
            <v>13636</v>
          </cell>
          <cell r="AM11">
            <v>4777</v>
          </cell>
          <cell r="AN11">
            <v>23223</v>
          </cell>
          <cell r="AO11">
            <v>76755</v>
          </cell>
          <cell r="AP11">
            <v>8243</v>
          </cell>
          <cell r="AQ11">
            <v>7697</v>
          </cell>
          <cell r="AR11">
            <v>131734</v>
          </cell>
          <cell r="AS11">
            <v>6984</v>
          </cell>
          <cell r="AT11">
            <v>6052</v>
          </cell>
          <cell r="AU11">
            <v>24832</v>
          </cell>
          <cell r="AV11">
            <v>29138</v>
          </cell>
          <cell r="AW11">
            <v>45167</v>
          </cell>
          <cell r="AX11">
            <v>6507</v>
          </cell>
          <cell r="AY11">
            <v>16653</v>
          </cell>
          <cell r="AZ11">
            <v>20850</v>
          </cell>
          <cell r="BA11">
            <v>5179</v>
          </cell>
          <cell r="BB11">
            <v>56419</v>
          </cell>
          <cell r="BC11">
            <v>9814</v>
          </cell>
          <cell r="BD11">
            <v>11296</v>
          </cell>
          <cell r="BE11">
            <v>47769</v>
          </cell>
          <cell r="BF11">
            <v>8851</v>
          </cell>
          <cell r="BG11">
            <v>2751</v>
          </cell>
          <cell r="BH11">
            <v>30680</v>
          </cell>
          <cell r="BI11">
            <v>8170</v>
          </cell>
          <cell r="BJ11">
            <v>283665</v>
          </cell>
          <cell r="BK11">
            <v>29028</v>
          </cell>
          <cell r="BL11">
            <v>3613</v>
          </cell>
          <cell r="BM11">
            <v>4974</v>
          </cell>
          <cell r="BN11">
            <v>2296</v>
          </cell>
          <cell r="BO11">
            <v>14374</v>
          </cell>
          <cell r="BP11">
            <v>44443</v>
          </cell>
          <cell r="BQ11">
            <v>5907</v>
          </cell>
          <cell r="BR11">
            <v>611357</v>
          </cell>
          <cell r="BS11">
            <v>101547</v>
          </cell>
          <cell r="BT11">
            <v>11010</v>
          </cell>
          <cell r="BU11">
            <v>45113</v>
          </cell>
          <cell r="BV11">
            <v>19803</v>
          </cell>
          <cell r="BW11">
            <v>3056</v>
          </cell>
          <cell r="BX11">
            <v>3231</v>
          </cell>
          <cell r="BY11">
            <v>1786</v>
          </cell>
          <cell r="BZ11">
            <v>19033</v>
          </cell>
          <cell r="CA11">
            <v>36762</v>
          </cell>
          <cell r="CB11">
            <v>13429</v>
          </cell>
          <cell r="CC11">
            <v>3104</v>
          </cell>
        </row>
        <row r="12">
          <cell r="A12" t="str">
            <v xml:space="preserve">Customers- General Service </v>
          </cell>
          <cell r="C12">
            <v>2009</v>
          </cell>
          <cell r="D12">
            <v>1057</v>
          </cell>
          <cell r="E12">
            <v>247</v>
          </cell>
          <cell r="F12">
            <v>3900</v>
          </cell>
          <cell r="G12">
            <v>1392</v>
          </cell>
          <cell r="H12">
            <v>3134</v>
          </cell>
          <cell r="I12">
            <v>5954</v>
          </cell>
          <cell r="J12">
            <v>5329</v>
          </cell>
          <cell r="K12">
            <v>1359</v>
          </cell>
          <cell r="L12">
            <v>777</v>
          </cell>
          <cell r="M12">
            <v>176</v>
          </cell>
          <cell r="N12">
            <v>3512</v>
          </cell>
          <cell r="O12">
            <v>238</v>
          </cell>
          <cell r="P12">
            <v>1725</v>
          </cell>
          <cell r="Q12">
            <v>184</v>
          </cell>
          <cell r="R12">
            <v>1269</v>
          </cell>
          <cell r="S12">
            <v>21242</v>
          </cell>
          <cell r="T12">
            <v>8159</v>
          </cell>
          <cell r="U12">
            <v>1380</v>
          </cell>
          <cell r="V12">
            <v>502</v>
          </cell>
          <cell r="W12">
            <v>2237</v>
          </cell>
          <cell r="X12">
            <v>2218</v>
          </cell>
          <cell r="Y12">
            <v>465</v>
          </cell>
          <cell r="Z12">
            <v>4423</v>
          </cell>
          <cell r="AA12">
            <v>770</v>
          </cell>
          <cell r="AB12">
            <v>4232</v>
          </cell>
          <cell r="AC12">
            <v>2518</v>
          </cell>
          <cell r="AD12">
            <v>2120</v>
          </cell>
          <cell r="AE12">
            <v>432</v>
          </cell>
          <cell r="AF12">
            <v>22074</v>
          </cell>
          <cell r="AG12">
            <v>151</v>
          </cell>
          <cell r="AH12">
            <v>667</v>
          </cell>
          <cell r="AI12">
            <v>9329</v>
          </cell>
          <cell r="AJ12">
            <v>109208</v>
          </cell>
          <cell r="AK12">
            <v>26708</v>
          </cell>
          <cell r="AL12">
            <v>927</v>
          </cell>
          <cell r="AM12">
            <v>802</v>
          </cell>
          <cell r="AN12">
            <v>3606</v>
          </cell>
          <cell r="AO12">
            <v>8417</v>
          </cell>
          <cell r="AP12">
            <v>1197</v>
          </cell>
          <cell r="AQ12">
            <v>1647</v>
          </cell>
          <cell r="AR12">
            <v>13561</v>
          </cell>
          <cell r="AS12">
            <v>875</v>
          </cell>
          <cell r="AT12">
            <v>841</v>
          </cell>
          <cell r="AU12">
            <v>2489</v>
          </cell>
          <cell r="AV12">
            <v>3291</v>
          </cell>
          <cell r="AW12">
            <v>5236</v>
          </cell>
          <cell r="AX12">
            <v>1351</v>
          </cell>
          <cell r="AY12">
            <v>2240</v>
          </cell>
          <cell r="AZ12">
            <v>2905</v>
          </cell>
          <cell r="BA12">
            <v>871</v>
          </cell>
          <cell r="BB12">
            <v>5760</v>
          </cell>
          <cell r="BC12">
            <v>1277</v>
          </cell>
          <cell r="BD12">
            <v>1513</v>
          </cell>
          <cell r="BE12">
            <v>4414</v>
          </cell>
          <cell r="BF12">
            <v>1538</v>
          </cell>
          <cell r="BG12">
            <v>608</v>
          </cell>
          <cell r="BH12">
            <v>3972</v>
          </cell>
          <cell r="BI12">
            <v>954</v>
          </cell>
          <cell r="BJ12">
            <v>34248</v>
          </cell>
          <cell r="BK12">
            <v>3780</v>
          </cell>
          <cell r="BL12">
            <v>567</v>
          </cell>
          <cell r="BM12">
            <v>840</v>
          </cell>
          <cell r="BN12">
            <v>431</v>
          </cell>
          <cell r="BO12">
            <v>1864</v>
          </cell>
          <cell r="BP12">
            <v>5010</v>
          </cell>
          <cell r="BQ12">
            <v>762</v>
          </cell>
          <cell r="BR12">
            <v>77734</v>
          </cell>
          <cell r="BS12">
            <v>9550</v>
          </cell>
          <cell r="BT12">
            <v>834</v>
          </cell>
          <cell r="BU12">
            <v>5961</v>
          </cell>
          <cell r="BV12">
            <v>1897</v>
          </cell>
          <cell r="BW12">
            <v>529</v>
          </cell>
          <cell r="BX12">
            <v>527</v>
          </cell>
          <cell r="BY12">
            <v>261</v>
          </cell>
          <cell r="BZ12">
            <v>2711</v>
          </cell>
          <cell r="CA12">
            <v>2361</v>
          </cell>
          <cell r="CB12">
            <v>1370</v>
          </cell>
          <cell r="CC12">
            <v>456</v>
          </cell>
        </row>
        <row r="13">
          <cell r="A13" t="str">
            <v>Customers- Large User, Sub- Transmission, Intermediate/ Embedded Distributor</v>
          </cell>
          <cell r="C13">
            <v>2009</v>
          </cell>
          <cell r="D13">
            <v>1</v>
          </cell>
          <cell r="E13">
            <v>0</v>
          </cell>
          <cell r="F13">
            <v>3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0</v>
          </cell>
          <cell r="L13">
            <v>0</v>
          </cell>
          <cell r="M13">
            <v>0</v>
          </cell>
          <cell r="N13">
            <v>1</v>
          </cell>
          <cell r="O13">
            <v>0</v>
          </cell>
          <cell r="P13">
            <v>1</v>
          </cell>
          <cell r="Q13">
            <v>0</v>
          </cell>
          <cell r="R13">
            <v>0</v>
          </cell>
          <cell r="S13">
            <v>10</v>
          </cell>
          <cell r="T13">
            <v>10</v>
          </cell>
          <cell r="U13">
            <v>5</v>
          </cell>
          <cell r="V13">
            <v>0</v>
          </cell>
          <cell r="W13">
            <v>0</v>
          </cell>
          <cell r="X13">
            <v>2</v>
          </cell>
          <cell r="Y13">
            <v>0</v>
          </cell>
          <cell r="Z13">
            <v>0</v>
          </cell>
          <cell r="AA13">
            <v>0</v>
          </cell>
          <cell r="AB13">
            <v>4</v>
          </cell>
          <cell r="AC13">
            <v>0</v>
          </cell>
          <cell r="AD13">
            <v>0</v>
          </cell>
          <cell r="AE13">
            <v>0</v>
          </cell>
          <cell r="AF13">
            <v>12</v>
          </cell>
          <cell r="AG13">
            <v>0</v>
          </cell>
          <cell r="AH13">
            <v>1</v>
          </cell>
          <cell r="AI13">
            <v>6</v>
          </cell>
          <cell r="AJ13">
            <v>373</v>
          </cell>
          <cell r="AK13">
            <v>11</v>
          </cell>
          <cell r="AL13">
            <v>0</v>
          </cell>
          <cell r="AM13">
            <v>0</v>
          </cell>
          <cell r="AN13">
            <v>3</v>
          </cell>
          <cell r="AO13">
            <v>2</v>
          </cell>
          <cell r="AP13">
            <v>0</v>
          </cell>
          <cell r="AQ13">
            <v>0</v>
          </cell>
          <cell r="AR13">
            <v>3</v>
          </cell>
          <cell r="AS13">
            <v>1</v>
          </cell>
          <cell r="AT13">
            <v>0</v>
          </cell>
          <cell r="AU13">
            <v>2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1</v>
          </cell>
          <cell r="BF13">
            <v>0</v>
          </cell>
          <cell r="BG13">
            <v>0</v>
          </cell>
          <cell r="BH13">
            <v>2</v>
          </cell>
          <cell r="BI13">
            <v>0</v>
          </cell>
          <cell r="BJ13">
            <v>1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47</v>
          </cell>
          <cell r="BS13">
            <v>4</v>
          </cell>
          <cell r="BT13">
            <v>0</v>
          </cell>
          <cell r="BU13">
            <v>1</v>
          </cell>
          <cell r="BV13">
            <v>2</v>
          </cell>
          <cell r="BW13">
            <v>0</v>
          </cell>
          <cell r="BX13">
            <v>1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</row>
        <row r="14">
          <cell r="A14" t="str">
            <v>Customers- Street Lighting</v>
          </cell>
          <cell r="B14" t="str">
            <v>YNST</v>
          </cell>
          <cell r="C14">
            <v>2009</v>
          </cell>
          <cell r="D14">
            <v>100</v>
          </cell>
          <cell r="E14">
            <v>619</v>
          </cell>
          <cell r="F14">
            <v>9882</v>
          </cell>
          <cell r="G14">
            <v>2640</v>
          </cell>
          <cell r="H14">
            <v>9952</v>
          </cell>
          <cell r="I14">
            <v>14457</v>
          </cell>
          <cell r="J14">
            <v>12526</v>
          </cell>
          <cell r="K14">
            <v>3088</v>
          </cell>
          <cell r="L14">
            <v>1159</v>
          </cell>
          <cell r="M14">
            <v>341</v>
          </cell>
          <cell r="N14">
            <v>10679</v>
          </cell>
          <cell r="O14">
            <v>709</v>
          </cell>
          <cell r="P14">
            <v>3</v>
          </cell>
          <cell r="Q14">
            <v>418</v>
          </cell>
          <cell r="R14">
            <v>6</v>
          </cell>
          <cell r="S14">
            <v>48836</v>
          </cell>
          <cell r="T14">
            <v>23428</v>
          </cell>
          <cell r="U14">
            <v>2956</v>
          </cell>
          <cell r="V14">
            <v>1045</v>
          </cell>
          <cell r="W14">
            <v>7674</v>
          </cell>
          <cell r="X14">
            <v>5938</v>
          </cell>
          <cell r="Y14">
            <v>1006</v>
          </cell>
          <cell r="Z14">
            <v>9513</v>
          </cell>
          <cell r="AA14">
            <v>2494</v>
          </cell>
          <cell r="AB14">
            <v>12839</v>
          </cell>
          <cell r="AC14">
            <v>2878</v>
          </cell>
          <cell r="AD14">
            <v>1</v>
          </cell>
          <cell r="AE14">
            <v>922</v>
          </cell>
          <cell r="AF14">
            <v>52281</v>
          </cell>
          <cell r="AG14">
            <v>368</v>
          </cell>
          <cell r="AH14">
            <v>1</v>
          </cell>
          <cell r="AI14">
            <v>2</v>
          </cell>
          <cell r="AJ14">
            <v>138103</v>
          </cell>
          <cell r="AK14">
            <v>52861</v>
          </cell>
          <cell r="AL14">
            <v>2489</v>
          </cell>
          <cell r="AM14">
            <v>532</v>
          </cell>
          <cell r="AN14">
            <v>5116</v>
          </cell>
          <cell r="AO14">
            <v>23085</v>
          </cell>
          <cell r="AP14">
            <v>2745</v>
          </cell>
          <cell r="AQ14">
            <v>2130</v>
          </cell>
          <cell r="AR14">
            <v>33643</v>
          </cell>
          <cell r="AS14">
            <v>2252</v>
          </cell>
          <cell r="AT14">
            <v>1525</v>
          </cell>
          <cell r="AU14">
            <v>7228</v>
          </cell>
          <cell r="AV14">
            <v>8494</v>
          </cell>
          <cell r="AW14">
            <v>12237</v>
          </cell>
          <cell r="AX14">
            <v>1915</v>
          </cell>
          <cell r="AY14">
            <v>3897</v>
          </cell>
          <cell r="AZ14">
            <v>5571</v>
          </cell>
          <cell r="BA14">
            <v>1546</v>
          </cell>
          <cell r="BB14">
            <v>16286</v>
          </cell>
          <cell r="BC14">
            <v>2614</v>
          </cell>
          <cell r="BD14">
            <v>3554</v>
          </cell>
          <cell r="BE14">
            <v>11946</v>
          </cell>
          <cell r="BF14">
            <v>6652</v>
          </cell>
          <cell r="BG14">
            <v>1004</v>
          </cell>
          <cell r="BH14">
            <v>8006</v>
          </cell>
          <cell r="BI14">
            <v>2034</v>
          </cell>
          <cell r="BJ14">
            <v>37</v>
          </cell>
          <cell r="BK14">
            <v>8839</v>
          </cell>
          <cell r="BL14">
            <v>1169</v>
          </cell>
          <cell r="BM14">
            <v>1640</v>
          </cell>
          <cell r="BN14">
            <v>534</v>
          </cell>
          <cell r="BO14">
            <v>4758</v>
          </cell>
          <cell r="BP14">
            <v>13055</v>
          </cell>
          <cell r="BQ14">
            <v>2625</v>
          </cell>
          <cell r="BR14">
            <v>162472</v>
          </cell>
          <cell r="BS14">
            <v>27619</v>
          </cell>
          <cell r="BT14">
            <v>2473</v>
          </cell>
          <cell r="BU14">
            <v>12919</v>
          </cell>
          <cell r="BV14">
            <v>6685</v>
          </cell>
          <cell r="BW14">
            <v>931</v>
          </cell>
          <cell r="BX14">
            <v>1280</v>
          </cell>
          <cell r="BY14">
            <v>618</v>
          </cell>
          <cell r="BZ14">
            <v>6006</v>
          </cell>
          <cell r="CA14">
            <v>11371</v>
          </cell>
          <cell r="CB14">
            <v>4234</v>
          </cell>
          <cell r="CC14">
            <v>621</v>
          </cell>
        </row>
        <row r="15">
          <cell r="A15" t="str">
            <v>Customers- Sentinel Lighting</v>
          </cell>
          <cell r="B15" t="str">
            <v>YNSL</v>
          </cell>
          <cell r="C15">
            <v>2009</v>
          </cell>
          <cell r="D15">
            <v>0</v>
          </cell>
          <cell r="E15">
            <v>6</v>
          </cell>
          <cell r="F15">
            <v>497</v>
          </cell>
          <cell r="G15">
            <v>217</v>
          </cell>
          <cell r="H15">
            <v>716</v>
          </cell>
          <cell r="I15">
            <v>0</v>
          </cell>
          <cell r="J15">
            <v>0</v>
          </cell>
          <cell r="K15">
            <v>961</v>
          </cell>
          <cell r="L15">
            <v>31</v>
          </cell>
          <cell r="M15">
            <v>23</v>
          </cell>
          <cell r="N15">
            <v>340</v>
          </cell>
          <cell r="O15">
            <v>38</v>
          </cell>
          <cell r="P15">
            <v>0</v>
          </cell>
          <cell r="Q15">
            <v>0</v>
          </cell>
          <cell r="R15">
            <v>2</v>
          </cell>
          <cell r="S15">
            <v>0</v>
          </cell>
          <cell r="T15">
            <v>725</v>
          </cell>
          <cell r="U15">
            <v>228</v>
          </cell>
          <cell r="V15">
            <v>29</v>
          </cell>
          <cell r="W15">
            <v>393</v>
          </cell>
          <cell r="X15">
            <v>82</v>
          </cell>
          <cell r="Y15">
            <v>0</v>
          </cell>
          <cell r="Z15">
            <v>183</v>
          </cell>
          <cell r="AA15">
            <v>0</v>
          </cell>
          <cell r="AB15">
            <v>28</v>
          </cell>
          <cell r="AC15">
            <v>656</v>
          </cell>
          <cell r="AD15">
            <v>186</v>
          </cell>
          <cell r="AE15">
            <v>12</v>
          </cell>
          <cell r="AF15">
            <v>502</v>
          </cell>
          <cell r="AG15">
            <v>0</v>
          </cell>
          <cell r="AH15">
            <v>21</v>
          </cell>
          <cell r="AI15">
            <v>0</v>
          </cell>
          <cell r="AJ15">
            <v>26305</v>
          </cell>
          <cell r="AK15">
            <v>76</v>
          </cell>
          <cell r="AL15">
            <v>186</v>
          </cell>
          <cell r="AM15">
            <v>0</v>
          </cell>
          <cell r="AN15">
            <v>0</v>
          </cell>
          <cell r="AO15">
            <v>0</v>
          </cell>
          <cell r="AP15">
            <v>52</v>
          </cell>
          <cell r="AQ15">
            <v>45</v>
          </cell>
          <cell r="AR15">
            <v>737</v>
          </cell>
          <cell r="AS15">
            <v>48</v>
          </cell>
          <cell r="AT15">
            <v>10</v>
          </cell>
          <cell r="AU15">
            <v>279</v>
          </cell>
          <cell r="AV15">
            <v>421</v>
          </cell>
          <cell r="AW15">
            <v>346</v>
          </cell>
          <cell r="AX15">
            <v>71</v>
          </cell>
          <cell r="AY15">
            <v>389</v>
          </cell>
          <cell r="AZ15">
            <v>518</v>
          </cell>
          <cell r="BA15">
            <v>1</v>
          </cell>
          <cell r="BB15">
            <v>183</v>
          </cell>
          <cell r="BC15">
            <v>167</v>
          </cell>
          <cell r="BD15">
            <v>197</v>
          </cell>
          <cell r="BE15">
            <v>28</v>
          </cell>
          <cell r="BF15">
            <v>200</v>
          </cell>
          <cell r="BG15">
            <v>15</v>
          </cell>
          <cell r="BH15">
            <v>416</v>
          </cell>
          <cell r="BI15">
            <v>38</v>
          </cell>
          <cell r="BJ15">
            <v>135</v>
          </cell>
          <cell r="BK15">
            <v>416</v>
          </cell>
          <cell r="BL15">
            <v>0</v>
          </cell>
          <cell r="BM15">
            <v>76</v>
          </cell>
          <cell r="BN15">
            <v>0</v>
          </cell>
          <cell r="BO15">
            <v>50</v>
          </cell>
          <cell r="BP15">
            <v>168</v>
          </cell>
          <cell r="BQ15">
            <v>0</v>
          </cell>
          <cell r="BR15">
            <v>0</v>
          </cell>
          <cell r="BS15">
            <v>704</v>
          </cell>
          <cell r="BT15">
            <v>0</v>
          </cell>
          <cell r="BU15">
            <v>0</v>
          </cell>
          <cell r="BV15">
            <v>740</v>
          </cell>
          <cell r="BW15">
            <v>33</v>
          </cell>
          <cell r="BX15">
            <v>13</v>
          </cell>
          <cell r="BY15">
            <v>7</v>
          </cell>
          <cell r="BZ15">
            <v>6</v>
          </cell>
          <cell r="CA15">
            <v>34</v>
          </cell>
          <cell r="CB15">
            <v>0</v>
          </cell>
          <cell r="CC15">
            <v>89</v>
          </cell>
        </row>
        <row r="16">
          <cell r="A16" t="str">
            <v>kWh (net of scattered unmetered load)</v>
          </cell>
          <cell r="C16">
            <v>2009</v>
          </cell>
          <cell r="D16">
            <v>186826562</v>
          </cell>
          <cell r="E16">
            <v>24810879.390000004</v>
          </cell>
          <cell r="F16">
            <v>1014894015</v>
          </cell>
          <cell r="G16">
            <v>270197028</v>
          </cell>
          <cell r="H16">
            <v>954349490</v>
          </cell>
          <cell r="I16">
            <v>1654209046</v>
          </cell>
          <cell r="J16">
            <v>1418249796</v>
          </cell>
          <cell r="K16">
            <v>276124114</v>
          </cell>
          <cell r="L16">
            <v>154225799.30000001</v>
          </cell>
          <cell r="M16">
            <v>28674687</v>
          </cell>
          <cell r="N16">
            <v>697061130</v>
          </cell>
          <cell r="O16">
            <v>29094541</v>
          </cell>
          <cell r="P16">
            <v>306783697</v>
          </cell>
          <cell r="Q16">
            <v>29476112</v>
          </cell>
          <cell r="R16">
            <v>231256859</v>
          </cell>
          <cell r="S16">
            <v>7747244745</v>
          </cell>
          <cell r="T16">
            <v>2217497147</v>
          </cell>
          <cell r="U16">
            <v>390452764</v>
          </cell>
          <cell r="V16">
            <v>65264543</v>
          </cell>
          <cell r="W16">
            <v>565404881.51999998</v>
          </cell>
          <cell r="X16">
            <v>549506615</v>
          </cell>
          <cell r="Y16">
            <v>82558537</v>
          </cell>
          <cell r="Z16">
            <v>957230159.17000008</v>
          </cell>
          <cell r="AA16">
            <v>179672015.21000001</v>
          </cell>
          <cell r="AB16">
            <v>1485530568</v>
          </cell>
          <cell r="AC16">
            <v>338528028</v>
          </cell>
          <cell r="AD16">
            <v>493699000</v>
          </cell>
          <cell r="AE16">
            <v>77414752</v>
          </cell>
          <cell r="AF16">
            <v>5279120084</v>
          </cell>
          <cell r="AG16">
            <v>26230086</v>
          </cell>
          <cell r="AH16">
            <v>179636985</v>
          </cell>
          <cell r="AI16">
            <v>3724190759</v>
          </cell>
          <cell r="AJ16">
            <v>21762000000</v>
          </cell>
          <cell r="AK16">
            <v>7557357094.3999996</v>
          </cell>
          <cell r="AL16">
            <v>238660027.01999998</v>
          </cell>
          <cell r="AM16">
            <v>110828990</v>
          </cell>
          <cell r="AN16">
            <v>735126071</v>
          </cell>
          <cell r="AO16">
            <v>1837078457</v>
          </cell>
          <cell r="AP16">
            <v>260568563</v>
          </cell>
          <cell r="AQ16">
            <v>213656607</v>
          </cell>
          <cell r="AR16">
            <v>3150821439</v>
          </cell>
          <cell r="AS16">
            <v>184693861</v>
          </cell>
          <cell r="AT16">
            <v>203110374</v>
          </cell>
          <cell r="AU16">
            <v>674088801</v>
          </cell>
          <cell r="AV16">
            <v>676328678</v>
          </cell>
          <cell r="AW16">
            <v>1171202445</v>
          </cell>
          <cell r="AX16">
            <v>173481558</v>
          </cell>
          <cell r="AY16">
            <v>363134721</v>
          </cell>
          <cell r="AZ16">
            <v>552881331</v>
          </cell>
          <cell r="BA16">
            <v>123574678</v>
          </cell>
          <cell r="BB16">
            <v>1547576995</v>
          </cell>
          <cell r="BC16">
            <v>243621743</v>
          </cell>
          <cell r="BD16">
            <v>309605840</v>
          </cell>
          <cell r="BE16">
            <v>1134000394</v>
          </cell>
          <cell r="BF16">
            <v>197012949.49000001</v>
          </cell>
          <cell r="BG16">
            <v>89991083.279999986</v>
          </cell>
          <cell r="BH16">
            <v>791578450</v>
          </cell>
          <cell r="BI16">
            <v>190210936</v>
          </cell>
          <cell r="BJ16">
            <v>8292914586</v>
          </cell>
          <cell r="BK16">
            <v>707756700</v>
          </cell>
          <cell r="BL16">
            <v>96981360</v>
          </cell>
          <cell r="BM16">
            <v>110613517</v>
          </cell>
          <cell r="BN16">
            <v>72428352</v>
          </cell>
          <cell r="BO16">
            <v>289185003</v>
          </cell>
          <cell r="BP16">
            <v>982671593</v>
          </cell>
          <cell r="BQ16">
            <v>184230659</v>
          </cell>
          <cell r="BR16">
            <v>24588094032</v>
          </cell>
          <cell r="BS16">
            <v>2473069288</v>
          </cell>
          <cell r="BT16">
            <v>97280499.019999996</v>
          </cell>
          <cell r="BU16">
            <v>1360024643</v>
          </cell>
          <cell r="BV16">
            <v>402188612</v>
          </cell>
          <cell r="BW16">
            <v>87132498.900000006</v>
          </cell>
          <cell r="BX16">
            <v>155318970.66</v>
          </cell>
          <cell r="BY16">
            <v>56276704</v>
          </cell>
          <cell r="BZ16">
            <v>475053892</v>
          </cell>
          <cell r="CA16">
            <v>843306758</v>
          </cell>
          <cell r="CB16">
            <v>342064464</v>
          </cell>
          <cell r="CC16">
            <v>60765743</v>
          </cell>
        </row>
        <row r="17">
          <cell r="A17" t="str">
            <v>kWh - Residential</v>
          </cell>
          <cell r="B17" t="str">
            <v>YVR</v>
          </cell>
          <cell r="C17">
            <v>2009</v>
          </cell>
          <cell r="D17">
            <v>88878032</v>
          </cell>
          <cell r="E17">
            <v>10082213</v>
          </cell>
          <cell r="F17">
            <v>256212050</v>
          </cell>
          <cell r="G17">
            <v>78687855</v>
          </cell>
          <cell r="H17">
            <v>289270611</v>
          </cell>
          <cell r="I17">
            <v>544341574</v>
          </cell>
          <cell r="J17">
            <v>382507290</v>
          </cell>
          <cell r="K17">
            <v>111596385</v>
          </cell>
          <cell r="L17">
            <v>45838418.299999997</v>
          </cell>
          <cell r="M17">
            <v>15271942</v>
          </cell>
          <cell r="N17">
            <v>229006740</v>
          </cell>
          <cell r="O17">
            <v>11682740</v>
          </cell>
          <cell r="P17">
            <v>114248439</v>
          </cell>
          <cell r="Q17">
            <v>19949042</v>
          </cell>
          <cell r="R17">
            <v>88729098</v>
          </cell>
          <cell r="S17">
            <v>1554921855</v>
          </cell>
          <cell r="T17">
            <v>608088215</v>
          </cell>
          <cell r="U17">
            <v>112395473</v>
          </cell>
          <cell r="V17">
            <v>33443599</v>
          </cell>
          <cell r="W17">
            <v>261922933.90000001</v>
          </cell>
          <cell r="X17">
            <v>139254714</v>
          </cell>
          <cell r="Y17">
            <v>39845835</v>
          </cell>
          <cell r="Z17">
            <v>412159187.95999998</v>
          </cell>
          <cell r="AA17">
            <v>91249171.829999998</v>
          </cell>
          <cell r="AB17">
            <v>352708669</v>
          </cell>
          <cell r="AC17">
            <v>168226691</v>
          </cell>
          <cell r="AD17">
            <v>217916715</v>
          </cell>
          <cell r="AE17">
            <v>26719860</v>
          </cell>
          <cell r="AF17">
            <v>1597158130</v>
          </cell>
          <cell r="AG17">
            <v>15905549</v>
          </cell>
          <cell r="AH17">
            <v>55896455</v>
          </cell>
          <cell r="AI17">
            <v>1121010160</v>
          </cell>
          <cell r="AJ17">
            <v>11607000000</v>
          </cell>
          <cell r="AK17">
            <v>2256567858</v>
          </cell>
          <cell r="AL17">
            <v>158478924</v>
          </cell>
          <cell r="AM17">
            <v>39909017</v>
          </cell>
          <cell r="AN17">
            <v>200816087</v>
          </cell>
          <cell r="AO17">
            <v>647493718</v>
          </cell>
          <cell r="AP17">
            <v>77155275</v>
          </cell>
          <cell r="AQ17">
            <v>82722597</v>
          </cell>
          <cell r="AR17">
            <v>1067984894</v>
          </cell>
          <cell r="AS17">
            <v>59459192</v>
          </cell>
          <cell r="AT17">
            <v>47639419</v>
          </cell>
          <cell r="AU17">
            <v>230386763</v>
          </cell>
          <cell r="AV17">
            <v>261208138</v>
          </cell>
          <cell r="AW17">
            <v>396244635</v>
          </cell>
          <cell r="AX17">
            <v>63529367</v>
          </cell>
          <cell r="AY17">
            <v>139365167</v>
          </cell>
          <cell r="AZ17">
            <v>213412762</v>
          </cell>
          <cell r="BA17">
            <v>43042148</v>
          </cell>
          <cell r="BB17">
            <v>583830856</v>
          </cell>
          <cell r="BC17">
            <v>84392286</v>
          </cell>
          <cell r="BD17">
            <v>108280800</v>
          </cell>
          <cell r="BE17">
            <v>490807351</v>
          </cell>
          <cell r="BF17">
            <v>79726454.040000007</v>
          </cell>
          <cell r="BG17">
            <v>34644938.590000004</v>
          </cell>
          <cell r="BH17">
            <v>283366850</v>
          </cell>
          <cell r="BI17">
            <v>63037704</v>
          </cell>
          <cell r="BJ17">
            <v>2693171018</v>
          </cell>
          <cell r="BK17">
            <v>348619359</v>
          </cell>
          <cell r="BL17">
            <v>30635928</v>
          </cell>
          <cell r="BM17">
            <v>45271935</v>
          </cell>
          <cell r="BN17">
            <v>33747939</v>
          </cell>
          <cell r="BO17">
            <v>115181982</v>
          </cell>
          <cell r="BP17">
            <v>348392935</v>
          </cell>
          <cell r="BQ17">
            <v>51473373</v>
          </cell>
          <cell r="BR17">
            <v>5037152555</v>
          </cell>
          <cell r="BS17">
            <v>942215878</v>
          </cell>
          <cell r="BT17">
            <v>67145247.980000004</v>
          </cell>
          <cell r="BU17">
            <v>397106489</v>
          </cell>
          <cell r="BV17">
            <v>152795281</v>
          </cell>
          <cell r="BW17">
            <v>25181847.100000001</v>
          </cell>
          <cell r="BX17">
            <v>25808454</v>
          </cell>
          <cell r="BY17">
            <v>15500136</v>
          </cell>
          <cell r="BZ17">
            <v>220302768</v>
          </cell>
          <cell r="CA17">
            <v>347011249</v>
          </cell>
          <cell r="CB17">
            <v>93622824</v>
          </cell>
          <cell r="CC17">
            <v>29586436</v>
          </cell>
        </row>
        <row r="18">
          <cell r="A18" t="str">
            <v xml:space="preserve">kWh- General Service </v>
          </cell>
          <cell r="C18">
            <v>2009</v>
          </cell>
          <cell r="D18">
            <v>87531301</v>
          </cell>
          <cell r="E18">
            <v>14185990.09</v>
          </cell>
          <cell r="F18">
            <v>496098777</v>
          </cell>
          <cell r="G18">
            <v>189135902</v>
          </cell>
          <cell r="H18">
            <v>655288322</v>
          </cell>
          <cell r="I18">
            <v>1096569241</v>
          </cell>
          <cell r="J18">
            <v>844492564</v>
          </cell>
          <cell r="K18">
            <v>161678666</v>
          </cell>
          <cell r="L18">
            <v>106727551</v>
          </cell>
          <cell r="M18">
            <v>13070959</v>
          </cell>
          <cell r="N18">
            <v>437569051</v>
          </cell>
          <cell r="O18">
            <v>16962762</v>
          </cell>
          <cell r="P18">
            <v>170378538</v>
          </cell>
          <cell r="Q18">
            <v>9175409</v>
          </cell>
          <cell r="R18">
            <v>140320895</v>
          </cell>
          <cell r="S18">
            <v>5117289556</v>
          </cell>
          <cell r="T18">
            <v>1182084800</v>
          </cell>
          <cell r="U18">
            <v>160814267</v>
          </cell>
          <cell r="V18">
            <v>31010319</v>
          </cell>
          <cell r="W18">
            <v>295209721.62</v>
          </cell>
          <cell r="X18">
            <v>356164858</v>
          </cell>
          <cell r="Y18">
            <v>41586924</v>
          </cell>
          <cell r="Z18">
            <v>533693727.51999998</v>
          </cell>
          <cell r="AA18">
            <v>86393864.670000002</v>
          </cell>
          <cell r="AB18">
            <v>883790730</v>
          </cell>
          <cell r="AC18">
            <v>167040018</v>
          </cell>
          <cell r="AD18">
            <v>271470425</v>
          </cell>
          <cell r="AE18">
            <v>49666675</v>
          </cell>
          <cell r="AF18">
            <v>2405798278</v>
          </cell>
          <cell r="AG18">
            <v>9939641</v>
          </cell>
          <cell r="AH18">
            <v>109288825</v>
          </cell>
          <cell r="AI18">
            <v>2228052497</v>
          </cell>
          <cell r="AJ18">
            <v>7290000000</v>
          </cell>
          <cell r="AK18">
            <v>4608004085</v>
          </cell>
          <cell r="AL18">
            <v>79660814</v>
          </cell>
          <cell r="AM18">
            <v>69229284</v>
          </cell>
          <cell r="AN18">
            <v>377625816</v>
          </cell>
          <cell r="AO18">
            <v>1089490763</v>
          </cell>
          <cell r="AP18">
            <v>181110478</v>
          </cell>
          <cell r="AQ18">
            <v>128854701</v>
          </cell>
          <cell r="AR18">
            <v>1866290183</v>
          </cell>
          <cell r="AS18">
            <v>106131570</v>
          </cell>
          <cell r="AT18">
            <v>153765633</v>
          </cell>
          <cell r="AU18">
            <v>376577008</v>
          </cell>
          <cell r="AV18">
            <v>409340360</v>
          </cell>
          <cell r="AW18">
            <v>765203798</v>
          </cell>
          <cell r="AX18">
            <v>108619958</v>
          </cell>
          <cell r="AY18">
            <v>219855795</v>
          </cell>
          <cell r="AZ18">
            <v>335275993</v>
          </cell>
          <cell r="BA18">
            <v>78795798</v>
          </cell>
          <cell r="BB18">
            <v>947793212</v>
          </cell>
          <cell r="BC18">
            <v>156957669</v>
          </cell>
          <cell r="BD18">
            <v>197578908</v>
          </cell>
          <cell r="BE18">
            <v>592382764</v>
          </cell>
          <cell r="BF18">
            <v>112269292.68000001</v>
          </cell>
          <cell r="BG18">
            <v>54406540.5</v>
          </cell>
          <cell r="BH18">
            <v>441174330</v>
          </cell>
          <cell r="BI18">
            <v>125337076</v>
          </cell>
          <cell r="BJ18">
            <v>5499754106</v>
          </cell>
          <cell r="BK18">
            <v>350448362</v>
          </cell>
          <cell r="BL18">
            <v>65230700</v>
          </cell>
          <cell r="BM18">
            <v>63472480</v>
          </cell>
          <cell r="BN18">
            <v>38166216</v>
          </cell>
          <cell r="BO18">
            <v>164384301</v>
          </cell>
          <cell r="BP18">
            <v>620641698</v>
          </cell>
          <cell r="BQ18">
            <v>132109515</v>
          </cell>
          <cell r="BR18">
            <v>16687171110</v>
          </cell>
          <cell r="BS18">
            <v>1308782369</v>
          </cell>
          <cell r="BT18">
            <v>28423928.280000001</v>
          </cell>
          <cell r="BU18">
            <v>953431086</v>
          </cell>
          <cell r="BV18">
            <v>190691489</v>
          </cell>
          <cell r="BW18">
            <v>61158986.799999997</v>
          </cell>
          <cell r="BX18">
            <v>53322026</v>
          </cell>
          <cell r="BY18">
            <v>40298477</v>
          </cell>
          <cell r="BZ18">
            <v>248329689</v>
          </cell>
          <cell r="CA18">
            <v>485811269</v>
          </cell>
          <cell r="CB18">
            <v>240772702</v>
          </cell>
          <cell r="CC18">
            <v>30553949</v>
          </cell>
        </row>
        <row r="19">
          <cell r="A19" t="str">
            <v>kWh- Large User, Sub- Transmission, Intermediate/ Embedded Distributor</v>
          </cell>
          <cell r="C19">
            <v>2009</v>
          </cell>
          <cell r="D19">
            <v>9625233</v>
          </cell>
          <cell r="E19">
            <v>0</v>
          </cell>
          <cell r="F19">
            <v>250931008</v>
          </cell>
          <cell r="G19">
            <v>0</v>
          </cell>
          <cell r="H19">
            <v>0</v>
          </cell>
          <cell r="I19">
            <v>0</v>
          </cell>
          <cell r="J19">
            <v>179655218</v>
          </cell>
          <cell r="K19">
            <v>0</v>
          </cell>
          <cell r="L19">
            <v>0</v>
          </cell>
          <cell r="M19">
            <v>0</v>
          </cell>
          <cell r="N19">
            <v>22651157</v>
          </cell>
          <cell r="O19">
            <v>0</v>
          </cell>
          <cell r="P19">
            <v>19589969</v>
          </cell>
          <cell r="Q19">
            <v>0</v>
          </cell>
          <cell r="R19">
            <v>0</v>
          </cell>
          <cell r="S19">
            <v>1024236074</v>
          </cell>
          <cell r="T19">
            <v>404733663</v>
          </cell>
          <cell r="U19">
            <v>113260735</v>
          </cell>
          <cell r="V19">
            <v>0</v>
          </cell>
          <cell r="W19">
            <v>0</v>
          </cell>
          <cell r="X19">
            <v>50273064</v>
          </cell>
          <cell r="Y19">
            <v>0</v>
          </cell>
          <cell r="Z19">
            <v>0</v>
          </cell>
          <cell r="AA19">
            <v>0</v>
          </cell>
          <cell r="AB19">
            <v>237183984</v>
          </cell>
          <cell r="AC19">
            <v>0</v>
          </cell>
          <cell r="AD19">
            <v>0</v>
          </cell>
          <cell r="AE19">
            <v>0</v>
          </cell>
          <cell r="AF19">
            <v>1236169244</v>
          </cell>
          <cell r="AG19">
            <v>0</v>
          </cell>
          <cell r="AH19">
            <v>12918796</v>
          </cell>
          <cell r="AI19">
            <v>346811250</v>
          </cell>
          <cell r="AJ19">
            <v>2721000000</v>
          </cell>
          <cell r="AK19">
            <v>633982714</v>
          </cell>
          <cell r="AL19">
            <v>0</v>
          </cell>
          <cell r="AM19">
            <v>0</v>
          </cell>
          <cell r="AN19">
            <v>150585959</v>
          </cell>
          <cell r="AO19">
            <v>80245444</v>
          </cell>
          <cell r="AP19">
            <v>0</v>
          </cell>
          <cell r="AQ19">
            <v>0</v>
          </cell>
          <cell r="AR19">
            <v>186745206</v>
          </cell>
          <cell r="AS19">
            <v>17181839</v>
          </cell>
          <cell r="AT19">
            <v>0</v>
          </cell>
          <cell r="AU19">
            <v>60254116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37110704</v>
          </cell>
          <cell r="BF19">
            <v>0</v>
          </cell>
          <cell r="BG19">
            <v>0</v>
          </cell>
          <cell r="BH19">
            <v>58295017</v>
          </cell>
          <cell r="BI19">
            <v>0</v>
          </cell>
          <cell r="BJ19">
            <v>28111147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6504824</v>
          </cell>
          <cell r="BP19">
            <v>0</v>
          </cell>
          <cell r="BQ19">
            <v>0</v>
          </cell>
          <cell r="BR19">
            <v>2695557210</v>
          </cell>
          <cell r="BS19">
            <v>195617726</v>
          </cell>
          <cell r="BT19">
            <v>0</v>
          </cell>
          <cell r="BU19">
            <v>1</v>
          </cell>
          <cell r="BV19">
            <v>51909228</v>
          </cell>
          <cell r="BW19">
            <v>0</v>
          </cell>
          <cell r="BX19">
            <v>75068855.659999996</v>
          </cell>
          <cell r="BY19">
            <v>0</v>
          </cell>
          <cell r="BZ19">
            <v>0</v>
          </cell>
          <cell r="CA19">
            <v>0</v>
          </cell>
          <cell r="CB19">
            <v>4509648</v>
          </cell>
          <cell r="CC19">
            <v>0</v>
          </cell>
        </row>
        <row r="20">
          <cell r="A20" t="str">
            <v>kWh- Street Lighting</v>
          </cell>
          <cell r="B20" t="str">
            <v>YVST</v>
          </cell>
          <cell r="C20">
            <v>2009</v>
          </cell>
          <cell r="D20">
            <v>791996</v>
          </cell>
          <cell r="E20">
            <v>534104.30000000005</v>
          </cell>
          <cell r="F20">
            <v>8841203</v>
          </cell>
          <cell r="G20">
            <v>1696627</v>
          </cell>
          <cell r="H20">
            <v>7623876</v>
          </cell>
          <cell r="I20">
            <v>9661679</v>
          </cell>
          <cell r="J20">
            <v>9462131</v>
          </cell>
          <cell r="K20">
            <v>2164346</v>
          </cell>
          <cell r="L20">
            <v>1192551</v>
          </cell>
          <cell r="M20">
            <v>296713</v>
          </cell>
          <cell r="N20">
            <v>6592774</v>
          </cell>
          <cell r="O20">
            <v>356960</v>
          </cell>
          <cell r="P20">
            <v>2062829</v>
          </cell>
          <cell r="Q20">
            <v>351661</v>
          </cell>
          <cell r="R20">
            <v>2032659</v>
          </cell>
          <cell r="S20">
            <v>40684789</v>
          </cell>
          <cell r="T20">
            <v>16930328</v>
          </cell>
          <cell r="U20">
            <v>3240573</v>
          </cell>
          <cell r="V20">
            <v>615553</v>
          </cell>
          <cell r="W20">
            <v>6126997</v>
          </cell>
          <cell r="X20">
            <v>3588301</v>
          </cell>
          <cell r="Y20">
            <v>1064445</v>
          </cell>
          <cell r="Z20">
            <v>8601957.3399999999</v>
          </cell>
          <cell r="AA20">
            <v>1632172.13</v>
          </cell>
          <cell r="AB20">
            <v>9321265</v>
          </cell>
          <cell r="AC20">
            <v>2312050</v>
          </cell>
          <cell r="AD20">
            <v>2797244</v>
          </cell>
          <cell r="AE20">
            <v>1001530</v>
          </cell>
          <cell r="AF20">
            <v>39460323</v>
          </cell>
          <cell r="AG20">
            <v>365190</v>
          </cell>
          <cell r="AH20">
            <v>1224413</v>
          </cell>
          <cell r="AI20">
            <v>28316852</v>
          </cell>
          <cell r="AJ20">
            <v>120960000</v>
          </cell>
          <cell r="AK20">
            <v>38843816</v>
          </cell>
          <cell r="AL20">
            <v>0.01</v>
          </cell>
          <cell r="AM20">
            <v>1690689</v>
          </cell>
          <cell r="AN20">
            <v>3756879</v>
          </cell>
          <cell r="AO20">
            <v>16444712</v>
          </cell>
          <cell r="AP20">
            <v>1463974</v>
          </cell>
          <cell r="AQ20">
            <v>1872584</v>
          </cell>
          <cell r="AR20">
            <v>23394430</v>
          </cell>
          <cell r="AS20">
            <v>1567431</v>
          </cell>
          <cell r="AT20">
            <v>1169602</v>
          </cell>
          <cell r="AU20">
            <v>5438382</v>
          </cell>
          <cell r="AV20">
            <v>5286191</v>
          </cell>
          <cell r="AW20">
            <v>7275676</v>
          </cell>
          <cell r="AX20">
            <v>1124575</v>
          </cell>
          <cell r="AY20">
            <v>3085993</v>
          </cell>
          <cell r="AZ20">
            <v>3322759</v>
          </cell>
          <cell r="BA20">
            <v>1607552</v>
          </cell>
          <cell r="BB20">
            <v>11667574</v>
          </cell>
          <cell r="BC20">
            <v>1770107</v>
          </cell>
          <cell r="BD20">
            <v>2561703</v>
          </cell>
          <cell r="BE20">
            <v>10699688</v>
          </cell>
          <cell r="BF20">
            <v>2376274.96</v>
          </cell>
          <cell r="BG20">
            <v>867845.96</v>
          </cell>
          <cell r="BH20">
            <v>6133999</v>
          </cell>
          <cell r="BI20">
            <v>1824488</v>
          </cell>
          <cell r="BJ20">
            <v>58633153</v>
          </cell>
          <cell r="BK20">
            <v>7603009</v>
          </cell>
          <cell r="BL20">
            <v>1114732</v>
          </cell>
          <cell r="BM20">
            <v>1412527</v>
          </cell>
          <cell r="BN20">
            <v>471711</v>
          </cell>
          <cell r="BO20">
            <v>3047943</v>
          </cell>
          <cell r="BP20">
            <v>11577185</v>
          </cell>
          <cell r="BQ20">
            <v>554483</v>
          </cell>
          <cell r="BR20">
            <v>110481462</v>
          </cell>
          <cell r="BS20">
            <v>19765818</v>
          </cell>
          <cell r="BT20">
            <v>1543826.76</v>
          </cell>
          <cell r="BU20">
            <v>7543734</v>
          </cell>
          <cell r="BV20">
            <v>4691957</v>
          </cell>
          <cell r="BW20">
            <v>750742</v>
          </cell>
          <cell r="BX20">
            <v>1002011</v>
          </cell>
          <cell r="BY20">
            <v>445029</v>
          </cell>
          <cell r="BZ20">
            <v>6032292</v>
          </cell>
          <cell r="CA20">
            <v>8007322</v>
          </cell>
          <cell r="CB20">
            <v>2512077</v>
          </cell>
          <cell r="CC20">
            <v>554733</v>
          </cell>
        </row>
        <row r="21">
          <cell r="A21" t="str">
            <v>kWh- Sentinel Lighting</v>
          </cell>
          <cell r="B21" t="str">
            <v>YVSL</v>
          </cell>
          <cell r="C21">
            <v>2009</v>
          </cell>
          <cell r="D21">
            <v>0</v>
          </cell>
          <cell r="E21">
            <v>830</v>
          </cell>
          <cell r="F21">
            <v>655494</v>
          </cell>
          <cell r="G21">
            <v>180388</v>
          </cell>
          <cell r="H21">
            <v>548904</v>
          </cell>
          <cell r="I21">
            <v>0</v>
          </cell>
          <cell r="J21">
            <v>0</v>
          </cell>
          <cell r="K21">
            <v>684717</v>
          </cell>
          <cell r="L21">
            <v>48394</v>
          </cell>
          <cell r="M21">
            <v>27861</v>
          </cell>
          <cell r="N21">
            <v>396774</v>
          </cell>
          <cell r="O21">
            <v>31489</v>
          </cell>
          <cell r="P21">
            <v>0</v>
          </cell>
          <cell r="Q21">
            <v>0</v>
          </cell>
          <cell r="R21">
            <v>174207</v>
          </cell>
          <cell r="S21">
            <v>0</v>
          </cell>
          <cell r="T21">
            <v>1013069</v>
          </cell>
          <cell r="U21">
            <v>225271</v>
          </cell>
          <cell r="V21">
            <v>24640</v>
          </cell>
          <cell r="W21">
            <v>398169</v>
          </cell>
          <cell r="X21">
            <v>225678</v>
          </cell>
          <cell r="Y21">
            <v>0</v>
          </cell>
          <cell r="Z21">
            <v>523174.88</v>
          </cell>
          <cell r="AA21">
            <v>0</v>
          </cell>
          <cell r="AB21">
            <v>101502</v>
          </cell>
          <cell r="AC21">
            <v>467767</v>
          </cell>
          <cell r="AD21">
            <v>612173</v>
          </cell>
          <cell r="AE21">
            <v>26687</v>
          </cell>
          <cell r="AF21">
            <v>534109</v>
          </cell>
          <cell r="AG21">
            <v>0</v>
          </cell>
          <cell r="AH21">
            <v>115767</v>
          </cell>
          <cell r="AI21">
            <v>0</v>
          </cell>
          <cell r="AJ21">
            <v>23040000</v>
          </cell>
          <cell r="AK21">
            <v>79588.399999999994</v>
          </cell>
          <cell r="AL21">
            <v>0.01</v>
          </cell>
          <cell r="AM21">
            <v>0</v>
          </cell>
          <cell r="AN21">
            <v>0</v>
          </cell>
          <cell r="AO21">
            <v>0</v>
          </cell>
          <cell r="AP21">
            <v>48641</v>
          </cell>
          <cell r="AQ21">
            <v>41068</v>
          </cell>
          <cell r="AR21">
            <v>836233</v>
          </cell>
          <cell r="AS21">
            <v>43012</v>
          </cell>
          <cell r="AT21">
            <v>6772</v>
          </cell>
          <cell r="AU21">
            <v>172687</v>
          </cell>
          <cell r="AV21">
            <v>314839</v>
          </cell>
          <cell r="AW21">
            <v>432939</v>
          </cell>
          <cell r="AX21">
            <v>5467</v>
          </cell>
          <cell r="AY21">
            <v>331566</v>
          </cell>
          <cell r="AZ21">
            <v>557946</v>
          </cell>
          <cell r="BA21">
            <v>1</v>
          </cell>
          <cell r="BB21">
            <v>141813</v>
          </cell>
          <cell r="BC21">
            <v>128510</v>
          </cell>
          <cell r="BD21">
            <v>337906</v>
          </cell>
          <cell r="BE21">
            <v>36793</v>
          </cell>
          <cell r="BF21">
            <v>264652.84999999998</v>
          </cell>
          <cell r="BG21">
            <v>12597.91</v>
          </cell>
          <cell r="BH21">
            <v>894437</v>
          </cell>
          <cell r="BI21">
            <v>11668</v>
          </cell>
          <cell r="BJ21">
            <v>492224</v>
          </cell>
          <cell r="BK21">
            <v>262522</v>
          </cell>
          <cell r="BL21">
            <v>0</v>
          </cell>
          <cell r="BM21">
            <v>108556</v>
          </cell>
          <cell r="BN21">
            <v>0</v>
          </cell>
          <cell r="BO21">
            <v>56665</v>
          </cell>
          <cell r="BP21">
            <v>64650</v>
          </cell>
          <cell r="BQ21">
            <v>0</v>
          </cell>
          <cell r="BR21">
            <v>0</v>
          </cell>
          <cell r="BS21">
            <v>854965</v>
          </cell>
          <cell r="BT21">
            <v>0</v>
          </cell>
          <cell r="BU21">
            <v>0</v>
          </cell>
          <cell r="BV21">
            <v>930303</v>
          </cell>
          <cell r="BW21">
            <v>31618.5</v>
          </cell>
          <cell r="BX21">
            <v>23314</v>
          </cell>
          <cell r="BY21">
            <v>16740</v>
          </cell>
          <cell r="BZ21">
            <v>19086</v>
          </cell>
          <cell r="CA21">
            <v>45177</v>
          </cell>
          <cell r="CB21">
            <v>0</v>
          </cell>
          <cell r="CC21">
            <v>70625</v>
          </cell>
        </row>
        <row r="22">
          <cell r="A22" t="str">
            <v>kW</v>
          </cell>
          <cell r="B22" t="str">
            <v>YD</v>
          </cell>
          <cell r="C22">
            <v>2009</v>
          </cell>
          <cell r="D22">
            <v>150499</v>
          </cell>
          <cell r="E22">
            <v>31409</v>
          </cell>
          <cell r="F22">
            <v>1394434</v>
          </cell>
          <cell r="G22">
            <v>4609</v>
          </cell>
          <cell r="H22">
            <v>1394970</v>
          </cell>
          <cell r="I22">
            <v>2386423</v>
          </cell>
          <cell r="J22">
            <v>2308821</v>
          </cell>
          <cell r="K22">
            <v>376220</v>
          </cell>
          <cell r="L22">
            <v>228343</v>
          </cell>
          <cell r="M22">
            <v>20811</v>
          </cell>
          <cell r="N22">
            <v>1084858</v>
          </cell>
          <cell r="O22">
            <v>35048</v>
          </cell>
          <cell r="P22">
            <v>350608</v>
          </cell>
          <cell r="Q22">
            <v>13113</v>
          </cell>
          <cell r="R22">
            <v>213198</v>
          </cell>
          <cell r="S22">
            <v>13345239</v>
          </cell>
          <cell r="T22">
            <v>3827049</v>
          </cell>
          <cell r="U22">
            <v>645563</v>
          </cell>
          <cell r="V22">
            <v>0</v>
          </cell>
          <cell r="W22">
            <v>603729</v>
          </cell>
          <cell r="X22">
            <v>950901</v>
          </cell>
          <cell r="Y22">
            <v>65081</v>
          </cell>
          <cell r="Z22">
            <v>992846</v>
          </cell>
          <cell r="AA22">
            <v>163379</v>
          </cell>
          <cell r="AB22">
            <v>2360057</v>
          </cell>
          <cell r="AC22">
            <v>325026</v>
          </cell>
          <cell r="AD22">
            <v>598454</v>
          </cell>
          <cell r="AE22">
            <v>119711</v>
          </cell>
          <cell r="AF22">
            <v>7817413</v>
          </cell>
          <cell r="AG22">
            <v>12224</v>
          </cell>
          <cell r="AH22">
            <v>239150</v>
          </cell>
          <cell r="AI22">
            <v>5664567</v>
          </cell>
          <cell r="AJ22">
            <v>26925898</v>
          </cell>
          <cell r="AK22">
            <v>10264696</v>
          </cell>
          <cell r="AL22">
            <v>148422</v>
          </cell>
          <cell r="AM22">
            <v>114230</v>
          </cell>
          <cell r="AN22">
            <v>1030442</v>
          </cell>
          <cell r="AO22">
            <v>2384630</v>
          </cell>
          <cell r="AP22">
            <v>345047</v>
          </cell>
          <cell r="AQ22">
            <v>213142</v>
          </cell>
          <cell r="AR22">
            <v>4384882</v>
          </cell>
          <cell r="AS22">
            <v>277595</v>
          </cell>
          <cell r="AT22">
            <v>332223</v>
          </cell>
          <cell r="AU22">
            <v>925046</v>
          </cell>
          <cell r="AV22">
            <v>812260</v>
          </cell>
          <cell r="AW22">
            <v>1725139</v>
          </cell>
          <cell r="AX22">
            <v>197662</v>
          </cell>
          <cell r="AY22">
            <v>372852</v>
          </cell>
          <cell r="AZ22">
            <v>675234</v>
          </cell>
          <cell r="BA22">
            <v>172175</v>
          </cell>
          <cell r="BB22">
            <v>1955912</v>
          </cell>
          <cell r="BC22">
            <v>312469</v>
          </cell>
          <cell r="BD22">
            <v>393736</v>
          </cell>
          <cell r="BE22">
            <v>1168105</v>
          </cell>
          <cell r="BF22">
            <v>217261</v>
          </cell>
          <cell r="BG22">
            <v>96580</v>
          </cell>
          <cell r="BH22">
            <v>963985</v>
          </cell>
          <cell r="BI22">
            <v>363702</v>
          </cell>
          <cell r="BJ22">
            <v>11721832</v>
          </cell>
          <cell r="BK22">
            <v>659698</v>
          </cell>
          <cell r="BL22">
            <v>144821</v>
          </cell>
          <cell r="BM22">
            <v>134035</v>
          </cell>
          <cell r="BN22">
            <v>58186</v>
          </cell>
          <cell r="BO22">
            <v>367423</v>
          </cell>
          <cell r="BP22">
            <v>1351705</v>
          </cell>
          <cell r="BQ22">
            <v>0</v>
          </cell>
          <cell r="BR22">
            <v>42350721</v>
          </cell>
          <cell r="BS22">
            <v>2878540</v>
          </cell>
          <cell r="BT22">
            <v>30125</v>
          </cell>
          <cell r="BU22">
            <v>1850782</v>
          </cell>
          <cell r="BV22">
            <v>709365</v>
          </cell>
          <cell r="BW22">
            <v>154016</v>
          </cell>
          <cell r="BX22">
            <v>276794</v>
          </cell>
          <cell r="BY22">
            <v>89880</v>
          </cell>
          <cell r="BZ22">
            <v>469679</v>
          </cell>
          <cell r="CA22">
            <v>1003290</v>
          </cell>
          <cell r="CB22">
            <v>578242</v>
          </cell>
          <cell r="CC22">
            <v>56504</v>
          </cell>
        </row>
        <row r="23">
          <cell r="A23" t="str">
            <v>kW - Residential</v>
          </cell>
          <cell r="B23" t="str">
            <v>YDR</v>
          </cell>
          <cell r="C23">
            <v>2009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</row>
        <row r="24">
          <cell r="A24" t="str">
            <v>kW- General Service</v>
          </cell>
          <cell r="C24">
            <v>2009</v>
          </cell>
          <cell r="D24">
            <v>131171</v>
          </cell>
          <cell r="E24">
            <v>31409</v>
          </cell>
          <cell r="F24">
            <v>957595</v>
          </cell>
          <cell r="G24">
            <v>0</v>
          </cell>
          <cell r="H24">
            <v>1370760</v>
          </cell>
          <cell r="I24">
            <v>2360556</v>
          </cell>
          <cell r="J24">
            <v>1867612</v>
          </cell>
          <cell r="K24">
            <v>366305</v>
          </cell>
          <cell r="L24">
            <v>224980</v>
          </cell>
          <cell r="M24">
            <v>19966</v>
          </cell>
          <cell r="N24">
            <v>986256</v>
          </cell>
          <cell r="O24">
            <v>33765</v>
          </cell>
          <cell r="P24">
            <v>295894</v>
          </cell>
          <cell r="Q24">
            <v>12095</v>
          </cell>
          <cell r="R24">
            <v>207445</v>
          </cell>
          <cell r="S24">
            <v>11433805</v>
          </cell>
          <cell r="T24">
            <v>2879927</v>
          </cell>
          <cell r="U24">
            <v>419236</v>
          </cell>
          <cell r="V24">
            <v>0</v>
          </cell>
          <cell r="W24">
            <v>585081</v>
          </cell>
          <cell r="X24">
            <v>829669</v>
          </cell>
          <cell r="Y24">
            <v>61771</v>
          </cell>
          <cell r="Z24">
            <v>967553</v>
          </cell>
          <cell r="AA24">
            <v>159057</v>
          </cell>
          <cell r="AB24">
            <v>1894309</v>
          </cell>
          <cell r="AC24">
            <v>317232</v>
          </cell>
          <cell r="AD24">
            <v>590285</v>
          </cell>
          <cell r="AE24">
            <v>116567</v>
          </cell>
          <cell r="AF24">
            <v>5231608</v>
          </cell>
          <cell r="AG24">
            <v>11258</v>
          </cell>
          <cell r="AH24">
            <v>194342</v>
          </cell>
          <cell r="AI24">
            <v>4885794</v>
          </cell>
          <cell r="AJ24">
            <v>14797731</v>
          </cell>
          <cell r="AK24">
            <v>9000639</v>
          </cell>
          <cell r="AL24">
            <v>143459</v>
          </cell>
          <cell r="AM24">
            <v>108938</v>
          </cell>
          <cell r="AN24">
            <v>730263</v>
          </cell>
          <cell r="AO24">
            <v>2169095</v>
          </cell>
          <cell r="AP24">
            <v>341311</v>
          </cell>
          <cell r="AQ24">
            <v>208067</v>
          </cell>
          <cell r="AR24">
            <v>3924437</v>
          </cell>
          <cell r="AS24">
            <v>233868</v>
          </cell>
          <cell r="AT24">
            <v>329053</v>
          </cell>
          <cell r="AU24">
            <v>755110</v>
          </cell>
          <cell r="AV24">
            <v>796992</v>
          </cell>
          <cell r="AW24">
            <v>1697684</v>
          </cell>
          <cell r="AX24">
            <v>194671</v>
          </cell>
          <cell r="AY24">
            <v>354307</v>
          </cell>
          <cell r="AZ24">
            <v>664443</v>
          </cell>
          <cell r="BA24">
            <v>168237</v>
          </cell>
          <cell r="BB24">
            <v>1922592</v>
          </cell>
          <cell r="BC24">
            <v>306995</v>
          </cell>
          <cell r="BD24">
            <v>385654</v>
          </cell>
          <cell r="BE24">
            <v>1052057</v>
          </cell>
          <cell r="BF24">
            <v>209853</v>
          </cell>
          <cell r="BG24">
            <v>94156</v>
          </cell>
          <cell r="BH24">
            <v>818800</v>
          </cell>
          <cell r="BI24">
            <v>358674</v>
          </cell>
          <cell r="BJ24">
            <v>11481216</v>
          </cell>
          <cell r="BK24">
            <v>637622</v>
          </cell>
          <cell r="BL24">
            <v>141729</v>
          </cell>
          <cell r="BM24">
            <v>130261</v>
          </cell>
          <cell r="BN24">
            <v>56741</v>
          </cell>
          <cell r="BO24">
            <v>343044</v>
          </cell>
          <cell r="BP24">
            <v>1320724</v>
          </cell>
          <cell r="BQ24">
            <v>0</v>
          </cell>
          <cell r="BR24">
            <v>36871518</v>
          </cell>
          <cell r="BS24">
            <v>2462324</v>
          </cell>
          <cell r="BT24">
            <v>25515</v>
          </cell>
          <cell r="BU24">
            <v>1829731</v>
          </cell>
          <cell r="BV24">
            <v>490546</v>
          </cell>
          <cell r="BW24">
            <v>151905</v>
          </cell>
          <cell r="BX24">
            <v>104358</v>
          </cell>
          <cell r="BY24">
            <v>88591</v>
          </cell>
          <cell r="BZ24">
            <v>453956</v>
          </cell>
          <cell r="CA24">
            <v>981247</v>
          </cell>
          <cell r="CB24">
            <v>554388</v>
          </cell>
          <cell r="CC24">
            <v>54592</v>
          </cell>
        </row>
        <row r="25">
          <cell r="A25" t="str">
            <v>kW- Large User, Sub- Transmission, Intermediate/ Embedded Distributor</v>
          </cell>
          <cell r="C25">
            <v>2009</v>
          </cell>
          <cell r="D25">
            <v>19328</v>
          </cell>
          <cell r="E25">
            <v>0</v>
          </cell>
          <cell r="F25">
            <v>411290</v>
          </cell>
          <cell r="G25">
            <v>0</v>
          </cell>
          <cell r="H25">
            <v>0</v>
          </cell>
          <cell r="I25">
            <v>0</v>
          </cell>
          <cell r="J25">
            <v>414778</v>
          </cell>
          <cell r="K25">
            <v>0</v>
          </cell>
          <cell r="L25">
            <v>0</v>
          </cell>
          <cell r="M25">
            <v>0</v>
          </cell>
          <cell r="N25">
            <v>77988</v>
          </cell>
          <cell r="O25">
            <v>0</v>
          </cell>
          <cell r="P25">
            <v>48799</v>
          </cell>
          <cell r="Q25">
            <v>0</v>
          </cell>
          <cell r="R25">
            <v>0</v>
          </cell>
          <cell r="S25">
            <v>1800927</v>
          </cell>
          <cell r="T25">
            <v>898383</v>
          </cell>
          <cell r="U25">
            <v>217411</v>
          </cell>
          <cell r="V25">
            <v>0</v>
          </cell>
          <cell r="W25">
            <v>0</v>
          </cell>
          <cell r="X25">
            <v>109729</v>
          </cell>
          <cell r="Y25">
            <v>0</v>
          </cell>
          <cell r="Z25">
            <v>0</v>
          </cell>
          <cell r="AA25">
            <v>0</v>
          </cell>
          <cell r="AB25">
            <v>439421</v>
          </cell>
          <cell r="AC25">
            <v>0</v>
          </cell>
          <cell r="AD25">
            <v>0</v>
          </cell>
          <cell r="AE25">
            <v>0</v>
          </cell>
          <cell r="AF25">
            <v>2474130</v>
          </cell>
          <cell r="AG25">
            <v>0</v>
          </cell>
          <cell r="AH25">
            <v>41542</v>
          </cell>
          <cell r="AI25">
            <v>696852</v>
          </cell>
          <cell r="AJ25">
            <v>12128167</v>
          </cell>
          <cell r="AK25">
            <v>1150430</v>
          </cell>
          <cell r="AL25">
            <v>0</v>
          </cell>
          <cell r="AM25">
            <v>0</v>
          </cell>
          <cell r="AN25">
            <v>289874</v>
          </cell>
          <cell r="AO25">
            <v>171310</v>
          </cell>
          <cell r="AP25">
            <v>0</v>
          </cell>
          <cell r="AQ25">
            <v>0</v>
          </cell>
          <cell r="AR25">
            <v>392524</v>
          </cell>
          <cell r="AS25">
            <v>38952</v>
          </cell>
          <cell r="AT25">
            <v>0</v>
          </cell>
          <cell r="AU25">
            <v>154282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2363</v>
          </cell>
          <cell r="BC25">
            <v>0</v>
          </cell>
          <cell r="BD25">
            <v>0</v>
          </cell>
          <cell r="BE25">
            <v>89006</v>
          </cell>
          <cell r="BF25">
            <v>0</v>
          </cell>
          <cell r="BG25">
            <v>0</v>
          </cell>
          <cell r="BH25">
            <v>126986</v>
          </cell>
          <cell r="BI25">
            <v>0</v>
          </cell>
          <cell r="BJ25">
            <v>83090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15788</v>
          </cell>
          <cell r="BP25">
            <v>0</v>
          </cell>
          <cell r="BQ25">
            <v>0</v>
          </cell>
          <cell r="BR25">
            <v>5158140</v>
          </cell>
          <cell r="BS25">
            <v>358799</v>
          </cell>
          <cell r="BT25">
            <v>0</v>
          </cell>
          <cell r="BU25">
            <v>1</v>
          </cell>
          <cell r="BV25">
            <v>201911</v>
          </cell>
          <cell r="BW25">
            <v>0</v>
          </cell>
          <cell r="BX25">
            <v>169745</v>
          </cell>
          <cell r="BY25">
            <v>0</v>
          </cell>
          <cell r="BZ25">
            <v>0</v>
          </cell>
          <cell r="CA25">
            <v>0</v>
          </cell>
          <cell r="CB25">
            <v>16618</v>
          </cell>
          <cell r="CC25">
            <v>0</v>
          </cell>
        </row>
        <row r="26">
          <cell r="A26" t="str">
            <v>kW- Street Lighting</v>
          </cell>
          <cell r="C26">
            <v>2009</v>
          </cell>
          <cell r="D26">
            <v>0</v>
          </cell>
          <cell r="E26">
            <v>0</v>
          </cell>
          <cell r="F26">
            <v>24000</v>
          </cell>
          <cell r="G26">
            <v>4609</v>
          </cell>
          <cell r="H26">
            <v>22380</v>
          </cell>
          <cell r="I26">
            <v>25867</v>
          </cell>
          <cell r="J26">
            <v>26431</v>
          </cell>
          <cell r="K26">
            <v>7658</v>
          </cell>
          <cell r="L26">
            <v>3235</v>
          </cell>
          <cell r="M26">
            <v>780</v>
          </cell>
          <cell r="N26">
            <v>19516</v>
          </cell>
          <cell r="O26">
            <v>1008</v>
          </cell>
          <cell r="P26">
            <v>5915</v>
          </cell>
          <cell r="Q26">
            <v>1018</v>
          </cell>
          <cell r="R26">
            <v>5753</v>
          </cell>
          <cell r="S26">
            <v>110507</v>
          </cell>
          <cell r="T26">
            <v>48739</v>
          </cell>
          <cell r="U26">
            <v>7968</v>
          </cell>
          <cell r="V26">
            <v>0</v>
          </cell>
          <cell r="W26">
            <v>17600</v>
          </cell>
          <cell r="X26">
            <v>10878</v>
          </cell>
          <cell r="Y26">
            <v>3310</v>
          </cell>
          <cell r="Z26">
            <v>24038</v>
          </cell>
          <cell r="AA26">
            <v>4322</v>
          </cell>
          <cell r="AB26">
            <v>26052</v>
          </cell>
          <cell r="AC26">
            <v>6501</v>
          </cell>
          <cell r="AD26">
            <v>7542</v>
          </cell>
          <cell r="AE26">
            <v>3068</v>
          </cell>
          <cell r="AF26">
            <v>110133</v>
          </cell>
          <cell r="AG26">
            <v>966</v>
          </cell>
          <cell r="AH26">
            <v>2935</v>
          </cell>
          <cell r="AI26">
            <v>81921</v>
          </cell>
          <cell r="AJ26">
            <v>0</v>
          </cell>
          <cell r="AK26">
            <v>113406</v>
          </cell>
          <cell r="AL26">
            <v>4606</v>
          </cell>
          <cell r="AM26">
            <v>5292</v>
          </cell>
          <cell r="AN26">
            <v>10305</v>
          </cell>
          <cell r="AO26">
            <v>44225</v>
          </cell>
          <cell r="AP26">
            <v>3736</v>
          </cell>
          <cell r="AQ26">
            <v>5075</v>
          </cell>
          <cell r="AR26">
            <v>65643</v>
          </cell>
          <cell r="AS26">
            <v>4656</v>
          </cell>
          <cell r="AT26">
            <v>3147</v>
          </cell>
          <cell r="AU26">
            <v>15174</v>
          </cell>
          <cell r="AV26">
            <v>14394</v>
          </cell>
          <cell r="AW26">
            <v>26756</v>
          </cell>
          <cell r="AX26">
            <v>2864</v>
          </cell>
          <cell r="AY26">
            <v>9351</v>
          </cell>
          <cell r="AZ26">
            <v>9285</v>
          </cell>
          <cell r="BA26">
            <v>3938</v>
          </cell>
          <cell r="BB26">
            <v>30957</v>
          </cell>
          <cell r="BC26">
            <v>5112</v>
          </cell>
          <cell r="BD26">
            <v>7143</v>
          </cell>
          <cell r="BE26">
            <v>27042</v>
          </cell>
          <cell r="BF26">
            <v>6652</v>
          </cell>
          <cell r="BG26">
            <v>2424</v>
          </cell>
          <cell r="BH26">
            <v>16283</v>
          </cell>
          <cell r="BI26">
            <v>4990</v>
          </cell>
          <cell r="BJ26">
            <v>156308</v>
          </cell>
          <cell r="BK26">
            <v>21346</v>
          </cell>
          <cell r="BL26">
            <v>3092</v>
          </cell>
          <cell r="BM26">
            <v>3774</v>
          </cell>
          <cell r="BN26">
            <v>1445</v>
          </cell>
          <cell r="BO26">
            <v>8434</v>
          </cell>
          <cell r="BP26">
            <v>30981</v>
          </cell>
          <cell r="BQ26">
            <v>0</v>
          </cell>
          <cell r="BR26">
            <v>321063</v>
          </cell>
          <cell r="BS26">
            <v>55040</v>
          </cell>
          <cell r="BT26">
            <v>4610</v>
          </cell>
          <cell r="BU26">
            <v>21050</v>
          </cell>
          <cell r="BV26">
            <v>13094</v>
          </cell>
          <cell r="BW26">
            <v>2022</v>
          </cell>
          <cell r="BX26">
            <v>2691</v>
          </cell>
          <cell r="BY26">
            <v>1196</v>
          </cell>
          <cell r="BZ26">
            <v>15704</v>
          </cell>
          <cell r="CA26">
            <v>21926</v>
          </cell>
          <cell r="CB26">
            <v>7236</v>
          </cell>
          <cell r="CC26">
            <v>1680</v>
          </cell>
        </row>
        <row r="27">
          <cell r="A27" t="str">
            <v>kW- Sentinel Lighting</v>
          </cell>
          <cell r="C27">
            <v>2009</v>
          </cell>
          <cell r="D27">
            <v>0</v>
          </cell>
          <cell r="E27">
            <v>0</v>
          </cell>
          <cell r="F27">
            <v>1549</v>
          </cell>
          <cell r="G27">
            <v>0</v>
          </cell>
          <cell r="H27">
            <v>1830</v>
          </cell>
          <cell r="I27">
            <v>0</v>
          </cell>
          <cell r="J27">
            <v>0</v>
          </cell>
          <cell r="K27">
            <v>2257</v>
          </cell>
          <cell r="L27">
            <v>128</v>
          </cell>
          <cell r="M27">
            <v>65</v>
          </cell>
          <cell r="N27">
            <v>1098</v>
          </cell>
          <cell r="O27">
            <v>109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948</v>
          </cell>
          <cell r="V27">
            <v>0</v>
          </cell>
          <cell r="W27">
            <v>1048</v>
          </cell>
          <cell r="X27">
            <v>625</v>
          </cell>
          <cell r="Y27">
            <v>0</v>
          </cell>
          <cell r="Z27">
            <v>1255</v>
          </cell>
          <cell r="AA27">
            <v>0</v>
          </cell>
          <cell r="AB27">
            <v>275</v>
          </cell>
          <cell r="AC27">
            <v>1293</v>
          </cell>
          <cell r="AD27">
            <v>627</v>
          </cell>
          <cell r="AE27">
            <v>76</v>
          </cell>
          <cell r="AF27">
            <v>1542</v>
          </cell>
          <cell r="AG27">
            <v>0</v>
          </cell>
          <cell r="AH27">
            <v>331</v>
          </cell>
          <cell r="AI27">
            <v>0</v>
          </cell>
          <cell r="AJ27">
            <v>0</v>
          </cell>
          <cell r="AK27">
            <v>221</v>
          </cell>
          <cell r="AL27">
            <v>357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2278</v>
          </cell>
          <cell r="AS27">
            <v>119</v>
          </cell>
          <cell r="AT27">
            <v>23</v>
          </cell>
          <cell r="AU27">
            <v>480</v>
          </cell>
          <cell r="AV27">
            <v>874</v>
          </cell>
          <cell r="AW27">
            <v>699</v>
          </cell>
          <cell r="AX27">
            <v>127</v>
          </cell>
          <cell r="AY27">
            <v>9194</v>
          </cell>
          <cell r="AZ27">
            <v>1506</v>
          </cell>
          <cell r="BA27">
            <v>0</v>
          </cell>
          <cell r="BB27">
            <v>0</v>
          </cell>
          <cell r="BC27">
            <v>362</v>
          </cell>
          <cell r="BD27">
            <v>939</v>
          </cell>
          <cell r="BE27">
            <v>0</v>
          </cell>
          <cell r="BF27">
            <v>756</v>
          </cell>
          <cell r="BG27">
            <v>0</v>
          </cell>
          <cell r="BH27">
            <v>1916</v>
          </cell>
          <cell r="BI27">
            <v>38</v>
          </cell>
          <cell r="BJ27">
            <v>1218</v>
          </cell>
          <cell r="BK27">
            <v>730</v>
          </cell>
          <cell r="BL27">
            <v>0</v>
          </cell>
          <cell r="BM27">
            <v>0</v>
          </cell>
          <cell r="BN27">
            <v>0</v>
          </cell>
          <cell r="BO27">
            <v>157</v>
          </cell>
          <cell r="BP27">
            <v>0</v>
          </cell>
          <cell r="BQ27">
            <v>0</v>
          </cell>
          <cell r="BR27">
            <v>0</v>
          </cell>
          <cell r="BS27">
            <v>2377</v>
          </cell>
          <cell r="BT27">
            <v>0</v>
          </cell>
          <cell r="BU27">
            <v>0</v>
          </cell>
          <cell r="BV27">
            <v>3814</v>
          </cell>
          <cell r="BW27">
            <v>89</v>
          </cell>
          <cell r="BX27">
            <v>0</v>
          </cell>
          <cell r="BY27">
            <v>47</v>
          </cell>
          <cell r="BZ27">
            <v>19</v>
          </cell>
          <cell r="CA27">
            <v>117</v>
          </cell>
          <cell r="CB27">
            <v>0</v>
          </cell>
          <cell r="CC27">
            <v>232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2009</v>
          </cell>
          <cell r="D28">
            <v>7555256.7299999995</v>
          </cell>
          <cell r="E28">
            <v>1234365.1499999999</v>
          </cell>
          <cell r="F28">
            <v>16881501</v>
          </cell>
          <cell r="G28">
            <v>5640622</v>
          </cell>
          <cell r="H28">
            <v>14979894</v>
          </cell>
          <cell r="I28">
            <v>26398087.950000003</v>
          </cell>
          <cell r="J28">
            <v>19610462</v>
          </cell>
          <cell r="K28">
            <v>8500381.1799999997</v>
          </cell>
          <cell r="L28">
            <v>2631952.62</v>
          </cell>
          <cell r="M28">
            <v>637143.48</v>
          </cell>
          <cell r="N28">
            <v>13055129</v>
          </cell>
          <cell r="O28">
            <v>500649.04</v>
          </cell>
          <cell r="P28">
            <v>5107772.9000000004</v>
          </cell>
          <cell r="Q28">
            <v>604858</v>
          </cell>
          <cell r="R28">
            <v>1519644.95</v>
          </cell>
          <cell r="S28">
            <v>115488075</v>
          </cell>
          <cell r="T28">
            <v>45791981.07</v>
          </cell>
          <cell r="U28">
            <v>5688766</v>
          </cell>
          <cell r="V28">
            <v>1223941.8700000001</v>
          </cell>
          <cell r="W28">
            <v>9551967.25</v>
          </cell>
          <cell r="X28">
            <v>9118827.7800000012</v>
          </cell>
          <cell r="Y28">
            <v>1470613.89</v>
          </cell>
          <cell r="Z28">
            <v>21544350.390000001</v>
          </cell>
          <cell r="AA28">
            <v>3313473.9</v>
          </cell>
          <cell r="AB28">
            <v>23336419.73</v>
          </cell>
          <cell r="AC28">
            <v>11259587</v>
          </cell>
          <cell r="AD28">
            <v>9069856</v>
          </cell>
          <cell r="AE28">
            <v>800092</v>
          </cell>
          <cell r="AF28">
            <v>88583103.560000002</v>
          </cell>
          <cell r="AG28">
            <v>323891.77</v>
          </cell>
          <cell r="AH28">
            <v>724172</v>
          </cell>
          <cell r="AI28">
            <v>61042529</v>
          </cell>
          <cell r="AJ28">
            <v>904572000</v>
          </cell>
          <cell r="AK28">
            <v>143900861.56</v>
          </cell>
          <cell r="AL28">
            <v>7256567.8399999999</v>
          </cell>
          <cell r="AM28">
            <v>1987773.42</v>
          </cell>
          <cell r="AN28">
            <v>9606108.8199999984</v>
          </cell>
          <cell r="AO28">
            <v>32038189.59</v>
          </cell>
          <cell r="AP28">
            <v>3746645.13</v>
          </cell>
          <cell r="AQ28">
            <v>4331856.58</v>
          </cell>
          <cell r="AR28">
            <v>52551023</v>
          </cell>
          <cell r="AS28">
            <v>2766303</v>
          </cell>
          <cell r="AT28">
            <v>3125557.09</v>
          </cell>
          <cell r="AU28">
            <v>11407217.199999999</v>
          </cell>
          <cell r="AV28">
            <v>14498647.829999998</v>
          </cell>
          <cell r="AW28">
            <v>25632175.050000001</v>
          </cell>
          <cell r="AX28">
            <v>4527216.8499999996</v>
          </cell>
          <cell r="AY28">
            <v>11073817.49</v>
          </cell>
          <cell r="AZ28">
            <v>9809599</v>
          </cell>
          <cell r="BA28">
            <v>2397658</v>
          </cell>
          <cell r="BB28">
            <v>27816864.940000001</v>
          </cell>
          <cell r="BC28">
            <v>4408423.99</v>
          </cell>
          <cell r="BD28">
            <v>6072740</v>
          </cell>
          <cell r="BE28">
            <v>18392254</v>
          </cell>
          <cell r="BF28">
            <v>3529331.53</v>
          </cell>
          <cell r="BG28">
            <v>1677651.64</v>
          </cell>
          <cell r="BH28">
            <v>13090125.559999999</v>
          </cell>
          <cell r="BI28">
            <v>4999903.4400000004</v>
          </cell>
          <cell r="BJ28">
            <v>143030450</v>
          </cell>
          <cell r="BK28">
            <v>14782065</v>
          </cell>
          <cell r="BL28">
            <v>1398913</v>
          </cell>
          <cell r="BM28">
            <v>1983789.05</v>
          </cell>
          <cell r="BN28">
            <v>1765777.47</v>
          </cell>
          <cell r="BO28">
            <v>5686811.9199999999</v>
          </cell>
          <cell r="BP28">
            <v>16908091.620000001</v>
          </cell>
          <cell r="BQ28">
            <v>2709940.56</v>
          </cell>
          <cell r="BR28">
            <v>465200310</v>
          </cell>
          <cell r="BS28">
            <v>43939215</v>
          </cell>
          <cell r="BT28">
            <v>3380649.24</v>
          </cell>
          <cell r="BU28">
            <v>24999515</v>
          </cell>
          <cell r="BV28">
            <v>7920817</v>
          </cell>
          <cell r="BW28">
            <v>1792547.96</v>
          </cell>
          <cell r="BX28">
            <v>2048171.28</v>
          </cell>
          <cell r="BY28">
            <v>2723393.38</v>
          </cell>
          <cell r="BZ28">
            <v>8025009.1399999987</v>
          </cell>
          <cell r="CA28">
            <v>17670321</v>
          </cell>
          <cell r="CB28">
            <v>6341061.8000000007</v>
          </cell>
          <cell r="CC28">
            <v>1851156.73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2009</v>
          </cell>
          <cell r="D29">
            <v>6890829.0700000003</v>
          </cell>
          <cell r="E29">
            <v>758251.89</v>
          </cell>
          <cell r="F29">
            <v>9157764</v>
          </cell>
          <cell r="G29">
            <v>2804327</v>
          </cell>
          <cell r="H29">
            <v>8301363</v>
          </cell>
          <cell r="I29">
            <v>16289521.18</v>
          </cell>
          <cell r="J29">
            <v>9579085</v>
          </cell>
          <cell r="K29">
            <v>4526264.67</v>
          </cell>
          <cell r="L29">
            <v>1497544.96</v>
          </cell>
          <cell r="M29">
            <v>425334.95</v>
          </cell>
          <cell r="N29">
            <v>7985703</v>
          </cell>
          <cell r="O29">
            <v>280149.61</v>
          </cell>
          <cell r="P29">
            <v>3509127.09</v>
          </cell>
          <cell r="Q29">
            <v>435106</v>
          </cell>
          <cell r="R29">
            <v>843319.95</v>
          </cell>
          <cell r="S29">
            <v>44995913</v>
          </cell>
          <cell r="T29">
            <v>21658066.989999998</v>
          </cell>
          <cell r="U29">
            <v>3219336.85</v>
          </cell>
          <cell r="V29">
            <v>768750.06</v>
          </cell>
          <cell r="W29">
            <v>6786808.8499999996</v>
          </cell>
          <cell r="X29">
            <v>5103847.9800000004</v>
          </cell>
          <cell r="Y29">
            <v>833634.67</v>
          </cell>
          <cell r="Z29">
            <v>12627665.74</v>
          </cell>
          <cell r="AA29">
            <v>2414962.87</v>
          </cell>
          <cell r="AB29">
            <v>13114937.66</v>
          </cell>
          <cell r="AC29">
            <v>7584891</v>
          </cell>
          <cell r="AD29">
            <v>5365267</v>
          </cell>
          <cell r="AE29">
            <v>458256.79</v>
          </cell>
          <cell r="AF29">
            <v>55192117.229999997</v>
          </cell>
          <cell r="AG29">
            <v>202809.56</v>
          </cell>
          <cell r="AH29">
            <v>459030</v>
          </cell>
          <cell r="AI29">
            <v>35076490</v>
          </cell>
          <cell r="AJ29">
            <v>626046000</v>
          </cell>
          <cell r="AK29">
            <v>80607007.030000001</v>
          </cell>
          <cell r="AL29">
            <v>5692352.8899999997</v>
          </cell>
          <cell r="AM29">
            <v>1189684.68</v>
          </cell>
          <cell r="AN29">
            <v>5323895.07</v>
          </cell>
          <cell r="AO29">
            <v>16684100.960000001</v>
          </cell>
          <cell r="AP29">
            <v>1848573.52</v>
          </cell>
          <cell r="AQ29">
            <v>2391504.7000000002</v>
          </cell>
          <cell r="AR29">
            <v>33503321</v>
          </cell>
          <cell r="AS29">
            <v>2087535</v>
          </cell>
          <cell r="AT29">
            <v>1808381.12</v>
          </cell>
          <cell r="AU29">
            <v>7107078.04</v>
          </cell>
          <cell r="AV29">
            <v>8091757.9500000002</v>
          </cell>
          <cell r="AW29">
            <v>13491773.189999999</v>
          </cell>
          <cell r="AX29">
            <v>2214848.63</v>
          </cell>
          <cell r="AY29">
            <v>6962430.1900000004</v>
          </cell>
          <cell r="AZ29">
            <v>5534543</v>
          </cell>
          <cell r="BA29">
            <v>1556635</v>
          </cell>
          <cell r="BB29">
            <v>17558908.75</v>
          </cell>
          <cell r="BC29">
            <v>2986224.85</v>
          </cell>
          <cell r="BD29">
            <v>3165109</v>
          </cell>
          <cell r="BE29">
            <v>10503425</v>
          </cell>
          <cell r="BF29">
            <v>2025173.8</v>
          </cell>
          <cell r="BG29">
            <v>937164.24</v>
          </cell>
          <cell r="BH29">
            <v>7729831.7199999997</v>
          </cell>
          <cell r="BI29">
            <v>2843518.07</v>
          </cell>
          <cell r="BJ29">
            <v>77327995</v>
          </cell>
          <cell r="BK29">
            <v>8375415</v>
          </cell>
          <cell r="BL29">
            <v>849085</v>
          </cell>
          <cell r="BM29">
            <v>1156502.4099999999</v>
          </cell>
          <cell r="BN29">
            <v>1049003.82</v>
          </cell>
          <cell r="BO29">
            <v>742203.24</v>
          </cell>
          <cell r="BP29">
            <v>10704867.369999999</v>
          </cell>
          <cell r="BQ29">
            <v>1653969.83</v>
          </cell>
          <cell r="BR29">
            <v>193430604</v>
          </cell>
          <cell r="BS29">
            <v>27976891</v>
          </cell>
          <cell r="BT29">
            <v>2752650.99</v>
          </cell>
          <cell r="BU29">
            <v>13521851</v>
          </cell>
          <cell r="BV29">
            <v>5402478</v>
          </cell>
          <cell r="BW29">
            <v>865937.11</v>
          </cell>
          <cell r="BX29">
            <v>899422.41</v>
          </cell>
          <cell r="BY29">
            <v>414576.78</v>
          </cell>
          <cell r="BZ29">
            <v>4543177.22</v>
          </cell>
          <cell r="CA29">
            <v>11826831</v>
          </cell>
          <cell r="CB29">
            <v>3851591.03</v>
          </cell>
          <cell r="CC29">
            <v>938784.32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2009</v>
          </cell>
          <cell r="D30">
            <v>914320.98</v>
          </cell>
          <cell r="E30">
            <v>380713.44999999995</v>
          </cell>
          <cell r="F30">
            <v>6153760</v>
          </cell>
          <cell r="G30">
            <v>2763117</v>
          </cell>
          <cell r="H30">
            <v>6462519</v>
          </cell>
          <cell r="I30">
            <v>9943840.2200000007</v>
          </cell>
          <cell r="J30">
            <v>9272272</v>
          </cell>
          <cell r="K30">
            <v>3829947.56</v>
          </cell>
          <cell r="L30">
            <v>1060876.27</v>
          </cell>
          <cell r="M30">
            <v>192454.27000000002</v>
          </cell>
          <cell r="N30">
            <v>4426443</v>
          </cell>
          <cell r="O30">
            <v>215075.46000000002</v>
          </cell>
          <cell r="P30">
            <v>1343662.6400000001</v>
          </cell>
          <cell r="Q30">
            <v>162243</v>
          </cell>
          <cell r="R30">
            <v>673077.47</v>
          </cell>
          <cell r="S30">
            <v>62109572</v>
          </cell>
          <cell r="T30">
            <v>18145239.380000003</v>
          </cell>
          <cell r="U30">
            <v>1636436.79</v>
          </cell>
          <cell r="V30">
            <v>421248.86</v>
          </cell>
          <cell r="W30">
            <v>2605840.91</v>
          </cell>
          <cell r="X30">
            <v>3659147.1100000003</v>
          </cell>
          <cell r="Y30">
            <v>610825.57999999996</v>
          </cell>
          <cell r="Z30">
            <v>8772405.1699999999</v>
          </cell>
          <cell r="AA30">
            <v>860831.02</v>
          </cell>
          <cell r="AB30">
            <v>9082851.9000000004</v>
          </cell>
          <cell r="AC30">
            <v>3548220</v>
          </cell>
          <cell r="AD30">
            <v>3487466</v>
          </cell>
          <cell r="AE30">
            <v>326373.28000000003</v>
          </cell>
          <cell r="AF30">
            <v>26912708.380000003</v>
          </cell>
          <cell r="AG30">
            <v>108561.31999999999</v>
          </cell>
          <cell r="AH30">
            <v>186292</v>
          </cell>
          <cell r="AI30">
            <v>23846756</v>
          </cell>
          <cell r="AJ30">
            <v>263006000</v>
          </cell>
          <cell r="AK30">
            <v>58106126.060000002</v>
          </cell>
          <cell r="AL30">
            <v>1389653.53</v>
          </cell>
          <cell r="AM30">
            <v>762198.3600000001</v>
          </cell>
          <cell r="AN30">
            <v>3825594.0300000003</v>
          </cell>
          <cell r="AO30">
            <v>14138838.66</v>
          </cell>
          <cell r="AP30">
            <v>1778763.3900000001</v>
          </cell>
          <cell r="AQ30">
            <v>1824169.62</v>
          </cell>
          <cell r="AR30">
            <v>17815470</v>
          </cell>
          <cell r="AS30">
            <v>635052</v>
          </cell>
          <cell r="AT30">
            <v>1254365.8500000001</v>
          </cell>
          <cell r="AU30">
            <v>3807039.02</v>
          </cell>
          <cell r="AV30">
            <v>6202631.5</v>
          </cell>
          <cell r="AW30">
            <v>11946574.689999999</v>
          </cell>
          <cell r="AX30">
            <v>2211518.39</v>
          </cell>
          <cell r="AY30">
            <v>3926579.13</v>
          </cell>
          <cell r="AZ30">
            <v>4173914</v>
          </cell>
          <cell r="BA30">
            <v>757051</v>
          </cell>
          <cell r="BB30">
            <v>9935255.9000000004</v>
          </cell>
          <cell r="BC30">
            <v>1403163.8900000001</v>
          </cell>
          <cell r="BD30">
            <v>2780860</v>
          </cell>
          <cell r="BE30">
            <v>6935027</v>
          </cell>
          <cell r="BF30">
            <v>1444168.1099999999</v>
          </cell>
          <cell r="BG30">
            <v>722197.09</v>
          </cell>
          <cell r="BH30">
            <v>4874207.51</v>
          </cell>
          <cell r="BI30">
            <v>2089488.42</v>
          </cell>
          <cell r="BJ30">
            <v>63586096</v>
          </cell>
          <cell r="BK30">
            <v>5909585</v>
          </cell>
          <cell r="BL30">
            <v>531983</v>
          </cell>
          <cell r="BM30">
            <v>729254.1</v>
          </cell>
          <cell r="BN30">
            <v>648335.52</v>
          </cell>
          <cell r="BO30">
            <v>4933542.7699999996</v>
          </cell>
          <cell r="BP30">
            <v>5769108.2199999997</v>
          </cell>
          <cell r="BQ30">
            <v>996485.01</v>
          </cell>
          <cell r="BR30">
            <v>243097929</v>
          </cell>
          <cell r="BS30">
            <v>14637336</v>
          </cell>
          <cell r="BT30">
            <v>616292.21</v>
          </cell>
          <cell r="BU30">
            <v>11159961</v>
          </cell>
          <cell r="BV30">
            <v>1778827</v>
          </cell>
          <cell r="BW30">
            <v>857668.83</v>
          </cell>
          <cell r="BX30">
            <v>844361.57000000007</v>
          </cell>
          <cell r="BY30">
            <v>332380.25</v>
          </cell>
          <cell r="BZ30">
            <v>3163244.74</v>
          </cell>
          <cell r="CA30">
            <v>5482894</v>
          </cell>
          <cell r="CB30">
            <v>2323793.0499999998</v>
          </cell>
          <cell r="CC30">
            <v>879975.18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2009</v>
          </cell>
          <cell r="D31">
            <v>-289098</v>
          </cell>
          <cell r="E31">
            <v>0</v>
          </cell>
          <cell r="F31">
            <v>1087819</v>
          </cell>
          <cell r="G31">
            <v>0</v>
          </cell>
          <cell r="H31">
            <v>0</v>
          </cell>
          <cell r="I31">
            <v>0</v>
          </cell>
          <cell r="J31">
            <v>606625</v>
          </cell>
          <cell r="K31">
            <v>0</v>
          </cell>
          <cell r="L31">
            <v>0</v>
          </cell>
          <cell r="M31">
            <v>0</v>
          </cell>
          <cell r="N31">
            <v>491155</v>
          </cell>
          <cell r="O31">
            <v>0</v>
          </cell>
          <cell r="P31">
            <v>155302.43</v>
          </cell>
          <cell r="Q31">
            <v>0</v>
          </cell>
          <cell r="R31">
            <v>0</v>
          </cell>
          <cell r="S31">
            <v>5983948</v>
          </cell>
          <cell r="T31">
            <v>4879089.75</v>
          </cell>
          <cell r="U31">
            <v>601378.22</v>
          </cell>
          <cell r="V31">
            <v>0</v>
          </cell>
          <cell r="W31">
            <v>0</v>
          </cell>
          <cell r="X31">
            <v>294188.83</v>
          </cell>
          <cell r="Y31">
            <v>0</v>
          </cell>
          <cell r="Z31">
            <v>0</v>
          </cell>
          <cell r="AA31">
            <v>0</v>
          </cell>
          <cell r="AB31">
            <v>978521.01</v>
          </cell>
          <cell r="AC31">
            <v>0</v>
          </cell>
          <cell r="AD31">
            <v>0</v>
          </cell>
          <cell r="AE31">
            <v>0</v>
          </cell>
          <cell r="AF31">
            <v>4797287.92</v>
          </cell>
          <cell r="AG31">
            <v>0</v>
          </cell>
          <cell r="AH31">
            <v>65756</v>
          </cell>
          <cell r="AI31">
            <v>1937968</v>
          </cell>
          <cell r="AJ31">
            <v>8968000</v>
          </cell>
          <cell r="AK31">
            <v>3961064.68</v>
          </cell>
          <cell r="AL31">
            <v>0</v>
          </cell>
          <cell r="AM31">
            <v>0</v>
          </cell>
          <cell r="AN31">
            <v>318950.74</v>
          </cell>
          <cell r="AO31">
            <v>653208.34</v>
          </cell>
          <cell r="AP31">
            <v>0</v>
          </cell>
          <cell r="AQ31">
            <v>0</v>
          </cell>
          <cell r="AR31">
            <v>882791</v>
          </cell>
          <cell r="AS31">
            <v>27873</v>
          </cell>
          <cell r="AT31">
            <v>0</v>
          </cell>
          <cell r="AU31">
            <v>425846.88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84407.49</v>
          </cell>
          <cell r="BC31">
            <v>0</v>
          </cell>
          <cell r="BD31">
            <v>0</v>
          </cell>
          <cell r="BE31">
            <v>404283</v>
          </cell>
          <cell r="BF31">
            <v>0</v>
          </cell>
          <cell r="BG31">
            <v>0</v>
          </cell>
          <cell r="BH31">
            <v>139681.70000000001</v>
          </cell>
          <cell r="BI31">
            <v>0</v>
          </cell>
          <cell r="BJ31">
            <v>233984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4685.28</v>
          </cell>
          <cell r="BP31">
            <v>0</v>
          </cell>
          <cell r="BQ31">
            <v>0</v>
          </cell>
          <cell r="BR31">
            <v>18782845</v>
          </cell>
          <cell r="BS31">
            <v>762031</v>
          </cell>
          <cell r="BT31">
            <v>0</v>
          </cell>
          <cell r="BU31">
            <v>0</v>
          </cell>
          <cell r="BV31">
            <v>565381</v>
          </cell>
          <cell r="BW31">
            <v>0</v>
          </cell>
          <cell r="BX31">
            <v>262735.28000000003</v>
          </cell>
          <cell r="BY31">
            <v>0</v>
          </cell>
          <cell r="BZ31">
            <v>0</v>
          </cell>
          <cell r="CA31">
            <v>0</v>
          </cell>
          <cell r="CB31">
            <v>86920.07</v>
          </cell>
          <cell r="CC31">
            <v>0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2009</v>
          </cell>
          <cell r="D32">
            <v>39204.68</v>
          </cell>
          <cell r="E32">
            <v>66619.69</v>
          </cell>
          <cell r="F32">
            <v>360409</v>
          </cell>
          <cell r="G32">
            <v>46802</v>
          </cell>
          <cell r="H32">
            <v>113932</v>
          </cell>
          <cell r="I32">
            <v>39993.67</v>
          </cell>
          <cell r="J32">
            <v>85549</v>
          </cell>
          <cell r="K32">
            <v>116241.37</v>
          </cell>
          <cell r="L32">
            <v>62321.47</v>
          </cell>
          <cell r="M32">
            <v>16701.990000000002</v>
          </cell>
          <cell r="N32">
            <v>120908</v>
          </cell>
          <cell r="O32">
            <v>3395.92</v>
          </cell>
          <cell r="P32">
            <v>91420.15</v>
          </cell>
          <cell r="Q32">
            <v>7509</v>
          </cell>
          <cell r="R32">
            <v>2831.91</v>
          </cell>
          <cell r="S32">
            <v>1875943</v>
          </cell>
          <cell r="T32">
            <v>888291.68</v>
          </cell>
          <cell r="U32">
            <v>195526.85</v>
          </cell>
          <cell r="V32">
            <v>32931.24</v>
          </cell>
          <cell r="W32">
            <v>89266.53</v>
          </cell>
          <cell r="X32">
            <v>58201.97</v>
          </cell>
          <cell r="Y32">
            <v>23241.759999999998</v>
          </cell>
          <cell r="Z32">
            <v>52005.86</v>
          </cell>
          <cell r="AA32">
            <v>32295.97</v>
          </cell>
          <cell r="AB32">
            <v>108202.75</v>
          </cell>
          <cell r="AC32">
            <v>85892</v>
          </cell>
          <cell r="AD32">
            <v>172027</v>
          </cell>
          <cell r="AE32">
            <v>14231.38</v>
          </cell>
          <cell r="AF32">
            <v>1650885.35</v>
          </cell>
          <cell r="AG32">
            <v>11513.97</v>
          </cell>
          <cell r="AH32">
            <v>10387</v>
          </cell>
          <cell r="AI32">
            <v>181315</v>
          </cell>
          <cell r="AJ32">
            <v>5503680</v>
          </cell>
          <cell r="AK32">
            <v>688784.01</v>
          </cell>
          <cell r="AL32">
            <v>128732.83</v>
          </cell>
          <cell r="AM32">
            <v>35890.379999999997</v>
          </cell>
          <cell r="AN32">
            <v>90243.11</v>
          </cell>
          <cell r="AO32">
            <v>408162.22</v>
          </cell>
          <cell r="AP32">
            <v>83706.36</v>
          </cell>
          <cell r="AQ32">
            <v>103134.14</v>
          </cell>
          <cell r="AR32">
            <v>279924</v>
          </cell>
          <cell r="AS32">
            <v>8363</v>
          </cell>
          <cell r="AT32">
            <v>48892.72</v>
          </cell>
          <cell r="AU32">
            <v>27021.75</v>
          </cell>
          <cell r="AV32">
            <v>191161.34</v>
          </cell>
          <cell r="AW32">
            <v>67318.429999999993</v>
          </cell>
          <cell r="AX32">
            <v>87560.89</v>
          </cell>
          <cell r="AY32">
            <v>142748.42000000001</v>
          </cell>
          <cell r="AZ32">
            <v>67568</v>
          </cell>
          <cell r="BA32">
            <v>79720</v>
          </cell>
          <cell r="BB32">
            <v>118908.98</v>
          </cell>
          <cell r="BC32">
            <v>4861.07</v>
          </cell>
          <cell r="BD32">
            <v>70905</v>
          </cell>
          <cell r="BE32">
            <v>482540</v>
          </cell>
          <cell r="BF32">
            <v>44291.71</v>
          </cell>
          <cell r="BG32">
            <v>13562.36</v>
          </cell>
          <cell r="BH32">
            <v>232099.34</v>
          </cell>
          <cell r="BI32">
            <v>65754.25</v>
          </cell>
          <cell r="BJ32">
            <v>1430201</v>
          </cell>
          <cell r="BK32">
            <v>446230</v>
          </cell>
          <cell r="BL32">
            <v>17845</v>
          </cell>
          <cell r="BM32">
            <v>77352.78</v>
          </cell>
          <cell r="BN32">
            <v>64818.48</v>
          </cell>
          <cell r="BO32">
            <v>4565.51</v>
          </cell>
          <cell r="BP32">
            <v>299271.94</v>
          </cell>
          <cell r="BQ32">
            <v>40972.129999999997</v>
          </cell>
          <cell r="BR32">
            <v>7439042</v>
          </cell>
          <cell r="BS32">
            <v>367503</v>
          </cell>
          <cell r="BT32">
            <v>9466.2999999999993</v>
          </cell>
          <cell r="BU32">
            <v>196820</v>
          </cell>
          <cell r="BV32">
            <v>114707</v>
          </cell>
          <cell r="BW32">
            <v>59222.19</v>
          </cell>
          <cell r="BX32">
            <v>36885.65</v>
          </cell>
          <cell r="BY32">
            <v>1976343</v>
          </cell>
          <cell r="BZ32">
            <v>294605.25</v>
          </cell>
          <cell r="CA32">
            <v>235595</v>
          </cell>
          <cell r="CB32">
            <v>70644.67</v>
          </cell>
          <cell r="CC32">
            <v>29409.32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2009</v>
          </cell>
          <cell r="D33">
            <v>0</v>
          </cell>
          <cell r="E33">
            <v>2490.6</v>
          </cell>
          <cell r="F33">
            <v>27528</v>
          </cell>
          <cell r="G33">
            <v>11493</v>
          </cell>
          <cell r="H33">
            <v>20653</v>
          </cell>
          <cell r="I33">
            <v>0</v>
          </cell>
          <cell r="J33">
            <v>0</v>
          </cell>
          <cell r="K33">
            <v>27927.58</v>
          </cell>
          <cell r="L33">
            <v>1583.21</v>
          </cell>
          <cell r="M33">
            <v>1060.57</v>
          </cell>
          <cell r="N33">
            <v>18798</v>
          </cell>
          <cell r="O33">
            <v>290.54000000000002</v>
          </cell>
          <cell r="P33">
            <v>0</v>
          </cell>
          <cell r="Q33">
            <v>0</v>
          </cell>
          <cell r="R33">
            <v>415.62</v>
          </cell>
          <cell r="S33">
            <v>0</v>
          </cell>
          <cell r="T33">
            <v>70747.13</v>
          </cell>
          <cell r="U33">
            <v>26954.22</v>
          </cell>
          <cell r="V33">
            <v>1011.71</v>
          </cell>
          <cell r="W33">
            <v>7296.3</v>
          </cell>
          <cell r="X33">
            <v>3441.89</v>
          </cell>
          <cell r="Y33">
            <v>0</v>
          </cell>
          <cell r="Z33">
            <v>7374.26</v>
          </cell>
          <cell r="AA33">
            <v>0</v>
          </cell>
          <cell r="AB33">
            <v>4356.87</v>
          </cell>
          <cell r="AC33">
            <v>20871</v>
          </cell>
          <cell r="AD33">
            <v>17750</v>
          </cell>
          <cell r="AE33">
            <v>1230.55</v>
          </cell>
          <cell r="AF33">
            <v>30104.68</v>
          </cell>
          <cell r="AG33">
            <v>0</v>
          </cell>
          <cell r="AH33">
            <v>1504</v>
          </cell>
          <cell r="AI33">
            <v>0</v>
          </cell>
          <cell r="AJ33">
            <v>1048320</v>
          </cell>
          <cell r="AK33">
            <v>1810</v>
          </cell>
          <cell r="AL33">
            <v>11754.78</v>
          </cell>
          <cell r="AM33">
            <v>0</v>
          </cell>
          <cell r="AN33">
            <v>0</v>
          </cell>
          <cell r="AO33">
            <v>0</v>
          </cell>
          <cell r="AP33">
            <v>3738.22</v>
          </cell>
          <cell r="AQ33">
            <v>2479.91</v>
          </cell>
          <cell r="AR33">
            <v>11343</v>
          </cell>
          <cell r="AS33">
            <v>389</v>
          </cell>
          <cell r="AT33">
            <v>174.24</v>
          </cell>
          <cell r="AU33">
            <v>3342.99</v>
          </cell>
          <cell r="AV33">
            <v>13097.04</v>
          </cell>
          <cell r="AW33">
            <v>6643.2</v>
          </cell>
          <cell r="AX33">
            <v>1337.98</v>
          </cell>
          <cell r="AY33">
            <v>42059.75</v>
          </cell>
          <cell r="AZ33">
            <v>23987</v>
          </cell>
          <cell r="BA33">
            <v>48</v>
          </cell>
          <cell r="BB33">
            <v>347.4</v>
          </cell>
          <cell r="BC33">
            <v>1376.58</v>
          </cell>
          <cell r="BD33">
            <v>15076</v>
          </cell>
          <cell r="BE33">
            <v>198</v>
          </cell>
          <cell r="BF33">
            <v>6644.78</v>
          </cell>
          <cell r="BG33">
            <v>517.46</v>
          </cell>
          <cell r="BH33">
            <v>29448.62</v>
          </cell>
          <cell r="BI33">
            <v>1142.7</v>
          </cell>
          <cell r="BJ33">
            <v>13590</v>
          </cell>
          <cell r="BK33">
            <v>26615</v>
          </cell>
          <cell r="BL33">
            <v>0</v>
          </cell>
          <cell r="BM33">
            <v>4063.18</v>
          </cell>
          <cell r="BN33">
            <v>0</v>
          </cell>
          <cell r="BO33">
            <v>1203.54</v>
          </cell>
          <cell r="BP33">
            <v>0</v>
          </cell>
          <cell r="BQ33">
            <v>0</v>
          </cell>
          <cell r="BR33">
            <v>0</v>
          </cell>
          <cell r="BS33">
            <v>13982</v>
          </cell>
          <cell r="BT33">
            <v>0</v>
          </cell>
          <cell r="BU33">
            <v>0</v>
          </cell>
          <cell r="BV33">
            <v>18020</v>
          </cell>
          <cell r="BW33">
            <v>9501.9</v>
          </cell>
          <cell r="BX33">
            <v>1414.37</v>
          </cell>
          <cell r="BY33">
            <v>25.77</v>
          </cell>
          <cell r="BZ33">
            <v>386.34</v>
          </cell>
          <cell r="CA33">
            <v>1315</v>
          </cell>
          <cell r="CB33">
            <v>0</v>
          </cell>
          <cell r="CC33">
            <v>2987.91</v>
          </cell>
        </row>
        <row r="34">
          <cell r="A34" t="str">
            <v>Total service area</v>
          </cell>
          <cell r="B34" t="str">
            <v>AREA</v>
          </cell>
          <cell r="C34">
            <v>2009</v>
          </cell>
          <cell r="D34">
            <v>14200</v>
          </cell>
          <cell r="E34">
            <v>380</v>
          </cell>
          <cell r="F34">
            <v>201</v>
          </cell>
          <cell r="G34">
            <v>258</v>
          </cell>
          <cell r="H34">
            <v>74</v>
          </cell>
          <cell r="I34">
            <v>188</v>
          </cell>
          <cell r="J34">
            <v>303</v>
          </cell>
          <cell r="K34">
            <v>168</v>
          </cell>
          <cell r="L34">
            <v>10</v>
          </cell>
          <cell r="M34">
            <v>2</v>
          </cell>
          <cell r="N34">
            <v>70</v>
          </cell>
          <cell r="O34">
            <v>4</v>
          </cell>
          <cell r="P34">
            <v>57</v>
          </cell>
          <cell r="Q34">
            <v>5</v>
          </cell>
          <cell r="R34">
            <v>22</v>
          </cell>
          <cell r="S34">
            <v>287</v>
          </cell>
          <cell r="T34">
            <v>120</v>
          </cell>
          <cell r="U34">
            <v>1877</v>
          </cell>
          <cell r="V34">
            <v>99</v>
          </cell>
          <cell r="W34">
            <v>104</v>
          </cell>
          <cell r="X34">
            <v>44</v>
          </cell>
          <cell r="Y34">
            <v>26</v>
          </cell>
          <cell r="Z34">
            <v>410</v>
          </cell>
          <cell r="AA34">
            <v>67</v>
          </cell>
          <cell r="AB34">
            <v>93</v>
          </cell>
          <cell r="AC34">
            <v>1252</v>
          </cell>
          <cell r="AD34">
            <v>281</v>
          </cell>
          <cell r="AE34">
            <v>93</v>
          </cell>
          <cell r="AF34">
            <v>426</v>
          </cell>
          <cell r="AG34">
            <v>9</v>
          </cell>
          <cell r="AH34">
            <v>8</v>
          </cell>
          <cell r="AI34">
            <v>269</v>
          </cell>
          <cell r="AJ34">
            <v>650000</v>
          </cell>
          <cell r="AK34">
            <v>1104</v>
          </cell>
          <cell r="AL34">
            <v>292</v>
          </cell>
          <cell r="AM34">
            <v>24</v>
          </cell>
          <cell r="AN34">
            <v>32</v>
          </cell>
          <cell r="AO34">
            <v>404</v>
          </cell>
          <cell r="AP34">
            <v>27</v>
          </cell>
          <cell r="AQ34">
            <v>144</v>
          </cell>
          <cell r="AR34">
            <v>421</v>
          </cell>
          <cell r="AS34">
            <v>26</v>
          </cell>
          <cell r="AT34">
            <v>20</v>
          </cell>
          <cell r="AU34">
            <v>370</v>
          </cell>
          <cell r="AV34">
            <v>74</v>
          </cell>
          <cell r="AW34">
            <v>827</v>
          </cell>
          <cell r="AX34">
            <v>133</v>
          </cell>
          <cell r="AY34">
            <v>693</v>
          </cell>
          <cell r="AZ34">
            <v>330</v>
          </cell>
          <cell r="BA34">
            <v>28</v>
          </cell>
          <cell r="BB34">
            <v>143</v>
          </cell>
          <cell r="BC34">
            <v>17</v>
          </cell>
          <cell r="BD34">
            <v>27</v>
          </cell>
          <cell r="BE34">
            <v>149</v>
          </cell>
          <cell r="BF34">
            <v>35</v>
          </cell>
          <cell r="BG34">
            <v>15</v>
          </cell>
          <cell r="BH34">
            <v>64</v>
          </cell>
          <cell r="BI34">
            <v>122</v>
          </cell>
          <cell r="BJ34">
            <v>806</v>
          </cell>
          <cell r="BK34">
            <v>342</v>
          </cell>
          <cell r="BL34">
            <v>13</v>
          </cell>
          <cell r="BM34">
            <v>18</v>
          </cell>
          <cell r="BN34">
            <v>536</v>
          </cell>
          <cell r="BO34">
            <v>33</v>
          </cell>
          <cell r="BP34">
            <v>381</v>
          </cell>
          <cell r="BQ34">
            <v>24</v>
          </cell>
          <cell r="BR34">
            <v>630</v>
          </cell>
          <cell r="BS34">
            <v>639</v>
          </cell>
          <cell r="BT34">
            <v>61</v>
          </cell>
          <cell r="BU34">
            <v>672</v>
          </cell>
          <cell r="BV34">
            <v>86</v>
          </cell>
          <cell r="BW34">
            <v>14</v>
          </cell>
          <cell r="BX34">
            <v>8</v>
          </cell>
          <cell r="BY34">
            <v>6</v>
          </cell>
          <cell r="BZ34">
            <v>49</v>
          </cell>
          <cell r="CA34">
            <v>148</v>
          </cell>
          <cell r="CB34">
            <v>29</v>
          </cell>
          <cell r="CC34">
            <v>66</v>
          </cell>
        </row>
        <row r="35">
          <cell r="A35" t="str">
            <v>Urban service area</v>
          </cell>
          <cell r="B35" t="str">
            <v>AREAURB</v>
          </cell>
          <cell r="C35">
            <v>2009</v>
          </cell>
          <cell r="D35">
            <v>3</v>
          </cell>
          <cell r="E35">
            <v>380</v>
          </cell>
          <cell r="F35">
            <v>54</v>
          </cell>
          <cell r="G35">
            <v>4</v>
          </cell>
          <cell r="H35">
            <v>74</v>
          </cell>
          <cell r="I35">
            <v>98</v>
          </cell>
          <cell r="J35">
            <v>90</v>
          </cell>
          <cell r="K35">
            <v>35</v>
          </cell>
          <cell r="L35">
            <v>10</v>
          </cell>
          <cell r="M35">
            <v>2</v>
          </cell>
          <cell r="N35">
            <v>70</v>
          </cell>
          <cell r="O35">
            <v>4</v>
          </cell>
          <cell r="P35">
            <v>57</v>
          </cell>
          <cell r="Q35">
            <v>5</v>
          </cell>
          <cell r="R35">
            <v>22</v>
          </cell>
          <cell r="S35">
            <v>287</v>
          </cell>
          <cell r="T35">
            <v>120</v>
          </cell>
          <cell r="U35">
            <v>47</v>
          </cell>
          <cell r="V35">
            <v>26</v>
          </cell>
          <cell r="W35">
            <v>66</v>
          </cell>
          <cell r="X35">
            <v>44</v>
          </cell>
          <cell r="Y35">
            <v>26</v>
          </cell>
          <cell r="Z35">
            <v>290</v>
          </cell>
          <cell r="AA35">
            <v>22</v>
          </cell>
          <cell r="AB35">
            <v>93</v>
          </cell>
          <cell r="AC35">
            <v>36</v>
          </cell>
          <cell r="AD35">
            <v>25</v>
          </cell>
          <cell r="AE35">
            <v>93</v>
          </cell>
          <cell r="AF35">
            <v>338</v>
          </cell>
          <cell r="AG35">
            <v>9</v>
          </cell>
          <cell r="AH35">
            <v>8</v>
          </cell>
          <cell r="AI35">
            <v>269</v>
          </cell>
          <cell r="AJ35">
            <v>0</v>
          </cell>
          <cell r="AK35">
            <v>454</v>
          </cell>
          <cell r="AL35">
            <v>63</v>
          </cell>
          <cell r="AM35">
            <v>24</v>
          </cell>
          <cell r="AN35">
            <v>32</v>
          </cell>
          <cell r="AO35">
            <v>124</v>
          </cell>
          <cell r="AP35">
            <v>27</v>
          </cell>
          <cell r="AQ35">
            <v>16</v>
          </cell>
          <cell r="AR35">
            <v>163</v>
          </cell>
          <cell r="AS35">
            <v>26</v>
          </cell>
          <cell r="AT35">
            <v>20</v>
          </cell>
          <cell r="AU35">
            <v>57</v>
          </cell>
          <cell r="AV35">
            <v>71</v>
          </cell>
          <cell r="AW35">
            <v>68</v>
          </cell>
          <cell r="AX35">
            <v>14</v>
          </cell>
          <cell r="AY35">
            <v>144</v>
          </cell>
          <cell r="AZ35">
            <v>51</v>
          </cell>
          <cell r="BA35">
            <v>28</v>
          </cell>
          <cell r="BB35">
            <v>102</v>
          </cell>
          <cell r="BC35">
            <v>17</v>
          </cell>
          <cell r="BD35">
            <v>27</v>
          </cell>
          <cell r="BE35">
            <v>71</v>
          </cell>
          <cell r="BF35">
            <v>35</v>
          </cell>
          <cell r="BG35">
            <v>15</v>
          </cell>
          <cell r="BH35">
            <v>64</v>
          </cell>
          <cell r="BI35">
            <v>20</v>
          </cell>
          <cell r="BJ35">
            <v>503</v>
          </cell>
          <cell r="BK35">
            <v>58</v>
          </cell>
          <cell r="BL35">
            <v>13</v>
          </cell>
          <cell r="BM35">
            <v>11</v>
          </cell>
          <cell r="BN35">
            <v>6</v>
          </cell>
          <cell r="BO35">
            <v>33</v>
          </cell>
          <cell r="BP35">
            <v>122</v>
          </cell>
          <cell r="BQ35">
            <v>21</v>
          </cell>
          <cell r="BR35">
            <v>630</v>
          </cell>
          <cell r="BS35">
            <v>253</v>
          </cell>
          <cell r="BT35">
            <v>53</v>
          </cell>
          <cell r="BU35">
            <v>65</v>
          </cell>
          <cell r="BV35">
            <v>86</v>
          </cell>
          <cell r="BW35">
            <v>14</v>
          </cell>
          <cell r="BX35">
            <v>8</v>
          </cell>
          <cell r="BY35">
            <v>6</v>
          </cell>
          <cell r="BZ35">
            <v>49</v>
          </cell>
          <cell r="CA35">
            <v>67</v>
          </cell>
          <cell r="CB35">
            <v>29</v>
          </cell>
          <cell r="CC35">
            <v>18</v>
          </cell>
        </row>
        <row r="36">
          <cell r="A36" t="str">
            <v>Rural service area</v>
          </cell>
          <cell r="B36" t="str">
            <v>AREARUR</v>
          </cell>
          <cell r="C36">
            <v>2009</v>
          </cell>
          <cell r="D36">
            <v>14197</v>
          </cell>
          <cell r="E36">
            <v>0</v>
          </cell>
          <cell r="F36">
            <v>147</v>
          </cell>
          <cell r="G36">
            <v>254</v>
          </cell>
          <cell r="H36">
            <v>0</v>
          </cell>
          <cell r="I36">
            <v>90</v>
          </cell>
          <cell r="J36">
            <v>213</v>
          </cell>
          <cell r="K36">
            <v>133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1830</v>
          </cell>
          <cell r="V36">
            <v>73</v>
          </cell>
          <cell r="W36">
            <v>38</v>
          </cell>
          <cell r="X36">
            <v>0</v>
          </cell>
          <cell r="Y36">
            <v>0</v>
          </cell>
          <cell r="Z36">
            <v>120</v>
          </cell>
          <cell r="AA36">
            <v>45</v>
          </cell>
          <cell r="AB36">
            <v>0</v>
          </cell>
          <cell r="AC36">
            <v>1216</v>
          </cell>
          <cell r="AD36">
            <v>256</v>
          </cell>
          <cell r="AE36">
            <v>0</v>
          </cell>
          <cell r="AF36">
            <v>88</v>
          </cell>
          <cell r="AG36">
            <v>0</v>
          </cell>
          <cell r="AH36">
            <v>0</v>
          </cell>
          <cell r="AI36">
            <v>0</v>
          </cell>
          <cell r="AJ36">
            <v>650000</v>
          </cell>
          <cell r="AK36">
            <v>650</v>
          </cell>
          <cell r="AL36">
            <v>229</v>
          </cell>
          <cell r="AM36">
            <v>0</v>
          </cell>
          <cell r="AN36">
            <v>0</v>
          </cell>
          <cell r="AO36">
            <v>280</v>
          </cell>
          <cell r="AP36">
            <v>0</v>
          </cell>
          <cell r="AQ36">
            <v>128</v>
          </cell>
          <cell r="AR36">
            <v>258</v>
          </cell>
          <cell r="AS36">
            <v>0</v>
          </cell>
          <cell r="AT36">
            <v>0</v>
          </cell>
          <cell r="AU36">
            <v>313</v>
          </cell>
          <cell r="AV36">
            <v>3</v>
          </cell>
          <cell r="AW36">
            <v>759</v>
          </cell>
          <cell r="AX36">
            <v>119</v>
          </cell>
          <cell r="AY36">
            <v>549</v>
          </cell>
          <cell r="AZ36">
            <v>279</v>
          </cell>
          <cell r="BA36">
            <v>0</v>
          </cell>
          <cell r="BB36">
            <v>41</v>
          </cell>
          <cell r="BC36">
            <v>0</v>
          </cell>
          <cell r="BD36">
            <v>0</v>
          </cell>
          <cell r="BE36">
            <v>78</v>
          </cell>
          <cell r="BF36">
            <v>0</v>
          </cell>
          <cell r="BG36">
            <v>0</v>
          </cell>
          <cell r="BH36">
            <v>0</v>
          </cell>
          <cell r="BI36">
            <v>102</v>
          </cell>
          <cell r="BJ36">
            <v>303</v>
          </cell>
          <cell r="BK36">
            <v>284</v>
          </cell>
          <cell r="BL36">
            <v>0</v>
          </cell>
          <cell r="BM36">
            <v>7</v>
          </cell>
          <cell r="BN36">
            <v>530</v>
          </cell>
          <cell r="BO36">
            <v>0</v>
          </cell>
          <cell r="BP36">
            <v>259</v>
          </cell>
          <cell r="BQ36">
            <v>3</v>
          </cell>
          <cell r="BR36">
            <v>0</v>
          </cell>
          <cell r="BS36">
            <v>386</v>
          </cell>
          <cell r="BT36">
            <v>8</v>
          </cell>
          <cell r="BU36">
            <v>607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81</v>
          </cell>
          <cell r="CB36">
            <v>0</v>
          </cell>
          <cell r="CC36">
            <v>48</v>
          </cell>
        </row>
        <row r="37">
          <cell r="A37" t="str">
            <v>Service area population</v>
          </cell>
          <cell r="B37" t="str">
            <v>POP</v>
          </cell>
          <cell r="C37">
            <v>2009</v>
          </cell>
          <cell r="D37">
            <v>16789</v>
          </cell>
          <cell r="E37">
            <v>3000</v>
          </cell>
          <cell r="F37">
            <v>84379</v>
          </cell>
          <cell r="G37">
            <v>25000</v>
          </cell>
          <cell r="H37">
            <v>93399</v>
          </cell>
          <cell r="I37">
            <v>174300</v>
          </cell>
          <cell r="J37">
            <v>137350</v>
          </cell>
          <cell r="K37">
            <v>27698</v>
          </cell>
          <cell r="L37">
            <v>20500</v>
          </cell>
          <cell r="M37">
            <v>2428</v>
          </cell>
          <cell r="N37">
            <v>94769</v>
          </cell>
          <cell r="O37">
            <v>3100</v>
          </cell>
          <cell r="P37">
            <v>26000</v>
          </cell>
          <cell r="Q37">
            <v>4000</v>
          </cell>
          <cell r="R37">
            <v>21873</v>
          </cell>
          <cell r="S37">
            <v>729000</v>
          </cell>
          <cell r="T37">
            <v>215718</v>
          </cell>
          <cell r="U37">
            <v>32042</v>
          </cell>
          <cell r="V37">
            <v>7138</v>
          </cell>
          <cell r="W37">
            <v>73654</v>
          </cell>
          <cell r="X37">
            <v>43941</v>
          </cell>
          <cell r="Y37">
            <v>8315</v>
          </cell>
          <cell r="Z37">
            <v>109529</v>
          </cell>
          <cell r="AA37">
            <v>23935</v>
          </cell>
          <cell r="AB37">
            <v>120977</v>
          </cell>
          <cell r="AC37">
            <v>45212</v>
          </cell>
          <cell r="AD37">
            <v>55289</v>
          </cell>
          <cell r="AE37">
            <v>5635</v>
          </cell>
          <cell r="AF37">
            <v>572925</v>
          </cell>
          <cell r="AG37">
            <v>2630</v>
          </cell>
          <cell r="AH37">
            <v>10500</v>
          </cell>
          <cell r="AI37">
            <v>480000</v>
          </cell>
          <cell r="AJ37">
            <v>2994456</v>
          </cell>
          <cell r="AK37">
            <v>817560</v>
          </cell>
          <cell r="AL37">
            <v>34000</v>
          </cell>
          <cell r="AM37">
            <v>12000</v>
          </cell>
          <cell r="AN37">
            <v>58000</v>
          </cell>
          <cell r="AO37">
            <v>243200</v>
          </cell>
          <cell r="AP37">
            <v>22000</v>
          </cell>
          <cell r="AQ37">
            <v>22769</v>
          </cell>
          <cell r="AR37">
            <v>355000</v>
          </cell>
          <cell r="AS37">
            <v>7831</v>
          </cell>
          <cell r="AT37">
            <v>16000</v>
          </cell>
          <cell r="AU37">
            <v>77400</v>
          </cell>
          <cell r="AV37">
            <v>89898</v>
          </cell>
          <cell r="AW37">
            <v>136285</v>
          </cell>
          <cell r="AX37">
            <v>14587</v>
          </cell>
          <cell r="AY37">
            <v>31500</v>
          </cell>
          <cell r="AZ37">
            <v>55000</v>
          </cell>
          <cell r="BA37">
            <v>14000</v>
          </cell>
          <cell r="BB37">
            <v>177200</v>
          </cell>
          <cell r="BC37">
            <v>29182</v>
          </cell>
          <cell r="BD37">
            <v>31000</v>
          </cell>
          <cell r="BE37">
            <v>155000</v>
          </cell>
          <cell r="BF37">
            <v>20200</v>
          </cell>
          <cell r="BG37">
            <v>6500</v>
          </cell>
          <cell r="BH37">
            <v>81937</v>
          </cell>
          <cell r="BI37">
            <v>18003</v>
          </cell>
          <cell r="BJ37">
            <v>1030369</v>
          </cell>
          <cell r="BK37">
            <v>78000</v>
          </cell>
          <cell r="BL37">
            <v>7846</v>
          </cell>
          <cell r="BM37">
            <v>9900</v>
          </cell>
          <cell r="BN37">
            <v>5336</v>
          </cell>
          <cell r="BO37">
            <v>36000</v>
          </cell>
          <cell r="BP37">
            <v>110046</v>
          </cell>
          <cell r="BQ37">
            <v>15140</v>
          </cell>
          <cell r="BR37">
            <v>2503281</v>
          </cell>
          <cell r="BS37">
            <v>308114</v>
          </cell>
          <cell r="BT37">
            <v>17300</v>
          </cell>
          <cell r="BU37">
            <v>154370</v>
          </cell>
          <cell r="BV37">
            <v>50331</v>
          </cell>
          <cell r="BW37">
            <v>7200</v>
          </cell>
          <cell r="BX37">
            <v>7251</v>
          </cell>
          <cell r="BY37">
            <v>3900</v>
          </cell>
          <cell r="BZ37">
            <v>47229</v>
          </cell>
          <cell r="CA37">
            <v>121300</v>
          </cell>
          <cell r="CB37">
            <v>35000</v>
          </cell>
          <cell r="CC37">
            <v>6700</v>
          </cell>
        </row>
        <row r="38">
          <cell r="A38" t="str">
            <v>Municipal population</v>
          </cell>
          <cell r="B38" t="str">
            <v>POPCITY</v>
          </cell>
          <cell r="C38">
            <v>2009</v>
          </cell>
          <cell r="D38">
            <v>10552</v>
          </cell>
          <cell r="E38">
            <v>3000</v>
          </cell>
          <cell r="F38">
            <v>86689</v>
          </cell>
          <cell r="G38">
            <v>30000</v>
          </cell>
          <cell r="H38">
            <v>93399</v>
          </cell>
          <cell r="I38">
            <v>174300</v>
          </cell>
          <cell r="J38">
            <v>137350</v>
          </cell>
          <cell r="K38">
            <v>27698</v>
          </cell>
          <cell r="L38">
            <v>27500</v>
          </cell>
          <cell r="M38">
            <v>2428</v>
          </cell>
          <cell r="N38">
            <v>107615</v>
          </cell>
          <cell r="O38">
            <v>3100</v>
          </cell>
          <cell r="P38">
            <v>26000</v>
          </cell>
          <cell r="Q38">
            <v>12500</v>
          </cell>
          <cell r="R38">
            <v>74185</v>
          </cell>
          <cell r="S38">
            <v>729000</v>
          </cell>
          <cell r="T38">
            <v>216473</v>
          </cell>
          <cell r="U38">
            <v>35246</v>
          </cell>
          <cell r="V38">
            <v>8700</v>
          </cell>
          <cell r="W38">
            <v>105220</v>
          </cell>
          <cell r="X38">
            <v>43941</v>
          </cell>
          <cell r="Y38">
            <v>8315</v>
          </cell>
          <cell r="Z38">
            <v>170219</v>
          </cell>
          <cell r="AA38">
            <v>23935</v>
          </cell>
          <cell r="AB38">
            <v>127439</v>
          </cell>
          <cell r="AC38">
            <v>45212</v>
          </cell>
          <cell r="AD38">
            <v>55289</v>
          </cell>
          <cell r="AE38">
            <v>5635</v>
          </cell>
          <cell r="AF38">
            <v>648221</v>
          </cell>
          <cell r="AG38">
            <v>9500</v>
          </cell>
          <cell r="AH38">
            <v>10500</v>
          </cell>
          <cell r="AI38">
            <v>480000</v>
          </cell>
          <cell r="AJ38">
            <v>2994456</v>
          </cell>
          <cell r="AK38">
            <v>908400</v>
          </cell>
          <cell r="AL38">
            <v>34000</v>
          </cell>
          <cell r="AM38">
            <v>16500</v>
          </cell>
          <cell r="AN38">
            <v>119000</v>
          </cell>
          <cell r="AO38">
            <v>243200</v>
          </cell>
          <cell r="AP38">
            <v>22000</v>
          </cell>
          <cell r="AQ38">
            <v>36889</v>
          </cell>
          <cell r="AR38">
            <v>355000</v>
          </cell>
          <cell r="AS38">
            <v>21749</v>
          </cell>
          <cell r="AT38">
            <v>17000</v>
          </cell>
          <cell r="AU38">
            <v>77400</v>
          </cell>
          <cell r="AV38">
            <v>136438</v>
          </cell>
          <cell r="AW38">
            <v>137189</v>
          </cell>
          <cell r="AX38">
            <v>14587</v>
          </cell>
          <cell r="AY38">
            <v>63000</v>
          </cell>
          <cell r="AZ38">
            <v>55000</v>
          </cell>
          <cell r="BA38">
            <v>18777</v>
          </cell>
          <cell r="BB38">
            <v>177200</v>
          </cell>
          <cell r="BC38">
            <v>29182</v>
          </cell>
          <cell r="BD38">
            <v>31000</v>
          </cell>
          <cell r="BE38">
            <v>155000</v>
          </cell>
          <cell r="BF38">
            <v>20200</v>
          </cell>
          <cell r="BG38">
            <v>6500</v>
          </cell>
          <cell r="BH38">
            <v>81937</v>
          </cell>
          <cell r="BI38">
            <v>18003</v>
          </cell>
          <cell r="BJ38">
            <v>1030369</v>
          </cell>
          <cell r="BK38">
            <v>75000</v>
          </cell>
          <cell r="BL38">
            <v>7846</v>
          </cell>
          <cell r="BM38">
            <v>16700</v>
          </cell>
          <cell r="BN38">
            <v>5336</v>
          </cell>
          <cell r="BO38">
            <v>36000</v>
          </cell>
          <cell r="BP38">
            <v>109141</v>
          </cell>
          <cell r="BQ38">
            <v>15000</v>
          </cell>
          <cell r="BR38">
            <v>2503281</v>
          </cell>
          <cell r="BS38">
            <v>419985</v>
          </cell>
          <cell r="BT38">
            <v>17300</v>
          </cell>
          <cell r="BU38">
            <v>154370</v>
          </cell>
          <cell r="BV38">
            <v>50331</v>
          </cell>
          <cell r="BW38">
            <v>11500</v>
          </cell>
          <cell r="BX38">
            <v>7251</v>
          </cell>
          <cell r="BY38">
            <v>9000</v>
          </cell>
          <cell r="BZ38">
            <v>77847</v>
          </cell>
          <cell r="CA38">
            <v>121300</v>
          </cell>
          <cell r="CB38">
            <v>36000</v>
          </cell>
          <cell r="CC38">
            <v>5000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2009</v>
          </cell>
          <cell r="D39">
            <v>3643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235</v>
          </cell>
          <cell r="V39">
            <v>65</v>
          </cell>
          <cell r="W39">
            <v>0</v>
          </cell>
          <cell r="X39">
            <v>0</v>
          </cell>
          <cell r="Y39">
            <v>0</v>
          </cell>
          <cell r="Z39">
            <v>142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154561</v>
          </cell>
          <cell r="AK39">
            <v>0</v>
          </cell>
          <cell r="AL39">
            <v>832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192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525</v>
          </cell>
          <cell r="AW39">
            <v>0</v>
          </cell>
          <cell r="AX39">
            <v>250</v>
          </cell>
          <cell r="AY39">
            <v>200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100</v>
          </cell>
          <cell r="BL39">
            <v>0</v>
          </cell>
          <cell r="BM39">
            <v>0</v>
          </cell>
          <cell r="BN39">
            <v>108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1601</v>
          </cell>
          <cell r="BT39">
            <v>1200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200</v>
          </cell>
        </row>
        <row r="40">
          <cell r="A40" t="str">
            <v>Utility winter max peak load</v>
          </cell>
          <cell r="B40" t="str">
            <v>PEAKW</v>
          </cell>
          <cell r="C40">
            <v>2009</v>
          </cell>
          <cell r="D40">
            <v>41137</v>
          </cell>
          <cell r="E40">
            <v>5065</v>
          </cell>
          <cell r="F40">
            <v>148400</v>
          </cell>
          <cell r="G40">
            <v>44355</v>
          </cell>
          <cell r="H40">
            <v>152415</v>
          </cell>
          <cell r="I40">
            <v>267776</v>
          </cell>
          <cell r="J40">
            <v>235126</v>
          </cell>
          <cell r="K40">
            <v>48100</v>
          </cell>
          <cell r="L40">
            <v>27294</v>
          </cell>
          <cell r="M40">
            <v>7365</v>
          </cell>
          <cell r="N40">
            <v>121498</v>
          </cell>
          <cell r="O40">
            <v>5854</v>
          </cell>
          <cell r="P40">
            <v>59168</v>
          </cell>
          <cell r="Q40">
            <v>6862</v>
          </cell>
          <cell r="R40">
            <v>45013</v>
          </cell>
          <cell r="S40">
            <v>1188400</v>
          </cell>
          <cell r="T40">
            <v>399800</v>
          </cell>
          <cell r="U40">
            <v>64679</v>
          </cell>
          <cell r="V40">
            <v>15590</v>
          </cell>
          <cell r="W40">
            <v>86442</v>
          </cell>
          <cell r="X40">
            <v>93350</v>
          </cell>
          <cell r="Y40">
            <v>18432</v>
          </cell>
          <cell r="Z40">
            <v>206940</v>
          </cell>
          <cell r="AA40">
            <v>30568</v>
          </cell>
          <cell r="AB40">
            <v>246202</v>
          </cell>
          <cell r="AC40">
            <v>109996</v>
          </cell>
          <cell r="AD40">
            <v>83214</v>
          </cell>
          <cell r="AE40">
            <v>18067</v>
          </cell>
          <cell r="AF40">
            <v>850861</v>
          </cell>
          <cell r="AG40">
            <v>7009</v>
          </cell>
          <cell r="AH40">
            <v>35693</v>
          </cell>
          <cell r="AI40">
            <v>590772</v>
          </cell>
          <cell r="AJ40">
            <v>4143339</v>
          </cell>
          <cell r="AK40">
            <v>1268127</v>
          </cell>
          <cell r="AL40">
            <v>49692</v>
          </cell>
          <cell r="AM40">
            <v>22360</v>
          </cell>
          <cell r="AN40">
            <v>134412</v>
          </cell>
          <cell r="AO40">
            <v>309396</v>
          </cell>
          <cell r="AP40">
            <v>44396</v>
          </cell>
          <cell r="AQ40">
            <v>44128</v>
          </cell>
          <cell r="AR40">
            <v>535154</v>
          </cell>
          <cell r="AS40">
            <v>33090</v>
          </cell>
          <cell r="AT40">
            <v>37116</v>
          </cell>
          <cell r="AU40">
            <v>118179</v>
          </cell>
          <cell r="AV40">
            <v>122972</v>
          </cell>
          <cell r="AW40">
            <v>193622</v>
          </cell>
          <cell r="AX40">
            <v>28303</v>
          </cell>
          <cell r="AY40">
            <v>82592</v>
          </cell>
          <cell r="AZ40">
            <v>119797</v>
          </cell>
          <cell r="BA40">
            <v>24291</v>
          </cell>
          <cell r="BB40">
            <v>254560</v>
          </cell>
          <cell r="BC40">
            <v>43705</v>
          </cell>
          <cell r="BD40">
            <v>59109</v>
          </cell>
          <cell r="BE40">
            <v>208345</v>
          </cell>
          <cell r="BF40">
            <v>36925</v>
          </cell>
          <cell r="BG40">
            <v>20600</v>
          </cell>
          <cell r="BH40">
            <v>153787</v>
          </cell>
          <cell r="BI40">
            <v>36100</v>
          </cell>
          <cell r="BJ40">
            <v>1336784</v>
          </cell>
          <cell r="BK40">
            <v>147108</v>
          </cell>
          <cell r="BL40">
            <v>19807</v>
          </cell>
          <cell r="BM40">
            <v>26268</v>
          </cell>
          <cell r="BN40">
            <v>18326</v>
          </cell>
          <cell r="BO40">
            <v>52131</v>
          </cell>
          <cell r="BP40">
            <v>186606</v>
          </cell>
          <cell r="BQ40">
            <v>36361</v>
          </cell>
          <cell r="BR40">
            <v>4108656</v>
          </cell>
          <cell r="BS40">
            <v>433843</v>
          </cell>
          <cell r="BT40">
            <v>24315</v>
          </cell>
          <cell r="BU40">
            <v>233874</v>
          </cell>
          <cell r="BV40">
            <v>78842</v>
          </cell>
          <cell r="BW40">
            <v>16602</v>
          </cell>
          <cell r="BX40">
            <v>26342</v>
          </cell>
          <cell r="BY40">
            <v>10098</v>
          </cell>
          <cell r="BZ40">
            <v>80151</v>
          </cell>
          <cell r="CA40">
            <v>147709</v>
          </cell>
          <cell r="CB40">
            <v>62219</v>
          </cell>
          <cell r="CC40">
            <v>13097</v>
          </cell>
        </row>
        <row r="41">
          <cell r="A41" t="str">
            <v>Utility summer max peak load</v>
          </cell>
          <cell r="B41" t="str">
            <v>PEAKS</v>
          </cell>
          <cell r="C41">
            <v>2009</v>
          </cell>
          <cell r="D41">
            <v>29337</v>
          </cell>
          <cell r="E41">
            <v>4154</v>
          </cell>
          <cell r="F41">
            <v>168894</v>
          </cell>
          <cell r="G41">
            <v>46817</v>
          </cell>
          <cell r="H41">
            <v>180423</v>
          </cell>
          <cell r="I41">
            <v>350428</v>
          </cell>
          <cell r="J41">
            <v>286911</v>
          </cell>
          <cell r="K41">
            <v>56000</v>
          </cell>
          <cell r="L41">
            <v>26103</v>
          </cell>
          <cell r="M41">
            <v>4724</v>
          </cell>
          <cell r="N41">
            <v>145023</v>
          </cell>
          <cell r="O41">
            <v>5269</v>
          </cell>
          <cell r="P41">
            <v>46966</v>
          </cell>
          <cell r="Q41">
            <v>6052</v>
          </cell>
          <cell r="R41">
            <v>56218</v>
          </cell>
          <cell r="S41">
            <v>1504000</v>
          </cell>
          <cell r="T41">
            <v>494900</v>
          </cell>
          <cell r="U41">
            <v>77494</v>
          </cell>
          <cell r="V41">
            <v>9617</v>
          </cell>
          <cell r="W41">
            <v>122372</v>
          </cell>
          <cell r="X41">
            <v>99720</v>
          </cell>
          <cell r="Y41">
            <v>12143</v>
          </cell>
          <cell r="Z41">
            <v>154643</v>
          </cell>
          <cell r="AA41">
            <v>40871</v>
          </cell>
          <cell r="AB41">
            <v>267576</v>
          </cell>
          <cell r="AC41">
            <v>114709</v>
          </cell>
          <cell r="AD41">
            <v>97839</v>
          </cell>
          <cell r="AE41">
            <v>12737</v>
          </cell>
          <cell r="AF41">
            <v>1008981</v>
          </cell>
          <cell r="AG41">
            <v>4814</v>
          </cell>
          <cell r="AH41">
            <v>28593</v>
          </cell>
          <cell r="AI41">
            <v>737026</v>
          </cell>
          <cell r="AJ41">
            <v>2928200</v>
          </cell>
          <cell r="AK41">
            <v>1363575</v>
          </cell>
          <cell r="AL41">
            <v>42327</v>
          </cell>
          <cell r="AM41">
            <v>17045</v>
          </cell>
          <cell r="AN41">
            <v>111401</v>
          </cell>
          <cell r="AO41">
            <v>339973</v>
          </cell>
          <cell r="AP41">
            <v>44542</v>
          </cell>
          <cell r="AQ41">
            <v>32875</v>
          </cell>
          <cell r="AR41">
            <v>662418</v>
          </cell>
          <cell r="AS41">
            <v>39654</v>
          </cell>
          <cell r="AT41">
            <v>36857</v>
          </cell>
          <cell r="AU41">
            <v>134672</v>
          </cell>
          <cell r="AV41">
            <v>143359</v>
          </cell>
          <cell r="AW41">
            <v>254557</v>
          </cell>
          <cell r="AX41">
            <v>40256</v>
          </cell>
          <cell r="AY41">
            <v>92162</v>
          </cell>
          <cell r="AZ41">
            <v>86154</v>
          </cell>
          <cell r="BA41">
            <v>20755</v>
          </cell>
          <cell r="BB41">
            <v>339629</v>
          </cell>
          <cell r="BC41">
            <v>45326</v>
          </cell>
          <cell r="BD41">
            <v>51144</v>
          </cell>
          <cell r="BE41">
            <v>210068</v>
          </cell>
          <cell r="BF41">
            <v>29961</v>
          </cell>
          <cell r="BG41">
            <v>12820</v>
          </cell>
          <cell r="BH41">
            <v>147235</v>
          </cell>
          <cell r="BI41">
            <v>39700</v>
          </cell>
          <cell r="BJ41">
            <v>1762834</v>
          </cell>
          <cell r="BK41">
            <v>97507</v>
          </cell>
          <cell r="BL41">
            <v>18505</v>
          </cell>
          <cell r="BM41">
            <v>18378</v>
          </cell>
          <cell r="BN41">
            <v>11160</v>
          </cell>
          <cell r="BO41">
            <v>61895</v>
          </cell>
          <cell r="BP41">
            <v>153937</v>
          </cell>
          <cell r="BQ41">
            <v>41632</v>
          </cell>
          <cell r="BR41">
            <v>4607346</v>
          </cell>
          <cell r="BS41">
            <v>488365</v>
          </cell>
          <cell r="BT41">
            <v>26445</v>
          </cell>
          <cell r="BU41">
            <v>259232</v>
          </cell>
          <cell r="BV41">
            <v>85983</v>
          </cell>
          <cell r="BW41">
            <v>14640</v>
          </cell>
          <cell r="BX41">
            <v>26561</v>
          </cell>
          <cell r="BY41">
            <v>10187</v>
          </cell>
          <cell r="BZ41">
            <v>60590</v>
          </cell>
          <cell r="CA41">
            <v>184500</v>
          </cell>
          <cell r="CB41">
            <v>72543</v>
          </cell>
          <cell r="CC41">
            <v>11424</v>
          </cell>
        </row>
        <row r="42">
          <cell r="A42" t="str">
            <v>Utility Annual Peak load</v>
          </cell>
          <cell r="C42">
            <v>2009</v>
          </cell>
          <cell r="D42">
            <v>41137</v>
          </cell>
          <cell r="E42">
            <v>5065</v>
          </cell>
          <cell r="F42">
            <v>168894</v>
          </cell>
          <cell r="G42">
            <v>46817</v>
          </cell>
          <cell r="H42">
            <v>180423</v>
          </cell>
          <cell r="I42">
            <v>350428</v>
          </cell>
          <cell r="J42">
            <v>286911</v>
          </cell>
          <cell r="K42">
            <v>56000</v>
          </cell>
          <cell r="L42">
            <v>27294</v>
          </cell>
          <cell r="M42">
            <v>7365</v>
          </cell>
          <cell r="N42">
            <v>145023</v>
          </cell>
          <cell r="O42">
            <v>5854</v>
          </cell>
          <cell r="P42">
            <v>59168</v>
          </cell>
          <cell r="Q42">
            <v>6862</v>
          </cell>
          <cell r="R42">
            <v>56218</v>
          </cell>
          <cell r="S42">
            <v>1504000</v>
          </cell>
          <cell r="T42">
            <v>494900</v>
          </cell>
          <cell r="U42">
            <v>77494</v>
          </cell>
          <cell r="V42">
            <v>15590</v>
          </cell>
          <cell r="W42">
            <v>122372</v>
          </cell>
          <cell r="X42">
            <v>99720</v>
          </cell>
          <cell r="Y42">
            <v>18432</v>
          </cell>
          <cell r="Z42">
            <v>206940</v>
          </cell>
          <cell r="AA42">
            <v>40871</v>
          </cell>
          <cell r="AB42">
            <v>267576</v>
          </cell>
          <cell r="AC42">
            <v>114709</v>
          </cell>
          <cell r="AD42">
            <v>97839</v>
          </cell>
          <cell r="AE42">
            <v>18067</v>
          </cell>
          <cell r="AF42">
            <v>1008981</v>
          </cell>
          <cell r="AG42">
            <v>7009</v>
          </cell>
          <cell r="AH42">
            <v>35693</v>
          </cell>
          <cell r="AI42">
            <v>737026</v>
          </cell>
          <cell r="AJ42">
            <v>4143339</v>
          </cell>
          <cell r="AK42">
            <v>1363575</v>
          </cell>
          <cell r="AL42">
            <v>49692</v>
          </cell>
          <cell r="AM42">
            <v>22360</v>
          </cell>
          <cell r="AN42">
            <v>134412</v>
          </cell>
          <cell r="AO42">
            <v>339973</v>
          </cell>
          <cell r="AP42">
            <v>44542</v>
          </cell>
          <cell r="AQ42">
            <v>44128</v>
          </cell>
          <cell r="AR42">
            <v>662418</v>
          </cell>
          <cell r="AS42">
            <v>39654</v>
          </cell>
          <cell r="AT42">
            <v>37116</v>
          </cell>
          <cell r="AU42">
            <v>134672</v>
          </cell>
          <cell r="AV42">
            <v>143359</v>
          </cell>
          <cell r="AW42">
            <v>254557</v>
          </cell>
          <cell r="AX42">
            <v>40256</v>
          </cell>
          <cell r="AY42">
            <v>92162</v>
          </cell>
          <cell r="AZ42">
            <v>119797</v>
          </cell>
          <cell r="BA42">
            <v>24291</v>
          </cell>
          <cell r="BB42">
            <v>339629</v>
          </cell>
          <cell r="BC42">
            <v>45326</v>
          </cell>
          <cell r="BD42">
            <v>59109</v>
          </cell>
          <cell r="BE42">
            <v>210068</v>
          </cell>
          <cell r="BF42">
            <v>36925</v>
          </cell>
          <cell r="BG42">
            <v>20600</v>
          </cell>
          <cell r="BH42">
            <v>153787</v>
          </cell>
          <cell r="BI42">
            <v>39700</v>
          </cell>
          <cell r="BJ42">
            <v>1762834</v>
          </cell>
          <cell r="BK42">
            <v>147108</v>
          </cell>
          <cell r="BL42">
            <v>19807</v>
          </cell>
          <cell r="BM42">
            <v>26268</v>
          </cell>
          <cell r="BN42">
            <v>18326</v>
          </cell>
          <cell r="BO42">
            <v>61895</v>
          </cell>
          <cell r="BP42">
            <v>186606</v>
          </cell>
          <cell r="BQ42">
            <v>41632</v>
          </cell>
          <cell r="BR42">
            <v>4607346</v>
          </cell>
          <cell r="BS42">
            <v>488365</v>
          </cell>
          <cell r="BT42">
            <v>26445</v>
          </cell>
          <cell r="BU42">
            <v>259232</v>
          </cell>
          <cell r="BV42">
            <v>85983</v>
          </cell>
          <cell r="BW42">
            <v>16602</v>
          </cell>
          <cell r="BX42">
            <v>26561</v>
          </cell>
          <cell r="BY42">
            <v>10187</v>
          </cell>
          <cell r="BZ42">
            <v>80151</v>
          </cell>
          <cell r="CA42">
            <v>184500</v>
          </cell>
          <cell r="CB42">
            <v>72543</v>
          </cell>
          <cell r="CC42">
            <v>13097</v>
          </cell>
        </row>
        <row r="43">
          <cell r="A43" t="str">
            <v>Utility average peak load</v>
          </cell>
          <cell r="B43" t="str">
            <v>PEAKA</v>
          </cell>
          <cell r="C43">
            <v>2009</v>
          </cell>
          <cell r="D43">
            <v>30518</v>
          </cell>
          <cell r="E43">
            <v>4013</v>
          </cell>
          <cell r="F43">
            <v>158646</v>
          </cell>
          <cell r="G43">
            <v>42630</v>
          </cell>
          <cell r="H43">
            <v>146901</v>
          </cell>
          <cell r="I43">
            <v>266467</v>
          </cell>
          <cell r="J43">
            <v>232785</v>
          </cell>
          <cell r="K43">
            <v>45200</v>
          </cell>
          <cell r="L43">
            <v>24370</v>
          </cell>
          <cell r="M43">
            <v>4678</v>
          </cell>
          <cell r="N43">
            <v>117115</v>
          </cell>
          <cell r="O43">
            <v>5073</v>
          </cell>
          <cell r="P43">
            <v>46907</v>
          </cell>
          <cell r="Q43">
            <v>5485</v>
          </cell>
          <cell r="R43">
            <v>42694</v>
          </cell>
          <cell r="S43">
            <v>1189800</v>
          </cell>
          <cell r="T43">
            <v>397075</v>
          </cell>
          <cell r="U43">
            <v>61376</v>
          </cell>
          <cell r="V43">
            <v>10783</v>
          </cell>
          <cell r="W43">
            <v>83563</v>
          </cell>
          <cell r="X43">
            <v>89305</v>
          </cell>
          <cell r="Y43">
            <v>13622</v>
          </cell>
          <cell r="Z43">
            <v>157619</v>
          </cell>
          <cell r="AA43">
            <v>30154</v>
          </cell>
          <cell r="AB43">
            <v>233718</v>
          </cell>
          <cell r="AC43">
            <v>93326</v>
          </cell>
          <cell r="AD43">
            <v>80504</v>
          </cell>
          <cell r="AE43">
            <v>13330</v>
          </cell>
          <cell r="AF43">
            <v>817224</v>
          </cell>
          <cell r="AG43">
            <v>4512</v>
          </cell>
          <cell r="AH43">
            <v>28720</v>
          </cell>
          <cell r="AI43">
            <v>585586</v>
          </cell>
          <cell r="AJ43">
            <v>2945626</v>
          </cell>
          <cell r="AK43">
            <v>1169307</v>
          </cell>
          <cell r="AL43">
            <v>41970</v>
          </cell>
          <cell r="AM43">
            <v>17436</v>
          </cell>
          <cell r="AN43">
            <v>109467</v>
          </cell>
          <cell r="AO43">
            <v>288021</v>
          </cell>
          <cell r="AP43">
            <v>40107</v>
          </cell>
          <cell r="AQ43">
            <v>34458</v>
          </cell>
          <cell r="AR43">
            <v>519443</v>
          </cell>
          <cell r="AS43">
            <v>31078</v>
          </cell>
          <cell r="AT43">
            <v>33740</v>
          </cell>
          <cell r="AU43">
            <v>109534</v>
          </cell>
          <cell r="AV43">
            <v>80186</v>
          </cell>
          <cell r="AW43">
            <v>186165</v>
          </cell>
          <cell r="AX43">
            <v>27121</v>
          </cell>
          <cell r="AY43">
            <v>69751</v>
          </cell>
          <cell r="AZ43">
            <v>89645</v>
          </cell>
          <cell r="BA43">
            <v>20040</v>
          </cell>
          <cell r="BB43">
            <v>253016</v>
          </cell>
          <cell r="BC43">
            <v>39984</v>
          </cell>
          <cell r="BD43">
            <v>47700</v>
          </cell>
          <cell r="BE43">
            <v>180645</v>
          </cell>
          <cell r="BF43">
            <v>28499</v>
          </cell>
          <cell r="BG43">
            <v>14548</v>
          </cell>
          <cell r="BH43">
            <v>131446</v>
          </cell>
          <cell r="BI43">
            <v>32400</v>
          </cell>
          <cell r="BJ43">
            <v>1354508</v>
          </cell>
          <cell r="BK43">
            <v>111107</v>
          </cell>
          <cell r="BL43">
            <v>16671</v>
          </cell>
          <cell r="BM43">
            <v>19194</v>
          </cell>
          <cell r="BN43">
            <v>12426</v>
          </cell>
          <cell r="BO43">
            <v>34341</v>
          </cell>
          <cell r="BP43">
            <v>154002</v>
          </cell>
          <cell r="BQ43">
            <v>35707</v>
          </cell>
          <cell r="BR43">
            <v>3489158</v>
          </cell>
          <cell r="BS43">
            <v>397920</v>
          </cell>
          <cell r="BT43">
            <v>20639</v>
          </cell>
          <cell r="BU43">
            <v>223335</v>
          </cell>
          <cell r="BV43">
            <v>71014</v>
          </cell>
          <cell r="BW43">
            <v>14642</v>
          </cell>
          <cell r="BX43">
            <v>25149</v>
          </cell>
          <cell r="BY43">
            <v>9482</v>
          </cell>
          <cell r="BZ43">
            <v>63047</v>
          </cell>
          <cell r="CA43">
            <v>142909</v>
          </cell>
          <cell r="CB43">
            <v>59078</v>
          </cell>
          <cell r="CC43">
            <v>10677</v>
          </cell>
        </row>
        <row r="44">
          <cell r="A44" t="str">
            <v>Total circuit kms of line</v>
          </cell>
          <cell r="B44" t="str">
            <v>KMC</v>
          </cell>
          <cell r="C44">
            <v>2009</v>
          </cell>
          <cell r="D44">
            <v>1845</v>
          </cell>
          <cell r="E44">
            <v>92</v>
          </cell>
          <cell r="F44">
            <v>751</v>
          </cell>
          <cell r="G44">
            <v>320</v>
          </cell>
          <cell r="H44">
            <v>541</v>
          </cell>
          <cell r="I44">
            <v>1718</v>
          </cell>
          <cell r="J44">
            <v>1105</v>
          </cell>
          <cell r="K44">
            <v>522</v>
          </cell>
          <cell r="L44">
            <v>146</v>
          </cell>
          <cell r="M44">
            <v>27</v>
          </cell>
          <cell r="N44">
            <v>810</v>
          </cell>
          <cell r="O44">
            <v>21</v>
          </cell>
          <cell r="P44">
            <v>338</v>
          </cell>
          <cell r="Q44">
            <v>27</v>
          </cell>
          <cell r="R44">
            <v>147</v>
          </cell>
          <cell r="S44">
            <v>5300</v>
          </cell>
          <cell r="T44">
            <v>1127</v>
          </cell>
          <cell r="U44">
            <v>270</v>
          </cell>
          <cell r="V44">
            <v>137</v>
          </cell>
          <cell r="W44">
            <v>458</v>
          </cell>
          <cell r="X44">
            <v>276</v>
          </cell>
          <cell r="Y44">
            <v>84</v>
          </cell>
          <cell r="Z44">
            <v>944</v>
          </cell>
          <cell r="AA44">
            <v>172</v>
          </cell>
          <cell r="AB44">
            <v>1063</v>
          </cell>
          <cell r="AC44">
            <v>1731</v>
          </cell>
          <cell r="AD44">
            <v>1363</v>
          </cell>
          <cell r="AE44">
            <v>68</v>
          </cell>
          <cell r="AF44">
            <v>3363</v>
          </cell>
          <cell r="AG44">
            <v>21</v>
          </cell>
          <cell r="AH44">
            <v>66</v>
          </cell>
          <cell r="AI44">
            <v>2778</v>
          </cell>
          <cell r="AJ44">
            <v>120750</v>
          </cell>
          <cell r="AK44">
            <v>5387</v>
          </cell>
          <cell r="AL44">
            <v>741</v>
          </cell>
          <cell r="AM44">
            <v>98</v>
          </cell>
          <cell r="AN44">
            <v>357</v>
          </cell>
          <cell r="AO44">
            <v>1854</v>
          </cell>
          <cell r="AP44">
            <v>115</v>
          </cell>
          <cell r="AQ44">
            <v>350</v>
          </cell>
          <cell r="AR44">
            <v>2705</v>
          </cell>
          <cell r="AS44">
            <v>125</v>
          </cell>
          <cell r="AT44">
            <v>115</v>
          </cell>
          <cell r="AU44">
            <v>866</v>
          </cell>
          <cell r="AV44">
            <v>1053</v>
          </cell>
          <cell r="AW44">
            <v>1944</v>
          </cell>
          <cell r="AX44">
            <v>341</v>
          </cell>
          <cell r="AY44">
            <v>765</v>
          </cell>
          <cell r="AZ44">
            <v>616</v>
          </cell>
          <cell r="BA44">
            <v>370</v>
          </cell>
          <cell r="BB44">
            <v>1428</v>
          </cell>
          <cell r="BC44">
            <v>173</v>
          </cell>
          <cell r="BD44">
            <v>307</v>
          </cell>
          <cell r="BE44">
            <v>950</v>
          </cell>
          <cell r="BF44">
            <v>146</v>
          </cell>
          <cell r="BG44">
            <v>128</v>
          </cell>
          <cell r="BH44">
            <v>550</v>
          </cell>
          <cell r="BI44">
            <v>313</v>
          </cell>
          <cell r="BJ44">
            <v>7681</v>
          </cell>
          <cell r="BK44">
            <v>732</v>
          </cell>
          <cell r="BL44">
            <v>55</v>
          </cell>
          <cell r="BM44">
            <v>89</v>
          </cell>
          <cell r="BN44">
            <v>211</v>
          </cell>
          <cell r="BO44">
            <v>243</v>
          </cell>
          <cell r="BP44">
            <v>1186</v>
          </cell>
          <cell r="BQ44">
            <v>156</v>
          </cell>
          <cell r="BR44">
            <v>9794</v>
          </cell>
          <cell r="BS44">
            <v>2201</v>
          </cell>
          <cell r="BT44">
            <v>236</v>
          </cell>
          <cell r="BU44">
            <v>1541</v>
          </cell>
          <cell r="BV44">
            <v>443</v>
          </cell>
          <cell r="BW44">
            <v>76</v>
          </cell>
          <cell r="BX44">
            <v>65</v>
          </cell>
          <cell r="BY44">
            <v>36</v>
          </cell>
          <cell r="BZ44">
            <v>436</v>
          </cell>
          <cell r="CA44">
            <v>1034</v>
          </cell>
          <cell r="CB44">
            <v>245</v>
          </cell>
          <cell r="CC44">
            <v>177</v>
          </cell>
        </row>
        <row r="45">
          <cell r="A45" t="str">
            <v>Overhead circuit kms of line</v>
          </cell>
          <cell r="B45" t="str">
            <v>KMCO</v>
          </cell>
          <cell r="C45">
            <v>2009</v>
          </cell>
          <cell r="D45">
            <v>1841</v>
          </cell>
          <cell r="E45">
            <v>92</v>
          </cell>
          <cell r="F45">
            <v>574</v>
          </cell>
          <cell r="G45">
            <v>282</v>
          </cell>
          <cell r="H45">
            <v>266</v>
          </cell>
          <cell r="I45">
            <v>1064</v>
          </cell>
          <cell r="J45">
            <v>708</v>
          </cell>
          <cell r="K45">
            <v>479</v>
          </cell>
          <cell r="L45">
            <v>77</v>
          </cell>
          <cell r="M45">
            <v>26</v>
          </cell>
          <cell r="N45">
            <v>583</v>
          </cell>
          <cell r="O45">
            <v>17</v>
          </cell>
          <cell r="P45">
            <v>213</v>
          </cell>
          <cell r="Q45">
            <v>15</v>
          </cell>
          <cell r="R45">
            <v>89</v>
          </cell>
          <cell r="S45">
            <v>1834</v>
          </cell>
          <cell r="T45">
            <v>713</v>
          </cell>
          <cell r="U45">
            <v>212</v>
          </cell>
          <cell r="V45">
            <v>126</v>
          </cell>
          <cell r="W45">
            <v>219</v>
          </cell>
          <cell r="X45">
            <v>184</v>
          </cell>
          <cell r="Y45">
            <v>76</v>
          </cell>
          <cell r="Z45">
            <v>731</v>
          </cell>
          <cell r="AA45">
            <v>139</v>
          </cell>
          <cell r="AB45">
            <v>427</v>
          </cell>
          <cell r="AC45">
            <v>1643</v>
          </cell>
          <cell r="AD45">
            <v>882</v>
          </cell>
          <cell r="AE45">
            <v>57</v>
          </cell>
          <cell r="AF45">
            <v>1520</v>
          </cell>
          <cell r="AG45">
            <v>18</v>
          </cell>
          <cell r="AH45">
            <v>56</v>
          </cell>
          <cell r="AI45">
            <v>819</v>
          </cell>
          <cell r="AJ45">
            <v>116491</v>
          </cell>
          <cell r="AK45">
            <v>2710</v>
          </cell>
          <cell r="AL45">
            <v>605</v>
          </cell>
          <cell r="AM45">
            <v>88</v>
          </cell>
          <cell r="AN45">
            <v>233</v>
          </cell>
          <cell r="AO45">
            <v>1035</v>
          </cell>
          <cell r="AP45">
            <v>95</v>
          </cell>
          <cell r="AQ45">
            <v>285</v>
          </cell>
          <cell r="AR45">
            <v>1323</v>
          </cell>
          <cell r="AS45">
            <v>99</v>
          </cell>
          <cell r="AT45">
            <v>79</v>
          </cell>
          <cell r="AU45">
            <v>546</v>
          </cell>
          <cell r="AV45">
            <v>585</v>
          </cell>
          <cell r="AW45">
            <v>1475</v>
          </cell>
          <cell r="AX45">
            <v>246</v>
          </cell>
          <cell r="AY45">
            <v>657</v>
          </cell>
          <cell r="AZ45">
            <v>517</v>
          </cell>
          <cell r="BA45">
            <v>365</v>
          </cell>
          <cell r="BB45">
            <v>551</v>
          </cell>
          <cell r="BC45">
            <v>102</v>
          </cell>
          <cell r="BD45">
            <v>248</v>
          </cell>
          <cell r="BE45">
            <v>511</v>
          </cell>
          <cell r="BF45">
            <v>127</v>
          </cell>
          <cell r="BG45">
            <v>117</v>
          </cell>
          <cell r="BH45">
            <v>384</v>
          </cell>
          <cell r="BI45">
            <v>297</v>
          </cell>
          <cell r="BJ45">
            <v>2755</v>
          </cell>
          <cell r="BK45">
            <v>616</v>
          </cell>
          <cell r="BL45">
            <v>53</v>
          </cell>
          <cell r="BM45">
            <v>80</v>
          </cell>
          <cell r="BN45">
            <v>205</v>
          </cell>
          <cell r="BO45">
            <v>156</v>
          </cell>
          <cell r="BP45">
            <v>952</v>
          </cell>
          <cell r="BQ45">
            <v>102</v>
          </cell>
          <cell r="BR45">
            <v>4153</v>
          </cell>
          <cell r="BS45">
            <v>1280</v>
          </cell>
          <cell r="BT45">
            <v>125</v>
          </cell>
          <cell r="BU45">
            <v>1059</v>
          </cell>
          <cell r="BV45">
            <v>330</v>
          </cell>
          <cell r="BW45">
            <v>66</v>
          </cell>
          <cell r="BX45">
            <v>52</v>
          </cell>
          <cell r="BY45">
            <v>25</v>
          </cell>
          <cell r="BZ45">
            <v>310</v>
          </cell>
          <cell r="CA45">
            <v>495</v>
          </cell>
          <cell r="CB45">
            <v>154</v>
          </cell>
          <cell r="CC45">
            <v>167</v>
          </cell>
        </row>
        <row r="46">
          <cell r="A46" t="str">
            <v>Underground circuit kms ofline</v>
          </cell>
          <cell r="B46" t="str">
            <v>KMCU</v>
          </cell>
          <cell r="C46">
            <v>2009</v>
          </cell>
          <cell r="D46">
            <v>4</v>
          </cell>
          <cell r="E46">
            <v>0</v>
          </cell>
          <cell r="F46">
            <v>177</v>
          </cell>
          <cell r="G46">
            <v>38</v>
          </cell>
          <cell r="H46">
            <v>275</v>
          </cell>
          <cell r="I46">
            <v>654</v>
          </cell>
          <cell r="J46">
            <v>397</v>
          </cell>
          <cell r="K46">
            <v>43</v>
          </cell>
          <cell r="L46">
            <v>69</v>
          </cell>
          <cell r="M46">
            <v>1</v>
          </cell>
          <cell r="N46">
            <v>227</v>
          </cell>
          <cell r="O46">
            <v>4</v>
          </cell>
          <cell r="P46">
            <v>125</v>
          </cell>
          <cell r="Q46">
            <v>12</v>
          </cell>
          <cell r="R46">
            <v>58</v>
          </cell>
          <cell r="S46">
            <v>3466</v>
          </cell>
          <cell r="T46">
            <v>414</v>
          </cell>
          <cell r="U46">
            <v>58</v>
          </cell>
          <cell r="V46">
            <v>11</v>
          </cell>
          <cell r="W46">
            <v>239</v>
          </cell>
          <cell r="X46">
            <v>92</v>
          </cell>
          <cell r="Y46">
            <v>8</v>
          </cell>
          <cell r="Z46">
            <v>213</v>
          </cell>
          <cell r="AA46">
            <v>33</v>
          </cell>
          <cell r="AB46">
            <v>636</v>
          </cell>
          <cell r="AC46">
            <v>88</v>
          </cell>
          <cell r="AD46">
            <v>481</v>
          </cell>
          <cell r="AE46">
            <v>11</v>
          </cell>
          <cell r="AF46">
            <v>1843</v>
          </cell>
          <cell r="AG46">
            <v>3</v>
          </cell>
          <cell r="AH46">
            <v>10</v>
          </cell>
          <cell r="AI46">
            <v>1959</v>
          </cell>
          <cell r="AJ46">
            <v>4259</v>
          </cell>
          <cell r="AK46">
            <v>2677</v>
          </cell>
          <cell r="AL46">
            <v>136</v>
          </cell>
          <cell r="AM46">
            <v>10</v>
          </cell>
          <cell r="AN46">
            <v>124</v>
          </cell>
          <cell r="AO46">
            <v>819</v>
          </cell>
          <cell r="AP46">
            <v>20</v>
          </cell>
          <cell r="AQ46">
            <v>65</v>
          </cell>
          <cell r="AR46">
            <v>1382</v>
          </cell>
          <cell r="AS46">
            <v>26</v>
          </cell>
          <cell r="AT46">
            <v>36</v>
          </cell>
          <cell r="AU46">
            <v>320</v>
          </cell>
          <cell r="AV46">
            <v>468</v>
          </cell>
          <cell r="AW46">
            <v>469</v>
          </cell>
          <cell r="AX46">
            <v>95</v>
          </cell>
          <cell r="AY46">
            <v>108</v>
          </cell>
          <cell r="AZ46">
            <v>99</v>
          </cell>
          <cell r="BA46">
            <v>5</v>
          </cell>
          <cell r="BB46">
            <v>877</v>
          </cell>
          <cell r="BC46">
            <v>71</v>
          </cell>
          <cell r="BD46">
            <v>59</v>
          </cell>
          <cell r="BE46">
            <v>439</v>
          </cell>
          <cell r="BF46">
            <v>19</v>
          </cell>
          <cell r="BG46">
            <v>11</v>
          </cell>
          <cell r="BH46">
            <v>166</v>
          </cell>
          <cell r="BI46">
            <v>16</v>
          </cell>
          <cell r="BJ46">
            <v>4926</v>
          </cell>
          <cell r="BK46">
            <v>116</v>
          </cell>
          <cell r="BL46">
            <v>2</v>
          </cell>
          <cell r="BM46">
            <v>9</v>
          </cell>
          <cell r="BN46">
            <v>6</v>
          </cell>
          <cell r="BO46">
            <v>87</v>
          </cell>
          <cell r="BP46">
            <v>234</v>
          </cell>
          <cell r="BQ46">
            <v>54</v>
          </cell>
          <cell r="BR46">
            <v>5641</v>
          </cell>
          <cell r="BS46">
            <v>921</v>
          </cell>
          <cell r="BT46">
            <v>111</v>
          </cell>
          <cell r="BU46">
            <v>482</v>
          </cell>
          <cell r="BV46">
            <v>113</v>
          </cell>
          <cell r="BW46">
            <v>10</v>
          </cell>
          <cell r="BX46">
            <v>13</v>
          </cell>
          <cell r="BY46">
            <v>11</v>
          </cell>
          <cell r="BZ46">
            <v>126</v>
          </cell>
          <cell r="CA46">
            <v>539</v>
          </cell>
          <cell r="CB46">
            <v>91</v>
          </cell>
          <cell r="CC46">
            <v>10</v>
          </cell>
        </row>
        <row r="47">
          <cell r="A47" t="str">
            <v>Circuit kilometers 3 phase</v>
          </cell>
          <cell r="B47" t="str">
            <v>KMC3</v>
          </cell>
          <cell r="C47">
            <v>2009</v>
          </cell>
          <cell r="D47">
            <v>442</v>
          </cell>
          <cell r="E47">
            <v>47</v>
          </cell>
          <cell r="F47">
            <v>411</v>
          </cell>
          <cell r="G47">
            <v>167</v>
          </cell>
          <cell r="H47">
            <v>230</v>
          </cell>
          <cell r="I47">
            <v>912</v>
          </cell>
          <cell r="J47">
            <v>432</v>
          </cell>
          <cell r="K47">
            <v>315</v>
          </cell>
          <cell r="L47">
            <v>69</v>
          </cell>
          <cell r="M47">
            <v>16</v>
          </cell>
          <cell r="N47">
            <v>519</v>
          </cell>
          <cell r="O47">
            <v>10</v>
          </cell>
          <cell r="P47">
            <v>167</v>
          </cell>
          <cell r="Q47">
            <v>12</v>
          </cell>
          <cell r="R47">
            <v>72</v>
          </cell>
          <cell r="S47">
            <v>3216</v>
          </cell>
          <cell r="T47">
            <v>588</v>
          </cell>
          <cell r="U47">
            <v>146</v>
          </cell>
          <cell r="V47">
            <v>31</v>
          </cell>
          <cell r="W47">
            <v>159</v>
          </cell>
          <cell r="X47">
            <v>148</v>
          </cell>
          <cell r="Y47">
            <v>48</v>
          </cell>
          <cell r="Z47">
            <v>547</v>
          </cell>
          <cell r="AA47">
            <v>86</v>
          </cell>
          <cell r="AB47">
            <v>480</v>
          </cell>
          <cell r="AC47">
            <v>608</v>
          </cell>
          <cell r="AD47">
            <v>403</v>
          </cell>
          <cell r="AE47">
            <v>27</v>
          </cell>
          <cell r="AF47">
            <v>1766</v>
          </cell>
          <cell r="AG47">
            <v>10</v>
          </cell>
          <cell r="AH47">
            <v>42</v>
          </cell>
          <cell r="AI47">
            <v>1190</v>
          </cell>
          <cell r="AJ47">
            <v>45559</v>
          </cell>
          <cell r="AK47">
            <v>2968</v>
          </cell>
          <cell r="AL47">
            <v>342</v>
          </cell>
          <cell r="AM47">
            <v>61</v>
          </cell>
          <cell r="AN47">
            <v>255</v>
          </cell>
          <cell r="AO47">
            <v>791</v>
          </cell>
          <cell r="AP47">
            <v>76</v>
          </cell>
          <cell r="AQ47">
            <v>169</v>
          </cell>
          <cell r="AR47">
            <v>1262</v>
          </cell>
          <cell r="AS47">
            <v>68</v>
          </cell>
          <cell r="AT47">
            <v>79</v>
          </cell>
          <cell r="AU47">
            <v>429</v>
          </cell>
          <cell r="AV47">
            <v>325</v>
          </cell>
          <cell r="AW47">
            <v>864</v>
          </cell>
          <cell r="AX47">
            <v>175</v>
          </cell>
          <cell r="AY47">
            <v>341</v>
          </cell>
          <cell r="AZ47">
            <v>367</v>
          </cell>
          <cell r="BA47">
            <v>200</v>
          </cell>
          <cell r="BB47">
            <v>737</v>
          </cell>
          <cell r="BC47">
            <v>96</v>
          </cell>
          <cell r="BD47">
            <v>225</v>
          </cell>
          <cell r="BE47">
            <v>354</v>
          </cell>
          <cell r="BF47">
            <v>92</v>
          </cell>
          <cell r="BG47">
            <v>84</v>
          </cell>
          <cell r="BH47">
            <v>345</v>
          </cell>
          <cell r="BI47">
            <v>176</v>
          </cell>
          <cell r="BJ47">
            <v>3622</v>
          </cell>
          <cell r="BK47">
            <v>458</v>
          </cell>
          <cell r="BL47">
            <v>34</v>
          </cell>
          <cell r="BM47">
            <v>45</v>
          </cell>
          <cell r="BN47">
            <v>72</v>
          </cell>
          <cell r="BO47">
            <v>141</v>
          </cell>
          <cell r="BP47">
            <v>631</v>
          </cell>
          <cell r="BQ47">
            <v>72</v>
          </cell>
          <cell r="BR47">
            <v>5981</v>
          </cell>
          <cell r="BS47">
            <v>1109</v>
          </cell>
          <cell r="BT47">
            <v>100</v>
          </cell>
          <cell r="BU47">
            <v>711</v>
          </cell>
          <cell r="BV47">
            <v>287</v>
          </cell>
          <cell r="BW47">
            <v>47</v>
          </cell>
          <cell r="BX47">
            <v>44</v>
          </cell>
          <cell r="BY47">
            <v>18</v>
          </cell>
          <cell r="BZ47">
            <v>245</v>
          </cell>
          <cell r="CA47">
            <v>468</v>
          </cell>
          <cell r="CB47">
            <v>161</v>
          </cell>
          <cell r="CC47">
            <v>106</v>
          </cell>
        </row>
        <row r="48">
          <cell r="A48" t="str">
            <v>Circuit kilometers 2 phase</v>
          </cell>
          <cell r="B48" t="str">
            <v>KMC2</v>
          </cell>
          <cell r="C48">
            <v>2009</v>
          </cell>
          <cell r="D48">
            <v>30</v>
          </cell>
          <cell r="E48">
            <v>0</v>
          </cell>
          <cell r="F48">
            <v>7</v>
          </cell>
          <cell r="G48">
            <v>8</v>
          </cell>
          <cell r="H48">
            <v>0</v>
          </cell>
          <cell r="I48">
            <v>0</v>
          </cell>
          <cell r="J48">
            <v>0</v>
          </cell>
          <cell r="K48">
            <v>88</v>
          </cell>
          <cell r="L48">
            <v>0</v>
          </cell>
          <cell r="M48">
            <v>2</v>
          </cell>
          <cell r="N48">
            <v>2</v>
          </cell>
          <cell r="O48">
            <v>1</v>
          </cell>
          <cell r="P48">
            <v>5</v>
          </cell>
          <cell r="Q48">
            <v>1</v>
          </cell>
          <cell r="R48">
            <v>2</v>
          </cell>
          <cell r="S48">
            <v>102</v>
          </cell>
          <cell r="T48">
            <v>25</v>
          </cell>
          <cell r="U48">
            <v>2</v>
          </cell>
          <cell r="V48">
            <v>1</v>
          </cell>
          <cell r="W48">
            <v>0</v>
          </cell>
          <cell r="X48">
            <v>5</v>
          </cell>
          <cell r="Y48">
            <v>8</v>
          </cell>
          <cell r="Z48">
            <v>0</v>
          </cell>
          <cell r="AA48">
            <v>0</v>
          </cell>
          <cell r="AB48">
            <v>0</v>
          </cell>
          <cell r="AC48">
            <v>30</v>
          </cell>
          <cell r="AD48">
            <v>0</v>
          </cell>
          <cell r="AE48">
            <v>0</v>
          </cell>
          <cell r="AF48">
            <v>20</v>
          </cell>
          <cell r="AG48">
            <v>2</v>
          </cell>
          <cell r="AH48">
            <v>0</v>
          </cell>
          <cell r="AI48">
            <v>21</v>
          </cell>
          <cell r="AJ48">
            <v>3610</v>
          </cell>
          <cell r="AK48">
            <v>169</v>
          </cell>
          <cell r="AL48">
            <v>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9</v>
          </cell>
          <cell r="AR48">
            <v>0</v>
          </cell>
          <cell r="AS48">
            <v>1</v>
          </cell>
          <cell r="AT48">
            <v>0</v>
          </cell>
          <cell r="AU48">
            <v>25</v>
          </cell>
          <cell r="AV48">
            <v>7</v>
          </cell>
          <cell r="AW48">
            <v>2</v>
          </cell>
          <cell r="AX48">
            <v>1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6</v>
          </cell>
          <cell r="BE48">
            <v>0</v>
          </cell>
          <cell r="BF48">
            <v>1</v>
          </cell>
          <cell r="BG48">
            <v>0</v>
          </cell>
          <cell r="BH48">
            <v>8</v>
          </cell>
          <cell r="BI48">
            <v>0</v>
          </cell>
          <cell r="BJ48">
            <v>79</v>
          </cell>
          <cell r="BK48">
            <v>10</v>
          </cell>
          <cell r="BL48">
            <v>1</v>
          </cell>
          <cell r="BM48">
            <v>0</v>
          </cell>
          <cell r="BN48">
            <v>0</v>
          </cell>
          <cell r="BO48">
            <v>12</v>
          </cell>
          <cell r="BP48">
            <v>0</v>
          </cell>
          <cell r="BQ48">
            <v>0</v>
          </cell>
          <cell r="BR48">
            <v>60</v>
          </cell>
          <cell r="BS48">
            <v>22</v>
          </cell>
          <cell r="BT48">
            <v>9</v>
          </cell>
          <cell r="BU48">
            <v>7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4</v>
          </cell>
          <cell r="CA48">
            <v>11</v>
          </cell>
          <cell r="CB48">
            <v>3</v>
          </cell>
          <cell r="CC48">
            <v>9</v>
          </cell>
        </row>
        <row r="49">
          <cell r="A49" t="str">
            <v>Circuit kms single phase</v>
          </cell>
          <cell r="B49" t="str">
            <v>KMC1</v>
          </cell>
          <cell r="C49">
            <v>2009</v>
          </cell>
          <cell r="D49">
            <v>1373</v>
          </cell>
          <cell r="E49">
            <v>45</v>
          </cell>
          <cell r="F49">
            <v>333</v>
          </cell>
          <cell r="G49">
            <v>145</v>
          </cell>
          <cell r="H49">
            <v>311</v>
          </cell>
          <cell r="I49">
            <v>806</v>
          </cell>
          <cell r="J49">
            <v>673</v>
          </cell>
          <cell r="K49">
            <v>119</v>
          </cell>
          <cell r="L49">
            <v>77</v>
          </cell>
          <cell r="M49">
            <v>9</v>
          </cell>
          <cell r="N49">
            <v>289</v>
          </cell>
          <cell r="O49">
            <v>10</v>
          </cell>
          <cell r="P49">
            <v>166</v>
          </cell>
          <cell r="Q49">
            <v>14</v>
          </cell>
          <cell r="R49">
            <v>73</v>
          </cell>
          <cell r="S49">
            <v>1982</v>
          </cell>
          <cell r="T49">
            <v>514</v>
          </cell>
          <cell r="U49">
            <v>122</v>
          </cell>
          <cell r="V49">
            <v>105</v>
          </cell>
          <cell r="W49">
            <v>299</v>
          </cell>
          <cell r="X49">
            <v>123</v>
          </cell>
          <cell r="Y49">
            <v>28</v>
          </cell>
          <cell r="Z49">
            <v>397</v>
          </cell>
          <cell r="AA49">
            <v>86</v>
          </cell>
          <cell r="AB49">
            <v>583</v>
          </cell>
          <cell r="AC49">
            <v>1093</v>
          </cell>
          <cell r="AD49">
            <v>960</v>
          </cell>
          <cell r="AE49">
            <v>41</v>
          </cell>
          <cell r="AF49">
            <v>1577</v>
          </cell>
          <cell r="AG49">
            <v>9</v>
          </cell>
          <cell r="AH49">
            <v>24</v>
          </cell>
          <cell r="AI49">
            <v>1567</v>
          </cell>
          <cell r="AJ49">
            <v>71581</v>
          </cell>
          <cell r="AK49">
            <v>2250</v>
          </cell>
          <cell r="AL49">
            <v>390</v>
          </cell>
          <cell r="AM49">
            <v>37</v>
          </cell>
          <cell r="AN49">
            <v>102</v>
          </cell>
          <cell r="AO49">
            <v>1063</v>
          </cell>
          <cell r="AP49">
            <v>39</v>
          </cell>
          <cell r="AQ49">
            <v>172</v>
          </cell>
          <cell r="AR49">
            <v>1443</v>
          </cell>
          <cell r="AS49">
            <v>56</v>
          </cell>
          <cell r="AT49">
            <v>36</v>
          </cell>
          <cell r="AU49">
            <v>412</v>
          </cell>
          <cell r="AV49">
            <v>721</v>
          </cell>
          <cell r="AW49">
            <v>1078</v>
          </cell>
          <cell r="AX49">
            <v>165</v>
          </cell>
          <cell r="AY49">
            <v>424</v>
          </cell>
          <cell r="AZ49">
            <v>249</v>
          </cell>
          <cell r="BA49">
            <v>170</v>
          </cell>
          <cell r="BB49">
            <v>691</v>
          </cell>
          <cell r="BC49">
            <v>77</v>
          </cell>
          <cell r="BD49">
            <v>76</v>
          </cell>
          <cell r="BE49">
            <v>596</v>
          </cell>
          <cell r="BF49">
            <v>53</v>
          </cell>
          <cell r="BG49">
            <v>44</v>
          </cell>
          <cell r="BH49">
            <v>197</v>
          </cell>
          <cell r="BI49">
            <v>137</v>
          </cell>
          <cell r="BJ49">
            <v>3980</v>
          </cell>
          <cell r="BK49">
            <v>264</v>
          </cell>
          <cell r="BL49">
            <v>20</v>
          </cell>
          <cell r="BM49">
            <v>44</v>
          </cell>
          <cell r="BN49">
            <v>139</v>
          </cell>
          <cell r="BO49">
            <v>90</v>
          </cell>
          <cell r="BP49">
            <v>555</v>
          </cell>
          <cell r="BQ49">
            <v>84</v>
          </cell>
          <cell r="BR49">
            <v>3753</v>
          </cell>
          <cell r="BS49">
            <v>1070</v>
          </cell>
          <cell r="BT49">
            <v>127</v>
          </cell>
          <cell r="BU49">
            <v>823</v>
          </cell>
          <cell r="BV49">
            <v>156</v>
          </cell>
          <cell r="BW49">
            <v>29</v>
          </cell>
          <cell r="BX49">
            <v>21</v>
          </cell>
          <cell r="BY49">
            <v>18</v>
          </cell>
          <cell r="BZ49">
            <v>187</v>
          </cell>
          <cell r="CA49">
            <v>555</v>
          </cell>
          <cell r="CB49">
            <v>81</v>
          </cell>
          <cell r="CC49">
            <v>62</v>
          </cell>
        </row>
        <row r="50">
          <cell r="A50" t="str">
            <v>No transmission transformers</v>
          </cell>
          <cell r="B50" t="str">
            <v>NTRST</v>
          </cell>
          <cell r="C50">
            <v>2009</v>
          </cell>
          <cell r="D50">
            <v>0</v>
          </cell>
          <cell r="E50">
            <v>0</v>
          </cell>
          <cell r="F50">
            <v>0</v>
          </cell>
          <cell r="G50">
            <v>2</v>
          </cell>
          <cell r="H50">
            <v>1</v>
          </cell>
          <cell r="I50">
            <v>0</v>
          </cell>
          <cell r="J50">
            <v>2</v>
          </cell>
          <cell r="K50">
            <v>2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</v>
          </cell>
          <cell r="AI50">
            <v>2</v>
          </cell>
          <cell r="AJ50">
            <v>243</v>
          </cell>
          <cell r="AK50">
            <v>25</v>
          </cell>
          <cell r="AL50">
            <v>0</v>
          </cell>
          <cell r="AM50">
            <v>3</v>
          </cell>
          <cell r="AN50">
            <v>0</v>
          </cell>
          <cell r="AO50">
            <v>16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14</v>
          </cell>
          <cell r="AX50">
            <v>3</v>
          </cell>
          <cell r="AY50">
            <v>1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22</v>
          </cell>
          <cell r="BK50">
            <v>8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2</v>
          </cell>
          <cell r="BS50">
            <v>0</v>
          </cell>
          <cell r="BT50">
            <v>0</v>
          </cell>
          <cell r="BU50">
            <v>8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2009</v>
          </cell>
          <cell r="D51">
            <v>26</v>
          </cell>
          <cell r="E51">
            <v>4</v>
          </cell>
          <cell r="F51">
            <v>20</v>
          </cell>
          <cell r="G51">
            <v>3</v>
          </cell>
          <cell r="H51">
            <v>0</v>
          </cell>
          <cell r="I51">
            <v>44</v>
          </cell>
          <cell r="J51">
            <v>2</v>
          </cell>
          <cell r="K51">
            <v>8</v>
          </cell>
          <cell r="L51">
            <v>6</v>
          </cell>
          <cell r="M51">
            <v>0</v>
          </cell>
          <cell r="N51">
            <v>0</v>
          </cell>
          <cell r="O51">
            <v>4</v>
          </cell>
          <cell r="P51">
            <v>13</v>
          </cell>
          <cell r="Q51">
            <v>1</v>
          </cell>
          <cell r="R51">
            <v>0</v>
          </cell>
          <cell r="S51">
            <v>119</v>
          </cell>
          <cell r="T51">
            <v>15</v>
          </cell>
          <cell r="U51">
            <v>10</v>
          </cell>
          <cell r="V51">
            <v>0</v>
          </cell>
          <cell r="W51">
            <v>4</v>
          </cell>
          <cell r="X51">
            <v>6</v>
          </cell>
          <cell r="Y51">
            <v>0</v>
          </cell>
          <cell r="Z51">
            <v>45</v>
          </cell>
          <cell r="AA51">
            <v>0</v>
          </cell>
          <cell r="AB51">
            <v>2</v>
          </cell>
          <cell r="AC51">
            <v>5</v>
          </cell>
          <cell r="AD51">
            <v>12</v>
          </cell>
          <cell r="AE51">
            <v>0</v>
          </cell>
          <cell r="AF51">
            <v>8</v>
          </cell>
          <cell r="AG51">
            <v>0</v>
          </cell>
          <cell r="AH51">
            <v>3</v>
          </cell>
          <cell r="AI51">
            <v>18</v>
          </cell>
          <cell r="AJ51">
            <v>1441</v>
          </cell>
          <cell r="AK51">
            <v>141</v>
          </cell>
          <cell r="AL51">
            <v>16</v>
          </cell>
          <cell r="AM51">
            <v>0</v>
          </cell>
          <cell r="AN51">
            <v>37</v>
          </cell>
          <cell r="AO51">
            <v>7</v>
          </cell>
          <cell r="AP51">
            <v>8</v>
          </cell>
          <cell r="AQ51">
            <v>7</v>
          </cell>
          <cell r="AR51">
            <v>54</v>
          </cell>
          <cell r="AS51">
            <v>0</v>
          </cell>
          <cell r="AT51">
            <v>6</v>
          </cell>
          <cell r="AU51">
            <v>0</v>
          </cell>
          <cell r="AV51">
            <v>16</v>
          </cell>
          <cell r="AW51">
            <v>0</v>
          </cell>
          <cell r="AX51">
            <v>29</v>
          </cell>
          <cell r="AY51">
            <v>12</v>
          </cell>
          <cell r="AZ51">
            <v>22</v>
          </cell>
          <cell r="BA51">
            <v>0</v>
          </cell>
          <cell r="BB51">
            <v>38</v>
          </cell>
          <cell r="BC51">
            <v>0</v>
          </cell>
          <cell r="BD51">
            <v>0</v>
          </cell>
          <cell r="BE51">
            <v>16</v>
          </cell>
          <cell r="BF51">
            <v>14</v>
          </cell>
          <cell r="BG51">
            <v>5</v>
          </cell>
          <cell r="BH51">
            <v>37</v>
          </cell>
          <cell r="BI51">
            <v>7</v>
          </cell>
          <cell r="BJ51">
            <v>62</v>
          </cell>
          <cell r="BK51">
            <v>33</v>
          </cell>
          <cell r="BL51">
            <v>5</v>
          </cell>
          <cell r="BM51">
            <v>9</v>
          </cell>
          <cell r="BN51">
            <v>0</v>
          </cell>
          <cell r="BO51">
            <v>0</v>
          </cell>
          <cell r="BP51">
            <v>29</v>
          </cell>
          <cell r="BQ51">
            <v>3</v>
          </cell>
          <cell r="BR51">
            <v>0</v>
          </cell>
          <cell r="BS51">
            <v>66</v>
          </cell>
          <cell r="BT51">
            <v>5</v>
          </cell>
          <cell r="BU51">
            <v>21</v>
          </cell>
          <cell r="BV51">
            <v>584</v>
          </cell>
          <cell r="BW51">
            <v>6</v>
          </cell>
          <cell r="BX51">
            <v>4</v>
          </cell>
          <cell r="BY51">
            <v>1</v>
          </cell>
          <cell r="BZ51">
            <v>27</v>
          </cell>
          <cell r="CA51">
            <v>28</v>
          </cell>
          <cell r="CB51">
            <v>0</v>
          </cell>
          <cell r="CC51">
            <v>8</v>
          </cell>
        </row>
        <row r="52">
          <cell r="A52" t="str">
            <v>No distribution transformers</v>
          </cell>
          <cell r="B52" t="str">
            <v>NTRFD</v>
          </cell>
          <cell r="C52">
            <v>2009</v>
          </cell>
          <cell r="D52">
            <v>4731</v>
          </cell>
          <cell r="E52">
            <v>324</v>
          </cell>
          <cell r="F52">
            <v>5316</v>
          </cell>
          <cell r="G52">
            <v>3300</v>
          </cell>
          <cell r="H52">
            <v>3708</v>
          </cell>
          <cell r="I52">
            <v>9182</v>
          </cell>
          <cell r="J52">
            <v>7027</v>
          </cell>
          <cell r="K52">
            <v>2338</v>
          </cell>
          <cell r="L52">
            <v>836</v>
          </cell>
          <cell r="M52">
            <v>1</v>
          </cell>
          <cell r="N52">
            <v>3477</v>
          </cell>
          <cell r="O52">
            <v>239</v>
          </cell>
          <cell r="P52">
            <v>2118</v>
          </cell>
          <cell r="Q52">
            <v>290</v>
          </cell>
          <cell r="R52">
            <v>1545</v>
          </cell>
          <cell r="S52">
            <v>25399</v>
          </cell>
          <cell r="T52">
            <v>8244</v>
          </cell>
          <cell r="U52">
            <v>1563</v>
          </cell>
          <cell r="V52">
            <v>730</v>
          </cell>
          <cell r="W52">
            <v>3096</v>
          </cell>
          <cell r="X52">
            <v>2425</v>
          </cell>
          <cell r="Y52">
            <v>804</v>
          </cell>
          <cell r="Z52">
            <v>5605</v>
          </cell>
          <cell r="AA52">
            <v>1426</v>
          </cell>
          <cell r="AB52">
            <v>5798</v>
          </cell>
          <cell r="AC52">
            <v>7424</v>
          </cell>
          <cell r="AD52">
            <v>3686</v>
          </cell>
          <cell r="AE52">
            <v>60</v>
          </cell>
          <cell r="AF52">
            <v>23832</v>
          </cell>
          <cell r="AG52">
            <v>180</v>
          </cell>
          <cell r="AH52">
            <v>742</v>
          </cell>
          <cell r="AI52">
            <v>15125</v>
          </cell>
          <cell r="AJ52">
            <v>90</v>
          </cell>
          <cell r="AK52">
            <v>40525</v>
          </cell>
          <cell r="AL52">
            <v>3248</v>
          </cell>
          <cell r="AM52">
            <v>688</v>
          </cell>
          <cell r="AN52">
            <v>2063</v>
          </cell>
          <cell r="AO52">
            <v>10220</v>
          </cell>
          <cell r="AP52">
            <v>980</v>
          </cell>
          <cell r="AQ52">
            <v>2137</v>
          </cell>
          <cell r="AR52">
            <v>15030</v>
          </cell>
          <cell r="AS52">
            <v>1273</v>
          </cell>
          <cell r="AT52">
            <v>1235</v>
          </cell>
          <cell r="AU52">
            <v>4900</v>
          </cell>
          <cell r="AV52">
            <v>4120</v>
          </cell>
          <cell r="AW52">
            <v>9377</v>
          </cell>
          <cell r="AX52">
            <v>1757</v>
          </cell>
          <cell r="AY52">
            <v>4469</v>
          </cell>
          <cell r="AZ52">
            <v>3971</v>
          </cell>
          <cell r="BA52">
            <v>0</v>
          </cell>
          <cell r="BB52">
            <v>8239</v>
          </cell>
          <cell r="BC52">
            <v>1366</v>
          </cell>
          <cell r="BD52">
            <v>1765</v>
          </cell>
          <cell r="BE52">
            <v>6427</v>
          </cell>
          <cell r="BF52">
            <v>1592</v>
          </cell>
          <cell r="BG52">
            <v>687</v>
          </cell>
          <cell r="BH52">
            <v>3774</v>
          </cell>
          <cell r="BI52">
            <v>2047</v>
          </cell>
          <cell r="BJ52">
            <v>40878</v>
          </cell>
          <cell r="BK52">
            <v>6039</v>
          </cell>
          <cell r="BL52">
            <v>645</v>
          </cell>
          <cell r="BM52">
            <v>973</v>
          </cell>
          <cell r="BN52">
            <v>831</v>
          </cell>
          <cell r="BO52">
            <v>1380</v>
          </cell>
          <cell r="BP52">
            <v>7039</v>
          </cell>
          <cell r="BQ52">
            <v>850</v>
          </cell>
          <cell r="BR52">
            <v>61325</v>
          </cell>
          <cell r="BS52">
            <v>16240</v>
          </cell>
          <cell r="BT52">
            <v>1456</v>
          </cell>
          <cell r="BU52">
            <v>7513</v>
          </cell>
          <cell r="BV52">
            <v>1967</v>
          </cell>
          <cell r="BW52">
            <v>676</v>
          </cell>
          <cell r="BX52">
            <v>433</v>
          </cell>
          <cell r="BY52">
            <v>240</v>
          </cell>
          <cell r="BZ52">
            <v>2989</v>
          </cell>
          <cell r="CA52">
            <v>5263</v>
          </cell>
          <cell r="CB52">
            <v>1618</v>
          </cell>
          <cell r="CC52">
            <v>769</v>
          </cell>
        </row>
        <row r="53">
          <cell r="A53" t="str">
            <v>Utility average load factor</v>
          </cell>
          <cell r="B53" t="str">
            <v>LF</v>
          </cell>
          <cell r="C53">
            <v>2009</v>
          </cell>
          <cell r="D53">
            <v>75</v>
          </cell>
          <cell r="E53">
            <v>73</v>
          </cell>
          <cell r="F53">
            <v>0</v>
          </cell>
          <cell r="G53">
            <v>0</v>
          </cell>
          <cell r="H53">
            <v>72</v>
          </cell>
          <cell r="I53">
            <v>71</v>
          </cell>
          <cell r="J53">
            <v>71</v>
          </cell>
          <cell r="K53">
            <v>73</v>
          </cell>
          <cell r="L53">
            <v>70</v>
          </cell>
          <cell r="M53">
            <v>74</v>
          </cell>
          <cell r="N53">
            <v>0</v>
          </cell>
          <cell r="O53">
            <v>68</v>
          </cell>
          <cell r="P53">
            <v>77</v>
          </cell>
          <cell r="Q53">
            <v>66</v>
          </cell>
          <cell r="R53">
            <v>0</v>
          </cell>
          <cell r="S53">
            <v>74</v>
          </cell>
          <cell r="T53">
            <v>58</v>
          </cell>
          <cell r="U53">
            <v>74</v>
          </cell>
          <cell r="V53">
            <v>72</v>
          </cell>
          <cell r="W53">
            <v>66</v>
          </cell>
          <cell r="X53">
            <v>89</v>
          </cell>
          <cell r="Y53">
            <v>72</v>
          </cell>
          <cell r="Z53">
            <v>73</v>
          </cell>
          <cell r="AA53">
            <v>69</v>
          </cell>
          <cell r="AB53">
            <v>74</v>
          </cell>
          <cell r="AC53">
            <v>47</v>
          </cell>
          <cell r="AD53">
            <v>70</v>
          </cell>
          <cell r="AE53">
            <v>69</v>
          </cell>
          <cell r="AF53">
            <v>65</v>
          </cell>
          <cell r="AG53">
            <v>68</v>
          </cell>
          <cell r="AH53">
            <v>80</v>
          </cell>
          <cell r="AI53">
            <v>73</v>
          </cell>
          <cell r="AJ53">
            <v>80</v>
          </cell>
          <cell r="AK53">
            <v>76</v>
          </cell>
          <cell r="AL53">
            <v>55</v>
          </cell>
          <cell r="AM53">
            <v>69</v>
          </cell>
          <cell r="AN53">
            <v>81</v>
          </cell>
          <cell r="AO53">
            <v>71</v>
          </cell>
          <cell r="AP53">
            <v>76</v>
          </cell>
          <cell r="AQ53">
            <v>73</v>
          </cell>
          <cell r="AR53">
            <v>73</v>
          </cell>
          <cell r="AS53">
            <v>0</v>
          </cell>
          <cell r="AT53">
            <v>71</v>
          </cell>
          <cell r="AU53">
            <v>71</v>
          </cell>
          <cell r="AV53">
            <v>70</v>
          </cell>
          <cell r="AW53">
            <v>0</v>
          </cell>
          <cell r="AX53">
            <v>71</v>
          </cell>
          <cell r="AY53">
            <v>71</v>
          </cell>
          <cell r="AZ53">
            <v>74</v>
          </cell>
          <cell r="BA53">
            <v>72</v>
          </cell>
          <cell r="BB53">
            <v>70</v>
          </cell>
          <cell r="BC53">
            <v>72</v>
          </cell>
          <cell r="BD53">
            <v>77</v>
          </cell>
          <cell r="BE53">
            <v>61</v>
          </cell>
          <cell r="BF53">
            <v>76</v>
          </cell>
          <cell r="BG53">
            <v>70208</v>
          </cell>
          <cell r="BH53">
            <v>72</v>
          </cell>
          <cell r="BI53">
            <v>67</v>
          </cell>
          <cell r="BJ53">
            <v>0</v>
          </cell>
          <cell r="BK53">
            <v>76</v>
          </cell>
          <cell r="BL53">
            <v>70</v>
          </cell>
          <cell r="BM53">
            <v>0</v>
          </cell>
          <cell r="BN53">
            <v>8</v>
          </cell>
          <cell r="BO53">
            <v>55</v>
          </cell>
          <cell r="BP53">
            <v>72</v>
          </cell>
          <cell r="BQ53">
            <v>63</v>
          </cell>
          <cell r="BR53">
            <v>75</v>
          </cell>
          <cell r="BS53">
            <v>74</v>
          </cell>
          <cell r="BT53">
            <v>68</v>
          </cell>
          <cell r="BU53">
            <v>72</v>
          </cell>
          <cell r="BV53">
            <v>68</v>
          </cell>
          <cell r="BW53">
            <v>87</v>
          </cell>
          <cell r="BX53">
            <v>69</v>
          </cell>
          <cell r="BY53">
            <v>69</v>
          </cell>
          <cell r="BZ53">
            <v>70</v>
          </cell>
          <cell r="CA53">
            <v>70</v>
          </cell>
          <cell r="CB53">
            <v>71</v>
          </cell>
          <cell r="CC53">
            <v>71</v>
          </cell>
        </row>
      </sheetData>
      <sheetData sheetId="26">
        <row r="1">
          <cell r="A1" t="str">
            <v>Distributor Data for Year ended Dec 31st, 2008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Grimsby Power Incorporated</v>
          </cell>
          <cell r="AF1" t="str">
            <v>Guelph Hydro Electric Systems Inc.</v>
          </cell>
          <cell r="AG1" t="str">
            <v>Haldimand County Hydro Inc.</v>
          </cell>
          <cell r="AH1" t="str">
            <v>Halton Hills Hydro Inc.</v>
          </cell>
          <cell r="AI1" t="str">
            <v>Hearst Power Distribution Company Limited</v>
          </cell>
          <cell r="AJ1" t="str">
            <v>Horizon Utilities Corporation</v>
          </cell>
          <cell r="AK1" t="str">
            <v>Hydro 2000 Inc.</v>
          </cell>
          <cell r="AL1" t="str">
            <v>Hydro Hawkesbury Inc.</v>
          </cell>
          <cell r="AM1" t="str">
            <v>Hydro One Brampton Networks Inc.</v>
          </cell>
          <cell r="AN1" t="str">
            <v>Hydro One Networks Inc.</v>
          </cell>
          <cell r="AO1" t="str">
            <v>Hydro Ottawa Limited</v>
          </cell>
          <cell r="AP1" t="str">
            <v>Innisfil Hydro Distribution Systems Limited</v>
          </cell>
          <cell r="AQ1" t="str">
            <v>Kenora Hydro Electric Corporation Ltd.</v>
          </cell>
          <cell r="AR1" t="str">
            <v>Kingston Hydro Corporation</v>
          </cell>
          <cell r="AS1" t="str">
            <v>Kitchener-Wilmot Hydro Inc.</v>
          </cell>
          <cell r="AT1" t="str">
            <v>Lakefront Utilities Inc.</v>
          </cell>
          <cell r="AU1" t="str">
            <v>Lakeland Power Distribution Ltd.</v>
          </cell>
          <cell r="AV1" t="str">
            <v>London Hydro Inc.</v>
          </cell>
          <cell r="AW1" t="str">
            <v>Middlesex Power Distribution Corporation</v>
          </cell>
          <cell r="AX1" t="str">
            <v>Midland Power Utility Corporation</v>
          </cell>
          <cell r="AY1" t="str">
            <v>Milton Hydro Distribution Inc.</v>
          </cell>
          <cell r="AZ1" t="str">
            <v>Newbury Power Inc.</v>
          </cell>
          <cell r="BA1" t="str">
            <v>Newmarket - Tay Power Distribution Ltd.</v>
          </cell>
          <cell r="BB1" t="str">
            <v>Niagara Peninsula Energy Inc.</v>
          </cell>
          <cell r="BC1" t="str">
            <v>Niagara-on-the-Lake Hydro Inc.</v>
          </cell>
          <cell r="BD1" t="str">
            <v>Norfolk Power Distribution Inc.</v>
          </cell>
          <cell r="BE1" t="str">
            <v>North Bay Hydro Distribution Limited</v>
          </cell>
          <cell r="BF1" t="str">
            <v>Northern Ontario Wires Inc.</v>
          </cell>
          <cell r="BG1" t="str">
            <v>Oakville Hydro Electricity Distribution Inc.</v>
          </cell>
          <cell r="BH1" t="str">
            <v>Orangeville Hydro Limited</v>
          </cell>
          <cell r="BI1" t="str">
            <v>Orillia Power Distribution Corporation</v>
          </cell>
          <cell r="BJ1" t="str">
            <v>Oshawa PUC Networks Inc.</v>
          </cell>
          <cell r="BK1" t="str">
            <v>Ottawa River Power Corporation</v>
          </cell>
          <cell r="BL1" t="str">
            <v>PUC Distribution Inc.</v>
          </cell>
          <cell r="BM1" t="str">
            <v>Parry Sound Power Corporation</v>
          </cell>
          <cell r="BN1" t="str">
            <v>Peterborough Distribution Incorporated</v>
          </cell>
          <cell r="BO1" t="str">
            <v>Port Colborne (CNP)</v>
          </cell>
          <cell r="BP1" t="str">
            <v>PowerStream Inc.</v>
          </cell>
          <cell r="BQ1" t="str">
            <v>Renfrew Hydro Inc.</v>
          </cell>
          <cell r="BR1" t="str">
            <v>Rideau St. Lawrence Distribution Inc.</v>
          </cell>
          <cell r="BS1" t="str">
            <v>Sioux Lookout Hydro Inc.</v>
          </cell>
          <cell r="BT1" t="str">
            <v>St. Thomas Energy Inc.</v>
          </cell>
          <cell r="BU1" t="str">
            <v>Thunder Bay Hydro Electricity Distribution Inc.</v>
          </cell>
          <cell r="BV1" t="str">
            <v>Tillsonburg Hydro Inc.</v>
          </cell>
          <cell r="BW1" t="str">
            <v>Toronto Hydro-Electric System Limited</v>
          </cell>
          <cell r="BX1" t="str">
            <v>Veridian Connections Inc.</v>
          </cell>
          <cell r="BY1" t="str">
            <v>Wasaga Distribution Inc.</v>
          </cell>
          <cell r="BZ1" t="str">
            <v>Waterloo North Hydro Inc.</v>
          </cell>
          <cell r="CA1" t="str">
            <v>Welland Hydro-Electric System Corp.</v>
          </cell>
          <cell r="CB1" t="str">
            <v>Wellington North Power Inc.</v>
          </cell>
          <cell r="CC1" t="str">
            <v>West Coast Huron Energy Inc.</v>
          </cell>
          <cell r="CD1" t="str">
            <v>West Perth Power Inc.</v>
          </cell>
          <cell r="CE1" t="str">
            <v>Westario Power Inc.</v>
          </cell>
          <cell r="CF1" t="str">
            <v>Whitby Hydro Electric Corporation</v>
          </cell>
          <cell r="CG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O3">
            <v>0</v>
          </cell>
          <cell r="BY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2008</v>
          </cell>
          <cell r="D4">
            <v>4621074.82</v>
          </cell>
          <cell r="E4">
            <v>263950807</v>
          </cell>
          <cell r="F4">
            <v>94490460</v>
          </cell>
          <cell r="G4">
            <v>24093736.550000001</v>
          </cell>
          <cell r="H4">
            <v>80765424.989999995</v>
          </cell>
          <cell r="I4">
            <v>204646848.96000001</v>
          </cell>
          <cell r="J4">
            <v>30442773.68</v>
          </cell>
          <cell r="K4">
            <v>172514795</v>
          </cell>
          <cell r="L4">
            <v>65983149.75</v>
          </cell>
          <cell r="M4">
            <v>15846151.130000001</v>
          </cell>
          <cell r="N4">
            <v>2228162.35</v>
          </cell>
          <cell r="O4">
            <v>75554431.090000004</v>
          </cell>
          <cell r="P4">
            <v>0</v>
          </cell>
          <cell r="Q4">
            <v>3070994.87</v>
          </cell>
          <cell r="R4">
            <v>0</v>
          </cell>
          <cell r="S4">
            <v>25318314.479999997</v>
          </cell>
          <cell r="T4">
            <v>281158907</v>
          </cell>
          <cell r="U4">
            <v>12384643.850000001</v>
          </cell>
          <cell r="V4">
            <v>856957907</v>
          </cell>
          <cell r="W4">
            <v>26045458.080000002</v>
          </cell>
          <cell r="X4">
            <v>6331318.4500000002</v>
          </cell>
          <cell r="Y4">
            <v>51083545.060000002</v>
          </cell>
          <cell r="Z4">
            <v>73645572.930000007</v>
          </cell>
          <cell r="AA4">
            <v>9832493.5700000003</v>
          </cell>
          <cell r="AB4">
            <v>1168039.73</v>
          </cell>
          <cell r="AC4">
            <v>110974956.36</v>
          </cell>
          <cell r="AD4">
            <v>165540317.43000001</v>
          </cell>
          <cell r="AE4">
            <v>26774350.549999997</v>
          </cell>
          <cell r="AF4">
            <v>157312981.66</v>
          </cell>
          <cell r="AG4">
            <v>53099840.490000002</v>
          </cell>
          <cell r="AH4">
            <v>49155765</v>
          </cell>
          <cell r="AI4">
            <v>4004282.02</v>
          </cell>
          <cell r="AJ4">
            <v>597930295.57000005</v>
          </cell>
          <cell r="AK4">
            <v>844578.12</v>
          </cell>
          <cell r="AL4">
            <v>3261518.36</v>
          </cell>
          <cell r="AM4">
            <v>544447869.3900001</v>
          </cell>
          <cell r="AN4">
            <v>6380865900</v>
          </cell>
          <cell r="AO4">
            <v>1063330563.8700001</v>
          </cell>
          <cell r="AP4">
            <v>47165978.340000004</v>
          </cell>
          <cell r="AQ4">
            <v>12100528.23</v>
          </cell>
          <cell r="AR4">
            <v>39002181</v>
          </cell>
          <cell r="AS4">
            <v>286195529.53999996</v>
          </cell>
          <cell r="AT4">
            <v>21225756.98</v>
          </cell>
          <cell r="AU4">
            <v>23220726.300000001</v>
          </cell>
          <cell r="AV4">
            <v>362218674.20999998</v>
          </cell>
          <cell r="AW4">
            <v>17740772.27</v>
          </cell>
          <cell r="AX4">
            <v>18786893.550000001</v>
          </cell>
          <cell r="AY4">
            <v>110264519.52</v>
          </cell>
          <cell r="AZ4">
            <v>0</v>
          </cell>
          <cell r="BA4">
            <v>115931458.44</v>
          </cell>
          <cell r="BB4">
            <v>187306307.06999999</v>
          </cell>
          <cell r="BC4">
            <v>41634183.810000002</v>
          </cell>
          <cell r="BD4">
            <v>83264570.560000002</v>
          </cell>
          <cell r="BE4">
            <v>79712529.159999996</v>
          </cell>
          <cell r="BF4">
            <v>6568209.1499999994</v>
          </cell>
          <cell r="BG4">
            <v>191722317.75</v>
          </cell>
          <cell r="BH4">
            <v>31194411.599999994</v>
          </cell>
          <cell r="BI4">
            <v>33813062.699999996</v>
          </cell>
          <cell r="BJ4">
            <v>148494260.13</v>
          </cell>
          <cell r="BK4">
            <v>24106300.5</v>
          </cell>
          <cell r="BL4">
            <v>79991099.610000014</v>
          </cell>
          <cell r="BM4">
            <v>11136797.01</v>
          </cell>
          <cell r="BN4">
            <v>76523045.779999986</v>
          </cell>
          <cell r="BO4">
            <v>10917517.409999998</v>
          </cell>
          <cell r="BP4">
            <v>1057768364.97</v>
          </cell>
          <cell r="BQ4">
            <v>11544649.630000001</v>
          </cell>
          <cell r="BR4">
            <v>5577282.8299999991</v>
          </cell>
          <cell r="BS4">
            <v>7480631.54</v>
          </cell>
          <cell r="BT4">
            <v>43489840.420000002</v>
          </cell>
          <cell r="BU4">
            <v>146657320.83000001</v>
          </cell>
          <cell r="BV4">
            <v>15618792.210000001</v>
          </cell>
          <cell r="BW4">
            <v>3992278684.3999996</v>
          </cell>
          <cell r="BX4">
            <v>319907486</v>
          </cell>
          <cell r="BY4">
            <v>20404158.050000001</v>
          </cell>
          <cell r="BZ4">
            <v>208809919.73999998</v>
          </cell>
          <cell r="CA4">
            <v>45944298.890000008</v>
          </cell>
          <cell r="CB4">
            <v>9999190.9399999995</v>
          </cell>
          <cell r="CC4">
            <v>5641700</v>
          </cell>
          <cell r="CD4">
            <v>4749365.66</v>
          </cell>
          <cell r="CE4">
            <v>45491667</v>
          </cell>
          <cell r="CF4">
            <v>142025821.28999999</v>
          </cell>
          <cell r="CG4">
            <v>36045408.640000001</v>
          </cell>
        </row>
        <row r="5">
          <cell r="A5" t="str">
            <v>Accumulated Amortization</v>
          </cell>
          <cell r="B5" t="str">
            <v>ACCDEP</v>
          </cell>
          <cell r="C5">
            <v>2008</v>
          </cell>
          <cell r="D5">
            <v>-2691084.58</v>
          </cell>
          <cell r="E5">
            <v>-108307273</v>
          </cell>
          <cell r="F5">
            <v>-40991332</v>
          </cell>
          <cell r="G5">
            <v>-7127979.7800000003</v>
          </cell>
          <cell r="H5">
            <v>-19952642.949999999</v>
          </cell>
          <cell r="I5">
            <v>-110492857.75</v>
          </cell>
          <cell r="J5">
            <v>-12509150.09</v>
          </cell>
          <cell r="K5">
            <v>-78984079</v>
          </cell>
          <cell r="L5">
            <v>-26486379.459999997</v>
          </cell>
          <cell r="M5">
            <v>-7902234.3899999997</v>
          </cell>
          <cell r="N5">
            <v>-1341745.95</v>
          </cell>
          <cell r="O5">
            <v>-25236982.25</v>
          </cell>
          <cell r="P5">
            <v>0</v>
          </cell>
          <cell r="Q5">
            <v>-735772.1</v>
          </cell>
          <cell r="R5">
            <v>0</v>
          </cell>
          <cell r="S5">
            <v>-13052260.300000001</v>
          </cell>
          <cell r="T5">
            <v>-99331878</v>
          </cell>
          <cell r="U5">
            <v>-4051508.71</v>
          </cell>
          <cell r="V5">
            <v>-388583876</v>
          </cell>
          <cell r="W5">
            <v>-5837667.2599999998</v>
          </cell>
          <cell r="X5">
            <v>-4245105.3899999997</v>
          </cell>
          <cell r="Y5">
            <v>-12051448.130000001</v>
          </cell>
          <cell r="Z5">
            <v>-38726545.880000003</v>
          </cell>
          <cell r="AA5">
            <v>-6852036.3499999996</v>
          </cell>
          <cell r="AB5">
            <v>-822278.26</v>
          </cell>
          <cell r="AC5">
            <v>-48961826.780000001</v>
          </cell>
          <cell r="AD5">
            <v>-93177138.680000007</v>
          </cell>
          <cell r="AE5">
            <v>-11823433.189999999</v>
          </cell>
          <cell r="AF5">
            <v>-43283117.740000002</v>
          </cell>
          <cell r="AG5">
            <v>-18016294.52</v>
          </cell>
          <cell r="AH5">
            <v>-15028705</v>
          </cell>
          <cell r="AI5">
            <v>-3043718.95</v>
          </cell>
          <cell r="AJ5">
            <v>-297186248.69</v>
          </cell>
          <cell r="AK5">
            <v>-321680.07</v>
          </cell>
          <cell r="AL5">
            <v>-1322275.6599999999</v>
          </cell>
          <cell r="AM5">
            <v>-214006339.16</v>
          </cell>
          <cell r="AN5">
            <v>-2449454900</v>
          </cell>
          <cell r="AO5">
            <v>-456916396.89999998</v>
          </cell>
          <cell r="AP5">
            <v>-25149794.329999998</v>
          </cell>
          <cell r="AQ5">
            <v>-6100549.4699999997</v>
          </cell>
          <cell r="AR5">
            <v>-13790810</v>
          </cell>
          <cell r="AS5">
            <v>-119897299.41</v>
          </cell>
          <cell r="AT5">
            <v>-9640718.0800000001</v>
          </cell>
          <cell r="AU5">
            <v>-7407082.2800000003</v>
          </cell>
          <cell r="AV5">
            <v>-163035544.24000001</v>
          </cell>
          <cell r="AW5">
            <v>-9052538.1899999995</v>
          </cell>
          <cell r="AX5">
            <v>-9990905.6099999994</v>
          </cell>
          <cell r="AY5">
            <v>-41043335.799999997</v>
          </cell>
          <cell r="AZ5">
            <v>0</v>
          </cell>
          <cell r="BA5">
            <v>-51229759.299999997</v>
          </cell>
          <cell r="BB5">
            <v>-88760738.900000006</v>
          </cell>
          <cell r="BC5">
            <v>-17220940.359999999</v>
          </cell>
          <cell r="BD5">
            <v>-33574501.289999999</v>
          </cell>
          <cell r="BE5">
            <v>-43929480.119999997</v>
          </cell>
          <cell r="BF5">
            <v>-2884392.92</v>
          </cell>
          <cell r="BG5">
            <v>-68906651.989999995</v>
          </cell>
          <cell r="BH5">
            <v>-14945573.359999999</v>
          </cell>
          <cell r="BI5">
            <v>-17559244.23</v>
          </cell>
          <cell r="BJ5">
            <v>-74487859.230000004</v>
          </cell>
          <cell r="BK5">
            <v>-14964771.01</v>
          </cell>
          <cell r="BL5">
            <v>-44922665</v>
          </cell>
          <cell r="BM5">
            <v>-6761274.25</v>
          </cell>
          <cell r="BN5">
            <v>-24083215.440000001</v>
          </cell>
          <cell r="BO5">
            <v>-1290644.1000000001</v>
          </cell>
          <cell r="BP5">
            <v>-455079131.66000003</v>
          </cell>
          <cell r="BQ5">
            <v>-7402264.4800000004</v>
          </cell>
          <cell r="BR5">
            <v>-1367600.83</v>
          </cell>
          <cell r="BS5">
            <v>-2263978.98</v>
          </cell>
          <cell r="BT5">
            <v>-17965232.41</v>
          </cell>
          <cell r="BU5">
            <v>-78207282.849999994</v>
          </cell>
          <cell r="BV5">
            <v>-7583760.8899999997</v>
          </cell>
          <cell r="BW5">
            <v>-2014323146.9000001</v>
          </cell>
          <cell r="BX5">
            <v>-158940161</v>
          </cell>
          <cell r="BY5">
            <v>-10029717.779999999</v>
          </cell>
          <cell r="BZ5">
            <v>-90632779.969999999</v>
          </cell>
          <cell r="CA5">
            <v>-23847488.460000001</v>
          </cell>
          <cell r="CB5">
            <v>-5213349.5</v>
          </cell>
          <cell r="CC5">
            <v>-1823458</v>
          </cell>
          <cell r="CD5">
            <v>-2814174.26</v>
          </cell>
          <cell r="CE5">
            <v>-12195758</v>
          </cell>
          <cell r="CF5">
            <v>-59554995.579999998</v>
          </cell>
          <cell r="CG5">
            <v>-13268159.710000001</v>
          </cell>
        </row>
        <row r="6">
          <cell r="A6" t="str">
            <v>Amortization Expense</v>
          </cell>
          <cell r="B6">
            <v>0</v>
          </cell>
          <cell r="C6">
            <v>2008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</row>
        <row r="7">
          <cell r="A7" t="str">
            <v>Plant Additions</v>
          </cell>
          <cell r="B7" t="str">
            <v>PADD</v>
          </cell>
          <cell r="C7">
            <v>2008</v>
          </cell>
          <cell r="D7">
            <v>335031.3</v>
          </cell>
          <cell r="E7">
            <v>15218526</v>
          </cell>
          <cell r="F7">
            <v>4973246</v>
          </cell>
          <cell r="G7">
            <v>1351300</v>
          </cell>
          <cell r="H7">
            <v>5934691</v>
          </cell>
          <cell r="I7">
            <v>11059871.91</v>
          </cell>
          <cell r="J7">
            <v>2704891.27</v>
          </cell>
          <cell r="K7">
            <v>8395572.6099999994</v>
          </cell>
          <cell r="L7">
            <v>5019497.78</v>
          </cell>
          <cell r="M7">
            <v>387900.58</v>
          </cell>
          <cell r="N7">
            <v>42373.74</v>
          </cell>
          <cell r="O7">
            <v>5347119</v>
          </cell>
          <cell r="P7">
            <v>0</v>
          </cell>
          <cell r="Q7">
            <v>128978.46</v>
          </cell>
          <cell r="R7">
            <v>0</v>
          </cell>
          <cell r="S7">
            <v>1199448.0900000001</v>
          </cell>
          <cell r="T7">
            <v>10038321</v>
          </cell>
          <cell r="U7">
            <v>1097304.8600000001</v>
          </cell>
          <cell r="V7">
            <v>49396513</v>
          </cell>
          <cell r="W7">
            <v>2165216.08</v>
          </cell>
          <cell r="X7">
            <v>232702.58</v>
          </cell>
          <cell r="Y7">
            <v>6069658</v>
          </cell>
          <cell r="Z7">
            <v>5469756.9800000004</v>
          </cell>
          <cell r="AA7">
            <v>160373</v>
          </cell>
          <cell r="AB7">
            <v>76189</v>
          </cell>
          <cell r="AC7">
            <v>11609629</v>
          </cell>
          <cell r="AD7">
            <v>8094590</v>
          </cell>
          <cell r="AE7">
            <v>959420.49</v>
          </cell>
          <cell r="AF7">
            <v>13599866.039999999</v>
          </cell>
          <cell r="AG7">
            <v>4937016</v>
          </cell>
          <cell r="AH7">
            <v>3306411</v>
          </cell>
          <cell r="AI7">
            <v>114484.46</v>
          </cell>
          <cell r="AJ7">
            <v>41743793</v>
          </cell>
          <cell r="AK7">
            <v>199904</v>
          </cell>
          <cell r="AL7">
            <v>172758.14</v>
          </cell>
          <cell r="AM7">
            <v>25551586</v>
          </cell>
          <cell r="AN7">
            <v>541500000</v>
          </cell>
          <cell r="AO7">
            <v>68160413</v>
          </cell>
          <cell r="AP7">
            <v>2398380.2000000002</v>
          </cell>
          <cell r="AQ7">
            <v>649292.38</v>
          </cell>
          <cell r="AR7">
            <v>3757161</v>
          </cell>
          <cell r="AS7">
            <v>17929962.140000001</v>
          </cell>
          <cell r="AT7">
            <v>1469906.81</v>
          </cell>
          <cell r="AU7">
            <v>1478461.32</v>
          </cell>
          <cell r="AV7">
            <v>28239054</v>
          </cell>
          <cell r="AW7">
            <v>1116382</v>
          </cell>
          <cell r="AX7">
            <v>2008954.33</v>
          </cell>
          <cell r="AY7">
            <v>6513565.8499999996</v>
          </cell>
          <cell r="AZ7">
            <v>0</v>
          </cell>
          <cell r="BA7">
            <v>7050993.4299999997</v>
          </cell>
          <cell r="BB7">
            <v>15400649.359999999</v>
          </cell>
          <cell r="BC7">
            <v>1681902.6</v>
          </cell>
          <cell r="BD7">
            <v>4276639</v>
          </cell>
          <cell r="BE7">
            <v>5078898.0599999996</v>
          </cell>
          <cell r="BF7">
            <v>591028</v>
          </cell>
          <cell r="BG7">
            <v>19368314</v>
          </cell>
          <cell r="BH7">
            <v>1492908.2</v>
          </cell>
          <cell r="BI7">
            <v>2251561</v>
          </cell>
          <cell r="BJ7">
            <v>9942000</v>
          </cell>
          <cell r="BK7">
            <v>804554.98</v>
          </cell>
          <cell r="BL7">
            <v>4939789</v>
          </cell>
          <cell r="BM7">
            <v>667281.55000000005</v>
          </cell>
          <cell r="BN7">
            <v>4409757</v>
          </cell>
          <cell r="BO7">
            <v>1803889.06</v>
          </cell>
          <cell r="BP7">
            <v>74602622.980000004</v>
          </cell>
          <cell r="BQ7">
            <v>368204</v>
          </cell>
          <cell r="BR7">
            <v>576549.17000000004</v>
          </cell>
          <cell r="BS7">
            <v>440124.3</v>
          </cell>
          <cell r="BT7">
            <v>2558791.52</v>
          </cell>
          <cell r="BU7">
            <v>7822358</v>
          </cell>
          <cell r="BV7">
            <v>917687</v>
          </cell>
          <cell r="BW7">
            <v>227916609</v>
          </cell>
          <cell r="BX7">
            <v>17111921</v>
          </cell>
          <cell r="BY7">
            <v>1968842.49</v>
          </cell>
          <cell r="BZ7">
            <v>14448141</v>
          </cell>
          <cell r="CA7">
            <v>2254765</v>
          </cell>
          <cell r="CB7">
            <v>1401159</v>
          </cell>
          <cell r="CC7">
            <v>348736</v>
          </cell>
          <cell r="CD7">
            <v>180411</v>
          </cell>
          <cell r="CE7">
            <v>6674936</v>
          </cell>
          <cell r="CF7">
            <v>7504184</v>
          </cell>
          <cell r="CG7">
            <v>3900263.58</v>
          </cell>
        </row>
        <row r="8">
          <cell r="A8" t="str">
            <v>OM&amp;A Expense</v>
          </cell>
          <cell r="B8" t="str">
            <v>COMA</v>
          </cell>
          <cell r="C8">
            <v>2008</v>
          </cell>
          <cell r="D8">
            <v>838668.86</v>
          </cell>
          <cell r="E8">
            <v>10137547</v>
          </cell>
          <cell r="F8">
            <v>8965563</v>
          </cell>
          <cell r="G8">
            <v>3210945.14</v>
          </cell>
          <cell r="H8">
            <v>7528624.5530000003</v>
          </cell>
          <cell r="I8">
            <v>12638483.060000001</v>
          </cell>
          <cell r="J8">
            <v>3479392.53</v>
          </cell>
          <cell r="K8">
            <v>8704501</v>
          </cell>
          <cell r="L8">
            <v>4369848.6199999992</v>
          </cell>
          <cell r="M8">
            <v>1561746.15</v>
          </cell>
          <cell r="N8">
            <v>580666.64</v>
          </cell>
          <cell r="O8">
            <v>5434315.1999999993</v>
          </cell>
          <cell r="P8">
            <v>0</v>
          </cell>
          <cell r="Q8">
            <v>404632.86</v>
          </cell>
          <cell r="R8">
            <v>0</v>
          </cell>
          <cell r="S8">
            <v>1885608.0899999996</v>
          </cell>
          <cell r="T8">
            <v>20700532</v>
          </cell>
          <cell r="U8">
            <v>1071488.0299999998</v>
          </cell>
          <cell r="V8">
            <v>42361149</v>
          </cell>
          <cell r="W8">
            <v>5363655.49</v>
          </cell>
          <cell r="X8">
            <v>995486.29</v>
          </cell>
          <cell r="Y8">
            <v>5142312.67</v>
          </cell>
          <cell r="Z8">
            <v>3528621.44</v>
          </cell>
          <cell r="AA8">
            <v>1257859.71</v>
          </cell>
          <cell r="AB8">
            <v>206511.08</v>
          </cell>
          <cell r="AC8">
            <v>8472982.2799999993</v>
          </cell>
          <cell r="AD8">
            <v>10563085.060000001</v>
          </cell>
          <cell r="AE8">
            <v>1744924.6500000001</v>
          </cell>
          <cell r="AF8">
            <v>9950466.1999999993</v>
          </cell>
          <cell r="AG8">
            <v>6934686.3399999999</v>
          </cell>
          <cell r="AH8">
            <v>4979699</v>
          </cell>
          <cell r="AI8">
            <v>677866.85800000012</v>
          </cell>
          <cell r="AJ8">
            <v>39288448.700000003</v>
          </cell>
          <cell r="AK8">
            <v>235812.40000000002</v>
          </cell>
          <cell r="AL8">
            <v>790094.16999999993</v>
          </cell>
          <cell r="AM8">
            <v>17791258.670000002</v>
          </cell>
          <cell r="AN8">
            <v>447646800</v>
          </cell>
          <cell r="AO8">
            <v>49866448.300000004</v>
          </cell>
          <cell r="AP8">
            <v>3488595.34</v>
          </cell>
          <cell r="AQ8">
            <v>1546797.05</v>
          </cell>
          <cell r="AR8">
            <v>4990520.66</v>
          </cell>
          <cell r="AS8">
            <v>12336072.51</v>
          </cell>
          <cell r="AT8">
            <v>1854928.2899999998</v>
          </cell>
          <cell r="AU8">
            <v>2679086.5300000003</v>
          </cell>
          <cell r="AV8">
            <v>26118186.039999999</v>
          </cell>
          <cell r="AW8">
            <v>1415406.5600000003</v>
          </cell>
          <cell r="AX8">
            <v>1715833.24</v>
          </cell>
          <cell r="AY8">
            <v>4971485.8500000006</v>
          </cell>
          <cell r="AZ8">
            <v>0</v>
          </cell>
          <cell r="BA8">
            <v>6214558.9799999995</v>
          </cell>
          <cell r="BB8">
            <v>12501129.92</v>
          </cell>
          <cell r="BC8">
            <v>1686713.6100000003</v>
          </cell>
          <cell r="BD8">
            <v>5132563.7199999988</v>
          </cell>
          <cell r="BE8">
            <v>4844870.040000001</v>
          </cell>
          <cell r="BF8">
            <v>1916695.16</v>
          </cell>
          <cell r="BG8">
            <v>9625878.9100000001</v>
          </cell>
          <cell r="BH8">
            <v>2156890.44</v>
          </cell>
          <cell r="BI8">
            <v>3737525.09</v>
          </cell>
          <cell r="BJ8">
            <v>8435686.1600000001</v>
          </cell>
          <cell r="BK8">
            <v>2313764.75</v>
          </cell>
          <cell r="BL8">
            <v>7022128</v>
          </cell>
          <cell r="BM8">
            <v>1171644.75</v>
          </cell>
          <cell r="BN8">
            <v>6882938.25</v>
          </cell>
          <cell r="BO8">
            <v>3648126.04</v>
          </cell>
          <cell r="BP8">
            <v>42942386.100000001</v>
          </cell>
          <cell r="BQ8">
            <v>1027939.27</v>
          </cell>
          <cell r="BR8">
            <v>1461898.3399999999</v>
          </cell>
          <cell r="BS8">
            <v>1124817.5599999998</v>
          </cell>
          <cell r="BT8">
            <v>3075601.4</v>
          </cell>
          <cell r="BU8">
            <v>11457312.399999999</v>
          </cell>
          <cell r="BV8">
            <v>1616901.99</v>
          </cell>
          <cell r="BW8">
            <v>160614322.36999997</v>
          </cell>
          <cell r="BX8">
            <v>18447671</v>
          </cell>
          <cell r="BY8">
            <v>1870154.3800000001</v>
          </cell>
          <cell r="BZ8">
            <v>8620992.3099999987</v>
          </cell>
          <cell r="CA8">
            <v>4486554.82</v>
          </cell>
          <cell r="CB8">
            <v>1190255.3599999999</v>
          </cell>
          <cell r="CC8">
            <v>1291065</v>
          </cell>
          <cell r="CD8">
            <v>586433.19000000006</v>
          </cell>
          <cell r="CE8">
            <v>4867998</v>
          </cell>
          <cell r="CF8">
            <v>7844132.5199999996</v>
          </cell>
          <cell r="CG8">
            <v>3215677.7</v>
          </cell>
        </row>
        <row r="9">
          <cell r="A9" t="str">
            <v>Income Taxes</v>
          </cell>
          <cell r="B9" t="str">
            <v>CTAXINC</v>
          </cell>
          <cell r="C9">
            <v>2008</v>
          </cell>
          <cell r="D9">
            <v>9090</v>
          </cell>
          <cell r="E9">
            <v>3718000</v>
          </cell>
          <cell r="F9">
            <v>816403</v>
          </cell>
          <cell r="G9">
            <v>698563</v>
          </cell>
          <cell r="H9">
            <v>1232713</v>
          </cell>
          <cell r="I9">
            <v>2024770.84</v>
          </cell>
          <cell r="J9">
            <v>80802.460000000006</v>
          </cell>
          <cell r="K9">
            <v>2416720</v>
          </cell>
          <cell r="L9">
            <v>319735</v>
          </cell>
          <cell r="M9">
            <v>123859</v>
          </cell>
          <cell r="N9">
            <v>0</v>
          </cell>
          <cell r="O9">
            <v>1069953.71</v>
          </cell>
          <cell r="P9">
            <v>0</v>
          </cell>
          <cell r="Q9">
            <v>29268</v>
          </cell>
          <cell r="R9">
            <v>0</v>
          </cell>
          <cell r="S9">
            <v>815549</v>
          </cell>
          <cell r="T9">
            <v>3875000</v>
          </cell>
          <cell r="U9">
            <v>-73170</v>
          </cell>
          <cell r="V9">
            <v>11512162</v>
          </cell>
          <cell r="W9">
            <v>372520.37</v>
          </cell>
          <cell r="X9">
            <v>0</v>
          </cell>
          <cell r="Y9">
            <v>770997.25</v>
          </cell>
          <cell r="Z9">
            <v>872000</v>
          </cell>
          <cell r="AA9">
            <v>-5294</v>
          </cell>
          <cell r="AB9">
            <v>0</v>
          </cell>
          <cell r="AC9">
            <v>1580251.13</v>
          </cell>
          <cell r="AD9">
            <v>2559390</v>
          </cell>
          <cell r="AE9">
            <v>160355.99</v>
          </cell>
          <cell r="AF9">
            <v>1710174.7</v>
          </cell>
          <cell r="AG9">
            <v>1292295.19</v>
          </cell>
          <cell r="AH9">
            <v>708593</v>
          </cell>
          <cell r="AI9">
            <v>1800</v>
          </cell>
          <cell r="AJ9">
            <v>6225339.2699999996</v>
          </cell>
          <cell r="AK9">
            <v>-14517</v>
          </cell>
          <cell r="AL9">
            <v>74302</v>
          </cell>
          <cell r="AM9">
            <v>8199870</v>
          </cell>
          <cell r="AN9">
            <v>62655800</v>
          </cell>
          <cell r="AO9">
            <v>12470203</v>
          </cell>
          <cell r="AP9">
            <v>399640</v>
          </cell>
          <cell r="AQ9">
            <v>22279</v>
          </cell>
          <cell r="AR9">
            <v>942927</v>
          </cell>
          <cell r="AS9">
            <v>2822558.78</v>
          </cell>
          <cell r="AT9">
            <v>557612.89</v>
          </cell>
          <cell r="AU9">
            <v>174376</v>
          </cell>
          <cell r="AV9">
            <v>3231771</v>
          </cell>
          <cell r="AW9">
            <v>164072.85999999999</v>
          </cell>
          <cell r="AX9">
            <v>270500</v>
          </cell>
          <cell r="AY9">
            <v>814047</v>
          </cell>
          <cell r="AZ9">
            <v>0</v>
          </cell>
          <cell r="BA9">
            <v>1607995.55</v>
          </cell>
          <cell r="BB9">
            <v>1472780.77</v>
          </cell>
          <cell r="BC9">
            <v>280101.74</v>
          </cell>
          <cell r="BD9">
            <v>621013</v>
          </cell>
          <cell r="BE9">
            <v>643734</v>
          </cell>
          <cell r="BF9">
            <v>17018</v>
          </cell>
          <cell r="BG9">
            <v>2628032.0499999998</v>
          </cell>
          <cell r="BH9">
            <v>406026</v>
          </cell>
          <cell r="BI9">
            <v>473000</v>
          </cell>
          <cell r="BJ9">
            <v>1933850.08</v>
          </cell>
          <cell r="BK9">
            <v>92372</v>
          </cell>
          <cell r="BL9">
            <v>1045700</v>
          </cell>
          <cell r="BM9">
            <v>56441</v>
          </cell>
          <cell r="BN9">
            <v>811656</v>
          </cell>
          <cell r="BO9">
            <v>62063</v>
          </cell>
          <cell r="BP9">
            <v>7430468.75</v>
          </cell>
          <cell r="BQ9">
            <v>25099</v>
          </cell>
          <cell r="BR9">
            <v>23799</v>
          </cell>
          <cell r="BS9">
            <v>25818</v>
          </cell>
          <cell r="BT9">
            <v>677819.9</v>
          </cell>
          <cell r="BU9">
            <v>963000</v>
          </cell>
          <cell r="BV9">
            <v>45648</v>
          </cell>
          <cell r="BW9">
            <v>8968713</v>
          </cell>
          <cell r="BX9">
            <v>4297652</v>
          </cell>
          <cell r="BY9">
            <v>272196.90999999997</v>
          </cell>
          <cell r="BZ9">
            <v>1776795.96</v>
          </cell>
          <cell r="CA9">
            <v>393212.33</v>
          </cell>
          <cell r="CB9">
            <v>-10158</v>
          </cell>
          <cell r="CC9">
            <v>41822</v>
          </cell>
          <cell r="CD9">
            <v>0</v>
          </cell>
          <cell r="CE9">
            <v>52690</v>
          </cell>
          <cell r="CF9">
            <v>2794834</v>
          </cell>
          <cell r="CG9">
            <v>453777.5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2008</v>
          </cell>
          <cell r="D10">
            <v>1676</v>
          </cell>
          <cell r="E10">
            <v>69628</v>
          </cell>
          <cell r="F10">
            <v>36218</v>
          </cell>
          <cell r="G10">
            <v>9456</v>
          </cell>
          <cell r="H10">
            <v>37473</v>
          </cell>
          <cell r="I10">
            <v>62737</v>
          </cell>
          <cell r="J10">
            <v>14387</v>
          </cell>
          <cell r="K10">
            <v>49297</v>
          </cell>
          <cell r="L10">
            <v>15616</v>
          </cell>
          <cell r="M10">
            <v>6309</v>
          </cell>
          <cell r="N10">
            <v>1335</v>
          </cell>
          <cell r="O10">
            <v>32094</v>
          </cell>
          <cell r="P10">
            <v>0</v>
          </cell>
          <cell r="Q10">
            <v>1936</v>
          </cell>
          <cell r="R10">
            <v>0</v>
          </cell>
          <cell r="S10">
            <v>10853</v>
          </cell>
          <cell r="T10">
            <v>84644</v>
          </cell>
          <cell r="U10">
            <v>3543</v>
          </cell>
          <cell r="V10">
            <v>186929</v>
          </cell>
          <cell r="W10">
            <v>14312</v>
          </cell>
          <cell r="X10">
            <v>3349</v>
          </cell>
          <cell r="Y10">
            <v>27929</v>
          </cell>
          <cell r="Z10">
            <v>19394</v>
          </cell>
          <cell r="AA10">
            <v>4001</v>
          </cell>
          <cell r="AB10">
            <v>681</v>
          </cell>
          <cell r="AC10">
            <v>11587</v>
          </cell>
          <cell r="AD10">
            <v>46215</v>
          </cell>
          <cell r="AE10">
            <v>9937</v>
          </cell>
          <cell r="AF10">
            <v>48914</v>
          </cell>
          <cell r="AG10">
            <v>20815</v>
          </cell>
          <cell r="AH10">
            <v>20818</v>
          </cell>
          <cell r="AI10">
            <v>2763</v>
          </cell>
          <cell r="AJ10">
            <v>233947</v>
          </cell>
          <cell r="AK10">
            <v>1177</v>
          </cell>
          <cell r="AL10">
            <v>5375</v>
          </cell>
          <cell r="AM10">
            <v>129585</v>
          </cell>
          <cell r="AN10">
            <v>1187253</v>
          </cell>
          <cell r="AO10">
            <v>291639</v>
          </cell>
          <cell r="AP10">
            <v>14471</v>
          </cell>
          <cell r="AQ10">
            <v>5583</v>
          </cell>
          <cell r="AR10">
            <v>26940</v>
          </cell>
          <cell r="AS10">
            <v>84195</v>
          </cell>
          <cell r="AT10">
            <v>9215</v>
          </cell>
          <cell r="AU10">
            <v>9295</v>
          </cell>
          <cell r="AV10">
            <v>143797</v>
          </cell>
          <cell r="AW10">
            <v>7026</v>
          </cell>
          <cell r="AX10">
            <v>6773</v>
          </cell>
          <cell r="AY10">
            <v>25373</v>
          </cell>
          <cell r="AZ10">
            <v>0</v>
          </cell>
          <cell r="BA10">
            <v>31874</v>
          </cell>
          <cell r="BB10">
            <v>50255</v>
          </cell>
          <cell r="BC10">
            <v>7798</v>
          </cell>
          <cell r="BD10">
            <v>18806</v>
          </cell>
          <cell r="BE10">
            <v>23669</v>
          </cell>
          <cell r="BF10">
            <v>6055</v>
          </cell>
          <cell r="BG10">
            <v>62038</v>
          </cell>
          <cell r="BH10">
            <v>10200</v>
          </cell>
          <cell r="BI10">
            <v>12797</v>
          </cell>
          <cell r="BJ10">
            <v>51813</v>
          </cell>
          <cell r="BK10">
            <v>10381</v>
          </cell>
          <cell r="BL10">
            <v>32734</v>
          </cell>
          <cell r="BM10">
            <v>3356</v>
          </cell>
          <cell r="BN10">
            <v>34349</v>
          </cell>
          <cell r="BO10">
            <v>9229</v>
          </cell>
          <cell r="BP10">
            <v>244573</v>
          </cell>
          <cell r="BQ10">
            <v>4194</v>
          </cell>
          <cell r="BR10">
            <v>5859</v>
          </cell>
          <cell r="BS10">
            <v>2734</v>
          </cell>
          <cell r="BT10">
            <v>16133</v>
          </cell>
          <cell r="BU10">
            <v>49361</v>
          </cell>
          <cell r="BV10">
            <v>6622</v>
          </cell>
          <cell r="BW10">
            <v>684145</v>
          </cell>
          <cell r="BX10">
            <v>110861</v>
          </cell>
          <cell r="BY10">
            <v>11660</v>
          </cell>
          <cell r="BZ10">
            <v>50478</v>
          </cell>
          <cell r="CA10">
            <v>21706</v>
          </cell>
          <cell r="CB10">
            <v>3535</v>
          </cell>
          <cell r="CC10">
            <v>3878</v>
          </cell>
          <cell r="CD10">
            <v>2007</v>
          </cell>
          <cell r="CE10">
            <v>21592</v>
          </cell>
          <cell r="CF10">
            <v>39225</v>
          </cell>
          <cell r="CG10">
            <v>14645</v>
          </cell>
        </row>
        <row r="11">
          <cell r="A11" t="str">
            <v>Customers - Residential</v>
          </cell>
          <cell r="B11" t="str">
            <v>YNR</v>
          </cell>
          <cell r="C11">
            <v>2008</v>
          </cell>
          <cell r="D11">
            <v>1416</v>
          </cell>
          <cell r="E11">
            <v>62513</v>
          </cell>
          <cell r="F11">
            <v>31626</v>
          </cell>
          <cell r="G11">
            <v>8066</v>
          </cell>
          <cell r="H11">
            <v>33869</v>
          </cell>
          <cell r="I11">
            <v>56839</v>
          </cell>
          <cell r="J11">
            <v>12700</v>
          </cell>
          <cell r="K11">
            <v>43918</v>
          </cell>
          <cell r="L11">
            <v>14182</v>
          </cell>
          <cell r="M11">
            <v>5562</v>
          </cell>
          <cell r="N11">
            <v>1148</v>
          </cell>
          <cell r="O11">
            <v>28504</v>
          </cell>
          <cell r="P11">
            <v>0</v>
          </cell>
          <cell r="Q11">
            <v>1743</v>
          </cell>
          <cell r="R11">
            <v>0</v>
          </cell>
          <cell r="S11">
            <v>9638</v>
          </cell>
          <cell r="T11">
            <v>76400</v>
          </cell>
          <cell r="U11">
            <v>3100</v>
          </cell>
          <cell r="V11">
            <v>165882</v>
          </cell>
          <cell r="W11">
            <v>12747</v>
          </cell>
          <cell r="X11">
            <v>2848</v>
          </cell>
          <cell r="Y11">
            <v>25711</v>
          </cell>
          <cell r="Z11">
            <v>17178</v>
          </cell>
          <cell r="AA11">
            <v>3520</v>
          </cell>
          <cell r="AB11">
            <v>594</v>
          </cell>
          <cell r="AC11">
            <v>10601</v>
          </cell>
          <cell r="AD11">
            <v>41634</v>
          </cell>
          <cell r="AE11">
            <v>9092</v>
          </cell>
          <cell r="AF11">
            <v>44640</v>
          </cell>
          <cell r="AG11">
            <v>18245</v>
          </cell>
          <cell r="AH11">
            <v>18881</v>
          </cell>
          <cell r="AI11">
            <v>2327</v>
          </cell>
          <cell r="AJ11">
            <v>211826</v>
          </cell>
          <cell r="AK11">
            <v>1019</v>
          </cell>
          <cell r="AL11">
            <v>4724</v>
          </cell>
          <cell r="AM11">
            <v>120395</v>
          </cell>
          <cell r="AN11">
            <v>1077500</v>
          </cell>
          <cell r="AO11">
            <v>264958</v>
          </cell>
          <cell r="AP11">
            <v>13472</v>
          </cell>
          <cell r="AQ11">
            <v>4790</v>
          </cell>
          <cell r="AR11">
            <v>23142</v>
          </cell>
          <cell r="AS11">
            <v>75847</v>
          </cell>
          <cell r="AT11">
            <v>7942</v>
          </cell>
          <cell r="AU11">
            <v>7605</v>
          </cell>
          <cell r="AV11">
            <v>130245</v>
          </cell>
          <cell r="AW11">
            <v>6246</v>
          </cell>
          <cell r="AX11">
            <v>5935</v>
          </cell>
          <cell r="AY11">
            <v>22755</v>
          </cell>
          <cell r="AZ11">
            <v>0</v>
          </cell>
          <cell r="BA11">
            <v>28484</v>
          </cell>
          <cell r="BB11">
            <v>45053</v>
          </cell>
          <cell r="BC11">
            <v>6436</v>
          </cell>
          <cell r="BD11">
            <v>16547</v>
          </cell>
          <cell r="BE11">
            <v>20757</v>
          </cell>
          <cell r="BF11">
            <v>5214</v>
          </cell>
          <cell r="BG11">
            <v>55658</v>
          </cell>
          <cell r="BH11">
            <v>9056</v>
          </cell>
          <cell r="BI11">
            <v>11261</v>
          </cell>
          <cell r="BJ11">
            <v>47436</v>
          </cell>
          <cell r="BK11">
            <v>8809</v>
          </cell>
          <cell r="BL11">
            <v>28915</v>
          </cell>
          <cell r="BM11">
            <v>2723</v>
          </cell>
          <cell r="BN11">
            <v>30342</v>
          </cell>
          <cell r="BO11">
            <v>8151</v>
          </cell>
          <cell r="BP11">
            <v>215323</v>
          </cell>
          <cell r="BQ11">
            <v>3603</v>
          </cell>
          <cell r="BR11">
            <v>4966</v>
          </cell>
          <cell r="BS11">
            <v>2302</v>
          </cell>
          <cell r="BT11">
            <v>14260</v>
          </cell>
          <cell r="BU11">
            <v>44351</v>
          </cell>
          <cell r="BV11">
            <v>5877</v>
          </cell>
          <cell r="BW11">
            <v>605509</v>
          </cell>
          <cell r="BX11">
            <v>100534</v>
          </cell>
          <cell r="BY11">
            <v>10833</v>
          </cell>
          <cell r="BZ11">
            <v>44593</v>
          </cell>
          <cell r="CA11">
            <v>19601</v>
          </cell>
          <cell r="CB11">
            <v>3022</v>
          </cell>
          <cell r="CC11">
            <v>3315</v>
          </cell>
          <cell r="CD11">
            <v>1748</v>
          </cell>
          <cell r="CE11">
            <v>18879</v>
          </cell>
          <cell r="CF11">
            <v>36496</v>
          </cell>
          <cell r="CG11">
            <v>13240</v>
          </cell>
        </row>
        <row r="12">
          <cell r="A12" t="str">
            <v xml:space="preserve">Customers- General Service </v>
          </cell>
          <cell r="C12">
            <v>2008</v>
          </cell>
          <cell r="D12">
            <v>260</v>
          </cell>
          <cell r="E12">
            <v>7115</v>
          </cell>
          <cell r="F12">
            <v>4588</v>
          </cell>
          <cell r="G12">
            <v>1390</v>
          </cell>
          <cell r="H12">
            <v>3604</v>
          </cell>
          <cell r="I12">
            <v>5898</v>
          </cell>
          <cell r="J12">
            <v>1686</v>
          </cell>
          <cell r="K12">
            <v>5376</v>
          </cell>
          <cell r="L12">
            <v>1434</v>
          </cell>
          <cell r="M12">
            <v>747</v>
          </cell>
          <cell r="N12">
            <v>187</v>
          </cell>
          <cell r="O12">
            <v>3588</v>
          </cell>
          <cell r="P12">
            <v>0</v>
          </cell>
          <cell r="Q12">
            <v>193</v>
          </cell>
          <cell r="R12">
            <v>0</v>
          </cell>
          <cell r="S12">
            <v>1215</v>
          </cell>
          <cell r="T12">
            <v>8234</v>
          </cell>
          <cell r="U12">
            <v>443</v>
          </cell>
          <cell r="V12">
            <v>21037</v>
          </cell>
          <cell r="W12">
            <v>1563</v>
          </cell>
          <cell r="X12">
            <v>501</v>
          </cell>
          <cell r="Y12">
            <v>2218</v>
          </cell>
          <cell r="Z12">
            <v>2214</v>
          </cell>
          <cell r="AA12">
            <v>481</v>
          </cell>
          <cell r="AB12">
            <v>87</v>
          </cell>
          <cell r="AC12">
            <v>985</v>
          </cell>
          <cell r="AD12">
            <v>4581</v>
          </cell>
          <cell r="AE12">
            <v>845</v>
          </cell>
          <cell r="AF12">
            <v>4270</v>
          </cell>
          <cell r="AG12">
            <v>2570</v>
          </cell>
          <cell r="AH12">
            <v>1937</v>
          </cell>
          <cell r="AI12">
            <v>436</v>
          </cell>
          <cell r="AJ12">
            <v>22109</v>
          </cell>
          <cell r="AK12">
            <v>158</v>
          </cell>
          <cell r="AL12">
            <v>650</v>
          </cell>
          <cell r="AM12">
            <v>9184</v>
          </cell>
          <cell r="AN12">
            <v>109722</v>
          </cell>
          <cell r="AO12">
            <v>26670</v>
          </cell>
          <cell r="AP12">
            <v>999</v>
          </cell>
          <cell r="AQ12">
            <v>793</v>
          </cell>
          <cell r="AR12">
            <v>3795</v>
          </cell>
          <cell r="AS12">
            <v>8344</v>
          </cell>
          <cell r="AT12">
            <v>1273</v>
          </cell>
          <cell r="AU12">
            <v>1690</v>
          </cell>
          <cell r="AV12">
            <v>13549</v>
          </cell>
          <cell r="AW12">
            <v>779</v>
          </cell>
          <cell r="AX12">
            <v>838</v>
          </cell>
          <cell r="AY12">
            <v>2616</v>
          </cell>
          <cell r="AZ12">
            <v>0</v>
          </cell>
          <cell r="BA12">
            <v>3390</v>
          </cell>
          <cell r="BB12">
            <v>5202</v>
          </cell>
          <cell r="BC12">
            <v>1362</v>
          </cell>
          <cell r="BD12">
            <v>2259</v>
          </cell>
          <cell r="BE12">
            <v>2912</v>
          </cell>
          <cell r="BF12">
            <v>841</v>
          </cell>
          <cell r="BG12">
            <v>6379</v>
          </cell>
          <cell r="BH12">
            <v>1144</v>
          </cell>
          <cell r="BI12">
            <v>1536</v>
          </cell>
          <cell r="BJ12">
            <v>4374</v>
          </cell>
          <cell r="BK12">
            <v>1572</v>
          </cell>
          <cell r="BL12">
            <v>3819</v>
          </cell>
          <cell r="BM12">
            <v>633</v>
          </cell>
          <cell r="BN12">
            <v>4005</v>
          </cell>
          <cell r="BO12">
            <v>1078</v>
          </cell>
          <cell r="BP12">
            <v>29249</v>
          </cell>
          <cell r="BQ12">
            <v>591</v>
          </cell>
          <cell r="BR12">
            <v>893</v>
          </cell>
          <cell r="BS12">
            <v>432</v>
          </cell>
          <cell r="BT12">
            <v>1872</v>
          </cell>
          <cell r="BU12">
            <v>5010</v>
          </cell>
          <cell r="BV12">
            <v>744</v>
          </cell>
          <cell r="BW12">
            <v>78589</v>
          </cell>
          <cell r="BX12">
            <v>10322</v>
          </cell>
          <cell r="BY12">
            <v>827</v>
          </cell>
          <cell r="BZ12">
            <v>5883</v>
          </cell>
          <cell r="CA12">
            <v>2102</v>
          </cell>
          <cell r="CB12">
            <v>513</v>
          </cell>
          <cell r="CC12">
            <v>562</v>
          </cell>
          <cell r="CD12">
            <v>259</v>
          </cell>
          <cell r="CE12">
            <v>2713</v>
          </cell>
          <cell r="CF12">
            <v>2729</v>
          </cell>
          <cell r="CG12">
            <v>1404</v>
          </cell>
        </row>
        <row r="13">
          <cell r="A13" t="str">
            <v>Customers- Large User, Sub- Transmission, Intermediate/ Embedded Distributor</v>
          </cell>
          <cell r="C13">
            <v>2008</v>
          </cell>
          <cell r="D13">
            <v>0</v>
          </cell>
          <cell r="E13">
            <v>0</v>
          </cell>
          <cell r="F13">
            <v>4</v>
          </cell>
          <cell r="G13">
            <v>0</v>
          </cell>
          <cell r="H13">
            <v>0</v>
          </cell>
          <cell r="I13">
            <v>0</v>
          </cell>
          <cell r="J13">
            <v>1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10</v>
          </cell>
          <cell r="U13">
            <v>0</v>
          </cell>
          <cell r="V13">
            <v>10</v>
          </cell>
          <cell r="W13">
            <v>2</v>
          </cell>
          <cell r="X13">
            <v>0</v>
          </cell>
          <cell r="Y13">
            <v>0</v>
          </cell>
          <cell r="Z13">
            <v>2</v>
          </cell>
          <cell r="AA13">
            <v>0</v>
          </cell>
          <cell r="AB13">
            <v>0</v>
          </cell>
          <cell r="AC13">
            <v>1</v>
          </cell>
          <cell r="AD13">
            <v>0</v>
          </cell>
          <cell r="AE13">
            <v>0</v>
          </cell>
          <cell r="AF13">
            <v>4</v>
          </cell>
          <cell r="AG13">
            <v>0</v>
          </cell>
          <cell r="AH13">
            <v>0</v>
          </cell>
          <cell r="AI13">
            <v>0</v>
          </cell>
          <cell r="AJ13">
            <v>12</v>
          </cell>
          <cell r="AK13">
            <v>0</v>
          </cell>
          <cell r="AL13">
            <v>1</v>
          </cell>
          <cell r="AM13">
            <v>6</v>
          </cell>
          <cell r="AN13">
            <v>31</v>
          </cell>
          <cell r="AO13">
            <v>11</v>
          </cell>
          <cell r="AP13">
            <v>0</v>
          </cell>
          <cell r="AQ13">
            <v>0</v>
          </cell>
          <cell r="AR13">
            <v>3</v>
          </cell>
          <cell r="AS13">
            <v>4</v>
          </cell>
          <cell r="AT13">
            <v>0</v>
          </cell>
          <cell r="AU13">
            <v>0</v>
          </cell>
          <cell r="AV13">
            <v>3</v>
          </cell>
          <cell r="AW13">
            <v>1</v>
          </cell>
          <cell r="AX13">
            <v>0</v>
          </cell>
          <cell r="AY13">
            <v>2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1</v>
          </cell>
          <cell r="BH13">
            <v>0</v>
          </cell>
          <cell r="BI13">
            <v>0</v>
          </cell>
          <cell r="BJ13">
            <v>3</v>
          </cell>
          <cell r="BK13">
            <v>0</v>
          </cell>
          <cell r="BL13">
            <v>0</v>
          </cell>
          <cell r="BM13">
            <v>0</v>
          </cell>
          <cell r="BN13">
            <v>2</v>
          </cell>
          <cell r="BO13">
            <v>0</v>
          </cell>
          <cell r="BP13">
            <v>1</v>
          </cell>
          <cell r="BQ13">
            <v>0</v>
          </cell>
          <cell r="BR13">
            <v>0</v>
          </cell>
          <cell r="BS13">
            <v>0</v>
          </cell>
          <cell r="BT13">
            <v>1</v>
          </cell>
          <cell r="BU13">
            <v>0</v>
          </cell>
          <cell r="BV13">
            <v>1</v>
          </cell>
          <cell r="BW13">
            <v>47</v>
          </cell>
          <cell r="BX13">
            <v>5</v>
          </cell>
          <cell r="BY13">
            <v>0</v>
          </cell>
          <cell r="BZ13">
            <v>2</v>
          </cell>
          <cell r="CA13">
            <v>3</v>
          </cell>
          <cell r="CB13">
            <v>0</v>
          </cell>
          <cell r="CC13">
            <v>1</v>
          </cell>
          <cell r="CD13">
            <v>0</v>
          </cell>
          <cell r="CE13">
            <v>0</v>
          </cell>
          <cell r="CF13">
            <v>0</v>
          </cell>
          <cell r="CG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2008</v>
          </cell>
          <cell r="D14">
            <v>619</v>
          </cell>
          <cell r="E14">
            <v>14896</v>
          </cell>
          <cell r="F14">
            <v>9769</v>
          </cell>
          <cell r="G14">
            <v>2640</v>
          </cell>
          <cell r="H14">
            <v>9752</v>
          </cell>
          <cell r="I14">
            <v>14457</v>
          </cell>
          <cell r="J14">
            <v>2950</v>
          </cell>
          <cell r="K14">
            <v>12411</v>
          </cell>
          <cell r="L14">
            <v>3080</v>
          </cell>
          <cell r="M14">
            <v>1653</v>
          </cell>
          <cell r="N14">
            <v>341</v>
          </cell>
          <cell r="O14">
            <v>10679</v>
          </cell>
          <cell r="P14">
            <v>0</v>
          </cell>
          <cell r="Q14">
            <v>418</v>
          </cell>
          <cell r="R14">
            <v>0</v>
          </cell>
          <cell r="S14">
            <v>6</v>
          </cell>
          <cell r="T14">
            <v>23392</v>
          </cell>
          <cell r="U14">
            <v>594</v>
          </cell>
          <cell r="V14">
            <v>48471</v>
          </cell>
          <cell r="W14">
            <v>4311</v>
          </cell>
          <cell r="X14">
            <v>1039</v>
          </cell>
          <cell r="Y14">
            <v>7601</v>
          </cell>
          <cell r="Z14">
            <v>5920</v>
          </cell>
          <cell r="AA14">
            <v>1006</v>
          </cell>
          <cell r="AB14">
            <v>152</v>
          </cell>
          <cell r="AC14">
            <v>103</v>
          </cell>
          <cell r="AD14">
            <v>8666</v>
          </cell>
          <cell r="AE14">
            <v>2532</v>
          </cell>
          <cell r="AF14">
            <v>12781</v>
          </cell>
          <cell r="AG14">
            <v>2879</v>
          </cell>
          <cell r="AH14">
            <v>4329</v>
          </cell>
          <cell r="AI14">
            <v>916</v>
          </cell>
          <cell r="AJ14">
            <v>52177</v>
          </cell>
          <cell r="AK14">
            <v>368</v>
          </cell>
          <cell r="AL14">
            <v>1</v>
          </cell>
          <cell r="AM14">
            <v>2</v>
          </cell>
          <cell r="AN14">
            <v>137000</v>
          </cell>
          <cell r="AO14">
            <v>50971</v>
          </cell>
          <cell r="AP14">
            <v>2489</v>
          </cell>
          <cell r="AQ14">
            <v>550</v>
          </cell>
          <cell r="AR14">
            <v>5107</v>
          </cell>
          <cell r="AS14">
            <v>22840</v>
          </cell>
          <cell r="AT14">
            <v>2</v>
          </cell>
          <cell r="AU14">
            <v>2130</v>
          </cell>
          <cell r="AV14">
            <v>33340</v>
          </cell>
          <cell r="AW14">
            <v>1958</v>
          </cell>
          <cell r="AX14">
            <v>1525</v>
          </cell>
          <cell r="AY14">
            <v>6562</v>
          </cell>
          <cell r="AZ14">
            <v>0</v>
          </cell>
          <cell r="BA14">
            <v>8050</v>
          </cell>
          <cell r="BB14">
            <v>11986</v>
          </cell>
          <cell r="BC14">
            <v>1904</v>
          </cell>
          <cell r="BD14">
            <v>3879</v>
          </cell>
          <cell r="BE14">
            <v>5550</v>
          </cell>
          <cell r="BF14">
            <v>1737</v>
          </cell>
          <cell r="BG14">
            <v>16083</v>
          </cell>
          <cell r="BH14">
            <v>2602</v>
          </cell>
          <cell r="BI14">
            <v>3531</v>
          </cell>
          <cell r="BJ14">
            <v>11720</v>
          </cell>
          <cell r="BK14">
            <v>2653</v>
          </cell>
          <cell r="BL14">
            <v>8759</v>
          </cell>
          <cell r="BM14">
            <v>1004</v>
          </cell>
          <cell r="BN14">
            <v>7996</v>
          </cell>
          <cell r="BO14">
            <v>1991</v>
          </cell>
          <cell r="BP14">
            <v>15</v>
          </cell>
          <cell r="BQ14">
            <v>1165</v>
          </cell>
          <cell r="BR14">
            <v>1643</v>
          </cell>
          <cell r="BS14">
            <v>532</v>
          </cell>
          <cell r="BT14">
            <v>4736</v>
          </cell>
          <cell r="BU14">
            <v>13030</v>
          </cell>
          <cell r="BV14">
            <v>2625</v>
          </cell>
          <cell r="BW14">
            <v>162039</v>
          </cell>
          <cell r="BX14">
            <v>27163</v>
          </cell>
          <cell r="BY14">
            <v>2453</v>
          </cell>
          <cell r="BZ14">
            <v>12777</v>
          </cell>
          <cell r="CA14">
            <v>6653</v>
          </cell>
          <cell r="CB14">
            <v>966</v>
          </cell>
          <cell r="CC14">
            <v>1286</v>
          </cell>
          <cell r="CD14">
            <v>618</v>
          </cell>
          <cell r="CE14">
            <v>6041</v>
          </cell>
          <cell r="CF14">
            <v>11181</v>
          </cell>
          <cell r="CG14">
            <v>4159</v>
          </cell>
        </row>
        <row r="15">
          <cell r="A15" t="str">
            <v>Customers- Sentinel Lighting</v>
          </cell>
          <cell r="B15" t="str">
            <v>YNSL</v>
          </cell>
          <cell r="C15">
            <v>2008</v>
          </cell>
          <cell r="D15">
            <v>1</v>
          </cell>
          <cell r="E15">
            <v>0</v>
          </cell>
          <cell r="F15">
            <v>526</v>
          </cell>
          <cell r="G15">
            <v>225</v>
          </cell>
          <cell r="H15">
            <v>771</v>
          </cell>
          <cell r="I15">
            <v>0</v>
          </cell>
          <cell r="J15">
            <v>0</v>
          </cell>
          <cell r="K15">
            <v>0</v>
          </cell>
          <cell r="L15">
            <v>961</v>
          </cell>
          <cell r="M15">
            <v>34</v>
          </cell>
          <cell r="N15">
            <v>25</v>
          </cell>
          <cell r="O15">
            <v>344</v>
          </cell>
          <cell r="P15">
            <v>0</v>
          </cell>
          <cell r="Q15">
            <v>0</v>
          </cell>
          <cell r="R15">
            <v>0</v>
          </cell>
          <cell r="S15">
            <v>4</v>
          </cell>
          <cell r="T15">
            <v>743</v>
          </cell>
          <cell r="U15">
            <v>89</v>
          </cell>
          <cell r="V15">
            <v>0</v>
          </cell>
          <cell r="W15">
            <v>219</v>
          </cell>
          <cell r="X15">
            <v>23</v>
          </cell>
          <cell r="Y15">
            <v>322</v>
          </cell>
          <cell r="Z15">
            <v>82</v>
          </cell>
          <cell r="AA15">
            <v>0</v>
          </cell>
          <cell r="AB15">
            <v>0</v>
          </cell>
          <cell r="AC15">
            <v>0</v>
          </cell>
          <cell r="AD15">
            <v>170</v>
          </cell>
          <cell r="AE15">
            <v>0</v>
          </cell>
          <cell r="AF15">
            <v>27</v>
          </cell>
          <cell r="AG15">
            <v>647</v>
          </cell>
          <cell r="AH15">
            <v>178</v>
          </cell>
          <cell r="AI15">
            <v>14</v>
          </cell>
          <cell r="AJ15">
            <v>502</v>
          </cell>
          <cell r="AK15">
            <v>0</v>
          </cell>
          <cell r="AL15">
            <v>21</v>
          </cell>
          <cell r="AM15">
            <v>0</v>
          </cell>
          <cell r="AN15">
            <v>26095</v>
          </cell>
          <cell r="AO15">
            <v>78</v>
          </cell>
          <cell r="AP15">
            <v>186</v>
          </cell>
          <cell r="AQ15">
            <v>0</v>
          </cell>
          <cell r="AR15">
            <v>0</v>
          </cell>
          <cell r="AS15">
            <v>0</v>
          </cell>
          <cell r="AT15">
            <v>38</v>
          </cell>
          <cell r="AU15">
            <v>45</v>
          </cell>
          <cell r="AV15">
            <v>730</v>
          </cell>
          <cell r="AW15">
            <v>47</v>
          </cell>
          <cell r="AX15">
            <v>21</v>
          </cell>
          <cell r="AY15">
            <v>288</v>
          </cell>
          <cell r="AZ15">
            <v>0</v>
          </cell>
          <cell r="BA15">
            <v>420</v>
          </cell>
          <cell r="BB15">
            <v>324</v>
          </cell>
          <cell r="BC15">
            <v>71</v>
          </cell>
          <cell r="BD15">
            <v>354</v>
          </cell>
          <cell r="BE15">
            <v>520</v>
          </cell>
          <cell r="BF15">
            <v>1</v>
          </cell>
          <cell r="BG15">
            <v>201</v>
          </cell>
          <cell r="BH15">
            <v>177</v>
          </cell>
          <cell r="BI15">
            <v>202</v>
          </cell>
          <cell r="BJ15">
            <v>301</v>
          </cell>
          <cell r="BK15">
            <v>216</v>
          </cell>
          <cell r="BL15">
            <v>430</v>
          </cell>
          <cell r="BM15">
            <v>16</v>
          </cell>
          <cell r="BN15">
            <v>438</v>
          </cell>
          <cell r="BO15">
            <v>38</v>
          </cell>
          <cell r="BP15">
            <v>141</v>
          </cell>
          <cell r="BQ15">
            <v>0</v>
          </cell>
          <cell r="BR15">
            <v>65</v>
          </cell>
          <cell r="BS15">
            <v>0</v>
          </cell>
          <cell r="BT15">
            <v>46</v>
          </cell>
          <cell r="BU15">
            <v>153</v>
          </cell>
          <cell r="BV15">
            <v>69</v>
          </cell>
          <cell r="BW15">
            <v>0</v>
          </cell>
          <cell r="BX15">
            <v>784</v>
          </cell>
          <cell r="BY15">
            <v>0</v>
          </cell>
          <cell r="BZ15">
            <v>0</v>
          </cell>
          <cell r="CA15">
            <v>81</v>
          </cell>
          <cell r="CB15">
            <v>35</v>
          </cell>
          <cell r="CC15">
            <v>13</v>
          </cell>
          <cell r="CD15">
            <v>20</v>
          </cell>
          <cell r="CE15">
            <v>6</v>
          </cell>
          <cell r="CF15">
            <v>46</v>
          </cell>
          <cell r="CG15">
            <v>0</v>
          </cell>
        </row>
        <row r="16">
          <cell r="A16" t="str">
            <v>kWh</v>
          </cell>
          <cell r="B16" t="str">
            <v>YV</v>
          </cell>
          <cell r="C16">
            <v>2008</v>
          </cell>
          <cell r="D16">
            <v>26557829</v>
          </cell>
          <cell r="E16">
            <v>1539165665</v>
          </cell>
          <cell r="F16">
            <v>1092208914</v>
          </cell>
          <cell r="G16">
            <v>282717136</v>
          </cell>
          <cell r="H16">
            <v>1019524613</v>
          </cell>
          <cell r="I16">
            <v>1725723668</v>
          </cell>
          <cell r="J16">
            <v>322535808</v>
          </cell>
          <cell r="K16">
            <v>1519758329</v>
          </cell>
          <cell r="L16">
            <v>287833003</v>
          </cell>
          <cell r="M16">
            <v>169766970</v>
          </cell>
          <cell r="N16">
            <v>28582032</v>
          </cell>
          <cell r="O16">
            <v>818165741</v>
          </cell>
          <cell r="P16">
            <v>0</v>
          </cell>
          <cell r="Q16">
            <v>29483564</v>
          </cell>
          <cell r="R16">
            <v>0</v>
          </cell>
          <cell r="S16">
            <v>252650781.16999999</v>
          </cell>
          <cell r="T16">
            <v>2456938199</v>
          </cell>
          <cell r="U16">
            <v>62983629</v>
          </cell>
          <cell r="V16">
            <v>8095934029</v>
          </cell>
          <cell r="W16">
            <v>397240750.66999996</v>
          </cell>
          <cell r="X16">
            <v>63594843</v>
          </cell>
          <cell r="Y16">
            <v>546871555.94999993</v>
          </cell>
          <cell r="Z16">
            <v>593387454</v>
          </cell>
          <cell r="AA16">
            <v>84002098</v>
          </cell>
          <cell r="AB16">
            <v>9083254</v>
          </cell>
          <cell r="AC16">
            <v>178230984.19999999</v>
          </cell>
          <cell r="AD16">
            <v>966826977.00999999</v>
          </cell>
          <cell r="AE16">
            <v>180714045.76999998</v>
          </cell>
          <cell r="AF16">
            <v>1599755326.1699998</v>
          </cell>
          <cell r="AG16">
            <v>352084248</v>
          </cell>
          <cell r="AH16">
            <v>500675922.25999999</v>
          </cell>
          <cell r="AI16">
            <v>84590449</v>
          </cell>
          <cell r="AJ16">
            <v>5999400877</v>
          </cell>
          <cell r="AK16">
            <v>25805833</v>
          </cell>
          <cell r="AL16">
            <v>195203593</v>
          </cell>
          <cell r="AM16">
            <v>3913100000</v>
          </cell>
          <cell r="AN16">
            <v>22541000000</v>
          </cell>
          <cell r="AO16">
            <v>7537708054</v>
          </cell>
          <cell r="AP16">
            <v>236218957.01999998</v>
          </cell>
          <cell r="AQ16">
            <v>110421190</v>
          </cell>
          <cell r="AR16">
            <v>739656116</v>
          </cell>
          <cell r="AS16">
            <v>1935115529</v>
          </cell>
          <cell r="AT16">
            <v>282851594</v>
          </cell>
          <cell r="AU16">
            <v>219438641</v>
          </cell>
          <cell r="AV16">
            <v>3333873406</v>
          </cell>
          <cell r="AW16">
            <v>191155221</v>
          </cell>
          <cell r="AX16">
            <v>215492783</v>
          </cell>
          <cell r="AY16">
            <v>707444570</v>
          </cell>
          <cell r="AZ16">
            <v>0</v>
          </cell>
          <cell r="BA16">
            <v>726444941</v>
          </cell>
          <cell r="BB16">
            <v>1223657037</v>
          </cell>
          <cell r="BC16">
            <v>174363672</v>
          </cell>
          <cell r="BD16">
            <v>374500068</v>
          </cell>
          <cell r="BE16">
            <v>567021540</v>
          </cell>
          <cell r="BF16">
            <v>122730092</v>
          </cell>
          <cell r="BG16">
            <v>1591392611</v>
          </cell>
          <cell r="BH16">
            <v>240633232</v>
          </cell>
          <cell r="BI16">
            <v>319007969</v>
          </cell>
          <cell r="BJ16">
            <v>1165414350</v>
          </cell>
          <cell r="BK16">
            <v>195950229.71000001</v>
          </cell>
          <cell r="BL16">
            <v>710698626</v>
          </cell>
          <cell r="BM16">
            <v>88199452.250000015</v>
          </cell>
          <cell r="BN16">
            <v>819538763</v>
          </cell>
          <cell r="BO16">
            <v>192894440</v>
          </cell>
          <cell r="BP16">
            <v>6828654919</v>
          </cell>
          <cell r="BQ16">
            <v>101925474</v>
          </cell>
          <cell r="BR16">
            <v>111785106</v>
          </cell>
          <cell r="BS16">
            <v>76752093</v>
          </cell>
          <cell r="BT16">
            <v>343399650</v>
          </cell>
          <cell r="BU16">
            <v>1006913914</v>
          </cell>
          <cell r="BV16">
            <v>216493155.44</v>
          </cell>
          <cell r="BW16">
            <v>25139059221</v>
          </cell>
          <cell r="BX16">
            <v>2501313739</v>
          </cell>
          <cell r="BY16">
            <v>116309548</v>
          </cell>
          <cell r="BZ16">
            <v>1369710373</v>
          </cell>
          <cell r="CA16">
            <v>467724991</v>
          </cell>
          <cell r="CB16">
            <v>93707617.5</v>
          </cell>
          <cell r="CC16">
            <v>154353218.66999999</v>
          </cell>
          <cell r="CD16">
            <v>58414893</v>
          </cell>
          <cell r="CE16">
            <v>472219420</v>
          </cell>
          <cell r="CF16">
            <v>855637025</v>
          </cell>
          <cell r="CG16">
            <v>408223851</v>
          </cell>
        </row>
        <row r="17">
          <cell r="A17" t="str">
            <v>kWh - Residential</v>
          </cell>
          <cell r="B17" t="str">
            <v>YVR</v>
          </cell>
          <cell r="C17">
            <v>2008</v>
          </cell>
          <cell r="D17">
            <v>11183350</v>
          </cell>
          <cell r="E17">
            <v>547117234</v>
          </cell>
          <cell r="F17">
            <v>261354534</v>
          </cell>
          <cell r="G17">
            <v>79817804</v>
          </cell>
          <cell r="H17">
            <v>291972257</v>
          </cell>
          <cell r="I17">
            <v>557752794</v>
          </cell>
          <cell r="J17">
            <v>114695863</v>
          </cell>
          <cell r="K17">
            <v>384779246</v>
          </cell>
          <cell r="L17">
            <v>111437380</v>
          </cell>
          <cell r="M17">
            <v>44627090</v>
          </cell>
          <cell r="N17">
            <v>15056281</v>
          </cell>
          <cell r="O17">
            <v>232973162</v>
          </cell>
          <cell r="P17">
            <v>0</v>
          </cell>
          <cell r="Q17">
            <v>19644024</v>
          </cell>
          <cell r="R17">
            <v>0</v>
          </cell>
          <cell r="S17">
            <v>93091229</v>
          </cell>
          <cell r="T17">
            <v>637053725</v>
          </cell>
          <cell r="U17">
            <v>29699161</v>
          </cell>
          <cell r="V17">
            <v>1590715870</v>
          </cell>
          <cell r="W17">
            <v>115637295</v>
          </cell>
          <cell r="X17">
            <v>32354293</v>
          </cell>
          <cell r="Y17">
            <v>261929749.41</v>
          </cell>
          <cell r="Z17">
            <v>140987205</v>
          </cell>
          <cell r="AA17">
            <v>39844007</v>
          </cell>
          <cell r="AB17">
            <v>5882230</v>
          </cell>
          <cell r="AC17">
            <v>87951272</v>
          </cell>
          <cell r="AD17">
            <v>411072289</v>
          </cell>
          <cell r="AE17">
            <v>91344616.159999996</v>
          </cell>
          <cell r="AF17">
            <v>366970147.69999999</v>
          </cell>
          <cell r="AG17">
            <v>171781095</v>
          </cell>
          <cell r="AH17">
            <v>220683563.03999999</v>
          </cell>
          <cell r="AI17">
            <v>26743823</v>
          </cell>
          <cell r="AJ17">
            <v>1641702487</v>
          </cell>
          <cell r="AK17">
            <v>15306507</v>
          </cell>
          <cell r="AL17">
            <v>55769040</v>
          </cell>
          <cell r="AM17">
            <v>1136600000</v>
          </cell>
          <cell r="AN17">
            <v>12410000000</v>
          </cell>
          <cell r="AO17">
            <v>2226078653</v>
          </cell>
          <cell r="AP17">
            <v>158043498</v>
          </cell>
          <cell r="AQ17">
            <v>39338336</v>
          </cell>
          <cell r="AR17">
            <v>200555058</v>
          </cell>
          <cell r="AS17">
            <v>659163062</v>
          </cell>
          <cell r="AT17">
            <v>75604253</v>
          </cell>
          <cell r="AU17">
            <v>81234268</v>
          </cell>
          <cell r="AV17">
            <v>1119770671</v>
          </cell>
          <cell r="AW17">
            <v>57013718</v>
          </cell>
          <cell r="AX17">
            <v>48136133</v>
          </cell>
          <cell r="AY17">
            <v>225897498</v>
          </cell>
          <cell r="AZ17">
            <v>0</v>
          </cell>
          <cell r="BA17">
            <v>268062456</v>
          </cell>
          <cell r="BB17">
            <v>400445564</v>
          </cell>
          <cell r="BC17">
            <v>63512671</v>
          </cell>
          <cell r="BD17">
            <v>140646761</v>
          </cell>
          <cell r="BE17">
            <v>213813392</v>
          </cell>
          <cell r="BF17">
            <v>41990761</v>
          </cell>
          <cell r="BG17">
            <v>588349444</v>
          </cell>
          <cell r="BH17">
            <v>79576857</v>
          </cell>
          <cell r="BI17">
            <v>109814584</v>
          </cell>
          <cell r="BJ17">
            <v>493225543</v>
          </cell>
          <cell r="BK17">
            <v>78434655.349999994</v>
          </cell>
          <cell r="BL17">
            <v>347363230</v>
          </cell>
          <cell r="BM17">
            <v>34188974.920000002</v>
          </cell>
          <cell r="BN17">
            <v>288028301</v>
          </cell>
          <cell r="BO17">
            <v>64024829</v>
          </cell>
          <cell r="BP17">
            <v>2077903209</v>
          </cell>
          <cell r="BQ17">
            <v>31465398</v>
          </cell>
          <cell r="BR17">
            <v>44465236</v>
          </cell>
          <cell r="BS17">
            <v>33587664</v>
          </cell>
          <cell r="BT17">
            <v>120297987</v>
          </cell>
          <cell r="BU17">
            <v>351645318</v>
          </cell>
          <cell r="BV17">
            <v>51050817.740000002</v>
          </cell>
          <cell r="BW17">
            <v>5215687193</v>
          </cell>
          <cell r="BX17">
            <v>942451035</v>
          </cell>
          <cell r="BY17">
            <v>76997980</v>
          </cell>
          <cell r="BZ17">
            <v>405533476</v>
          </cell>
          <cell r="CA17">
            <v>157955849</v>
          </cell>
          <cell r="CB17">
            <v>25485646</v>
          </cell>
          <cell r="CC17">
            <v>26528425</v>
          </cell>
          <cell r="CD17">
            <v>14722573</v>
          </cell>
          <cell r="CE17">
            <v>213227356</v>
          </cell>
          <cell r="CF17">
            <v>346038642</v>
          </cell>
          <cell r="CG17">
            <v>110536185</v>
          </cell>
        </row>
        <row r="18">
          <cell r="A18" t="str">
            <v xml:space="preserve">kWh- General Service </v>
          </cell>
          <cell r="C18">
            <v>2008</v>
          </cell>
          <cell r="D18">
            <v>14843605</v>
          </cell>
          <cell r="E18">
            <v>980805847</v>
          </cell>
          <cell r="F18">
            <v>516033568</v>
          </cell>
          <cell r="G18">
            <v>200988235</v>
          </cell>
          <cell r="H18">
            <v>719465778</v>
          </cell>
          <cell r="I18">
            <v>1158340390</v>
          </cell>
          <cell r="J18">
            <v>168826984</v>
          </cell>
          <cell r="K18">
            <v>891363956</v>
          </cell>
          <cell r="L18">
            <v>173440557</v>
          </cell>
          <cell r="M18">
            <v>113895413</v>
          </cell>
          <cell r="N18">
            <v>13204594</v>
          </cell>
          <cell r="O18">
            <v>533044805</v>
          </cell>
          <cell r="P18">
            <v>0</v>
          </cell>
          <cell r="Q18">
            <v>9451266</v>
          </cell>
          <cell r="R18">
            <v>0</v>
          </cell>
          <cell r="S18">
            <v>157019402.72</v>
          </cell>
          <cell r="T18">
            <v>1295000301</v>
          </cell>
          <cell r="U18">
            <v>32668060</v>
          </cell>
          <cell r="V18">
            <v>5393218546</v>
          </cell>
          <cell r="W18">
            <v>189834629.27999997</v>
          </cell>
          <cell r="X18">
            <v>30605267</v>
          </cell>
          <cell r="Y18">
            <v>278831202.41000003</v>
          </cell>
          <cell r="Z18">
            <v>380914665</v>
          </cell>
          <cell r="AA18">
            <v>42938079</v>
          </cell>
          <cell r="AB18">
            <v>3097510</v>
          </cell>
          <cell r="AC18">
            <v>75863036</v>
          </cell>
          <cell r="AD18">
            <v>546788157.00999999</v>
          </cell>
          <cell r="AE18">
            <v>87677058.100000009</v>
          </cell>
          <cell r="AF18">
            <v>973924312.24000001</v>
          </cell>
          <cell r="AG18">
            <v>177498802</v>
          </cell>
          <cell r="AH18">
            <v>276894738.24000001</v>
          </cell>
          <cell r="AI18">
            <v>56718432</v>
          </cell>
          <cell r="AJ18">
            <v>2569599226</v>
          </cell>
          <cell r="AK18">
            <v>10138585</v>
          </cell>
          <cell r="AL18">
            <v>111187349</v>
          </cell>
          <cell r="AM18">
            <v>2356600000</v>
          </cell>
          <cell r="AN18">
            <v>8319000000</v>
          </cell>
          <cell r="AO18">
            <v>4608209139</v>
          </cell>
          <cell r="AP18">
            <v>78175459</v>
          </cell>
          <cell r="AQ18">
            <v>69225456</v>
          </cell>
          <cell r="AR18">
            <v>381681792</v>
          </cell>
          <cell r="AS18">
            <v>1110125420</v>
          </cell>
          <cell r="AT18">
            <v>205196563</v>
          </cell>
          <cell r="AU18">
            <v>136289494</v>
          </cell>
          <cell r="AV18">
            <v>2002960107</v>
          </cell>
          <cell r="AW18">
            <v>109998659</v>
          </cell>
          <cell r="AX18">
            <v>166162739</v>
          </cell>
          <cell r="AY18">
            <v>391769705</v>
          </cell>
          <cell r="AZ18">
            <v>0</v>
          </cell>
          <cell r="BA18">
            <v>452921581</v>
          </cell>
          <cell r="BB18">
            <v>815417152</v>
          </cell>
          <cell r="BC18">
            <v>109639488</v>
          </cell>
          <cell r="BD18">
            <v>230446897</v>
          </cell>
          <cell r="BE18">
            <v>349313014</v>
          </cell>
          <cell r="BF18">
            <v>78987933</v>
          </cell>
          <cell r="BG18">
            <v>991360455</v>
          </cell>
          <cell r="BH18">
            <v>159288984</v>
          </cell>
          <cell r="BI18">
            <v>206291735</v>
          </cell>
          <cell r="BJ18">
            <v>614853557</v>
          </cell>
          <cell r="BK18">
            <v>114881643.66</v>
          </cell>
          <cell r="BL18">
            <v>355446428</v>
          </cell>
          <cell r="BM18">
            <v>53124267.879999995</v>
          </cell>
          <cell r="BN18">
            <v>461848990</v>
          </cell>
          <cell r="BO18">
            <v>127071772</v>
          </cell>
          <cell r="BP18">
            <v>4675423293</v>
          </cell>
          <cell r="BQ18">
            <v>69352093</v>
          </cell>
          <cell r="BR18">
            <v>65825492</v>
          </cell>
          <cell r="BS18">
            <v>42670262</v>
          </cell>
          <cell r="BT18">
            <v>191684471</v>
          </cell>
          <cell r="BU18">
            <v>644339043</v>
          </cell>
          <cell r="BV18">
            <v>130684887.18000001</v>
          </cell>
          <cell r="BW18">
            <v>17303251513</v>
          </cell>
          <cell r="BX18">
            <v>1344081525</v>
          </cell>
          <cell r="BY18">
            <v>37455844</v>
          </cell>
          <cell r="BZ18">
            <v>956629103</v>
          </cell>
          <cell r="CA18">
            <v>201506867</v>
          </cell>
          <cell r="CB18">
            <v>67434117.599999994</v>
          </cell>
          <cell r="CC18">
            <v>57233994.100000001</v>
          </cell>
          <cell r="CD18">
            <v>43663750</v>
          </cell>
          <cell r="CE18">
            <v>254222507</v>
          </cell>
          <cell r="CF18">
            <v>500707723</v>
          </cell>
          <cell r="CG18">
            <v>276157451</v>
          </cell>
        </row>
        <row r="19">
          <cell r="A19" t="str">
            <v>kWh- Large User, Sub- Transmission, Intermediate/ Embedded Distributor</v>
          </cell>
          <cell r="C19">
            <v>2008</v>
          </cell>
          <cell r="D19">
            <v>0</v>
          </cell>
          <cell r="E19">
            <v>0</v>
          </cell>
          <cell r="F19">
            <v>305534560</v>
          </cell>
          <cell r="G19">
            <v>0</v>
          </cell>
          <cell r="H19">
            <v>0</v>
          </cell>
          <cell r="I19">
            <v>0</v>
          </cell>
          <cell r="J19">
            <v>36932536</v>
          </cell>
          <cell r="K19">
            <v>234168094</v>
          </cell>
          <cell r="L19">
            <v>0</v>
          </cell>
          <cell r="M19">
            <v>0</v>
          </cell>
          <cell r="N19">
            <v>0</v>
          </cell>
          <cell r="O19">
            <v>45183824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506822231</v>
          </cell>
          <cell r="U19">
            <v>0</v>
          </cell>
          <cell r="V19">
            <v>1071190308</v>
          </cell>
          <cell r="W19">
            <v>88460469.239999995</v>
          </cell>
          <cell r="X19">
            <v>0</v>
          </cell>
          <cell r="Y19">
            <v>0</v>
          </cell>
          <cell r="Z19">
            <v>67424347</v>
          </cell>
          <cell r="AA19">
            <v>0</v>
          </cell>
          <cell r="AB19">
            <v>0</v>
          </cell>
          <cell r="AC19">
            <v>13459261</v>
          </cell>
          <cell r="AD19">
            <v>0</v>
          </cell>
          <cell r="AE19">
            <v>0</v>
          </cell>
          <cell r="AF19">
            <v>249518301.80000001</v>
          </cell>
          <cell r="AG19">
            <v>0</v>
          </cell>
          <cell r="AH19">
            <v>0</v>
          </cell>
          <cell r="AI19">
            <v>0</v>
          </cell>
          <cell r="AJ19">
            <v>1747983286</v>
          </cell>
          <cell r="AK19">
            <v>0</v>
          </cell>
          <cell r="AL19">
            <v>26879118</v>
          </cell>
          <cell r="AM19">
            <v>392300000</v>
          </cell>
          <cell r="AN19">
            <v>1671000000</v>
          </cell>
          <cell r="AO19">
            <v>665877785</v>
          </cell>
          <cell r="AP19">
            <v>0</v>
          </cell>
          <cell r="AQ19">
            <v>0</v>
          </cell>
          <cell r="AR19">
            <v>153262880</v>
          </cell>
          <cell r="AS19">
            <v>147707500</v>
          </cell>
          <cell r="AT19">
            <v>0</v>
          </cell>
          <cell r="AU19">
            <v>0</v>
          </cell>
          <cell r="AV19">
            <v>187009122</v>
          </cell>
          <cell r="AW19">
            <v>22647906</v>
          </cell>
          <cell r="AX19">
            <v>0</v>
          </cell>
          <cell r="AY19">
            <v>84460488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1</v>
          </cell>
          <cell r="BH19">
            <v>0</v>
          </cell>
          <cell r="BI19">
            <v>0</v>
          </cell>
          <cell r="BJ19">
            <v>47136452</v>
          </cell>
          <cell r="BK19">
            <v>0</v>
          </cell>
          <cell r="BL19">
            <v>0</v>
          </cell>
          <cell r="BM19">
            <v>0</v>
          </cell>
          <cell r="BN19">
            <v>63387466</v>
          </cell>
          <cell r="BO19">
            <v>0</v>
          </cell>
          <cell r="BP19">
            <v>30339590</v>
          </cell>
          <cell r="BQ19">
            <v>0</v>
          </cell>
          <cell r="BR19">
            <v>0</v>
          </cell>
          <cell r="BS19">
            <v>0</v>
          </cell>
          <cell r="BT19">
            <v>28374428</v>
          </cell>
          <cell r="BU19">
            <v>0</v>
          </cell>
          <cell r="BV19">
            <v>34520975.789999999</v>
          </cell>
          <cell r="BW19">
            <v>2507935777</v>
          </cell>
          <cell r="BX19">
            <v>194480710</v>
          </cell>
          <cell r="BY19">
            <v>0</v>
          </cell>
          <cell r="BZ19">
            <v>1</v>
          </cell>
          <cell r="CA19">
            <v>102587954</v>
          </cell>
          <cell r="CB19">
            <v>0</v>
          </cell>
          <cell r="CC19">
            <v>69504959.569999993</v>
          </cell>
          <cell r="CD19">
            <v>0</v>
          </cell>
          <cell r="CE19">
            <v>0</v>
          </cell>
          <cell r="CF19">
            <v>0</v>
          </cell>
          <cell r="CG19">
            <v>18945765</v>
          </cell>
        </row>
        <row r="20">
          <cell r="A20" t="str">
            <v>kWh- Street Lighting</v>
          </cell>
          <cell r="B20" t="str">
            <v>YVST</v>
          </cell>
          <cell r="C20">
            <v>2008</v>
          </cell>
          <cell r="D20">
            <v>528725</v>
          </cell>
          <cell r="E20">
            <v>11242584</v>
          </cell>
          <cell r="F20">
            <v>8656255</v>
          </cell>
          <cell r="G20">
            <v>1722788</v>
          </cell>
          <cell r="H20">
            <v>7518632</v>
          </cell>
          <cell r="I20">
            <v>9630484</v>
          </cell>
          <cell r="J20">
            <v>2080425</v>
          </cell>
          <cell r="K20">
            <v>9447033</v>
          </cell>
          <cell r="L20">
            <v>2186732</v>
          </cell>
          <cell r="M20">
            <v>11198279</v>
          </cell>
          <cell r="N20">
            <v>295998</v>
          </cell>
          <cell r="O20">
            <v>6570411</v>
          </cell>
          <cell r="P20">
            <v>0</v>
          </cell>
          <cell r="Q20">
            <v>388274</v>
          </cell>
          <cell r="R20">
            <v>0</v>
          </cell>
          <cell r="S20">
            <v>2362799.4500000002</v>
          </cell>
          <cell r="T20">
            <v>17016320</v>
          </cell>
          <cell r="U20">
            <v>543665</v>
          </cell>
          <cell r="V20">
            <v>40809305</v>
          </cell>
          <cell r="W20">
            <v>3081756.07</v>
          </cell>
          <cell r="X20">
            <v>610138</v>
          </cell>
          <cell r="Y20">
            <v>5724277.3100000005</v>
          </cell>
          <cell r="Z20">
            <v>3842227</v>
          </cell>
          <cell r="AA20">
            <v>1220012</v>
          </cell>
          <cell r="AB20">
            <v>103514</v>
          </cell>
          <cell r="AC20">
            <v>957415.2</v>
          </cell>
          <cell r="AD20">
            <v>8641709</v>
          </cell>
          <cell r="AE20">
            <v>1692371.51</v>
          </cell>
          <cell r="AF20">
            <v>9238110.5800000001</v>
          </cell>
          <cell r="AG20">
            <v>2328757</v>
          </cell>
          <cell r="AH20">
            <v>2798699.79</v>
          </cell>
          <cell r="AI20">
            <v>1088166</v>
          </cell>
          <cell r="AJ20">
            <v>39533397</v>
          </cell>
          <cell r="AK20">
            <v>360741</v>
          </cell>
          <cell r="AL20">
            <v>1254521</v>
          </cell>
          <cell r="AM20">
            <v>27600000</v>
          </cell>
          <cell r="AN20">
            <v>121804000</v>
          </cell>
          <cell r="AO20">
            <v>37459213</v>
          </cell>
          <cell r="AP20">
            <v>0.01</v>
          </cell>
          <cell r="AQ20">
            <v>1857398</v>
          </cell>
          <cell r="AR20">
            <v>4156386</v>
          </cell>
          <cell r="AS20">
            <v>18119547</v>
          </cell>
          <cell r="AT20">
            <v>2001656</v>
          </cell>
          <cell r="AU20">
            <v>1876475</v>
          </cell>
          <cell r="AV20">
            <v>23270767</v>
          </cell>
          <cell r="AW20">
            <v>1452618</v>
          </cell>
          <cell r="AX20">
            <v>1178359</v>
          </cell>
          <cell r="AY20">
            <v>5134105</v>
          </cell>
          <cell r="AZ20">
            <v>0</v>
          </cell>
          <cell r="BA20">
            <v>5141899</v>
          </cell>
          <cell r="BB20">
            <v>7503949</v>
          </cell>
          <cell r="BC20">
            <v>1131571</v>
          </cell>
          <cell r="BD20">
            <v>3073986</v>
          </cell>
          <cell r="BE20">
            <v>3327500</v>
          </cell>
          <cell r="BF20">
            <v>1751397</v>
          </cell>
          <cell r="BG20">
            <v>11539071</v>
          </cell>
          <cell r="BH20">
            <v>1630499</v>
          </cell>
          <cell r="BI20">
            <v>2549242</v>
          </cell>
          <cell r="BJ20">
            <v>10189806</v>
          </cell>
          <cell r="BK20">
            <v>2370684.33</v>
          </cell>
          <cell r="BL20">
            <v>7620205</v>
          </cell>
          <cell r="BM20">
            <v>870724.37</v>
          </cell>
          <cell r="BN20">
            <v>5640742</v>
          </cell>
          <cell r="BO20">
            <v>1784996</v>
          </cell>
          <cell r="BP20">
            <v>44459843</v>
          </cell>
          <cell r="BQ20">
            <v>1107983</v>
          </cell>
          <cell r="BR20">
            <v>1394217</v>
          </cell>
          <cell r="BS20">
            <v>494167</v>
          </cell>
          <cell r="BT20">
            <v>2998494</v>
          </cell>
          <cell r="BU20">
            <v>10864903</v>
          </cell>
          <cell r="BV20">
            <v>143186.31</v>
          </cell>
          <cell r="BW20">
            <v>112184738</v>
          </cell>
          <cell r="BX20">
            <v>19410273</v>
          </cell>
          <cell r="BY20">
            <v>1855724</v>
          </cell>
          <cell r="BZ20">
            <v>7547793</v>
          </cell>
          <cell r="CA20">
            <v>4724654</v>
          </cell>
          <cell r="CB20">
            <v>749915</v>
          </cell>
          <cell r="CC20">
            <v>1062522</v>
          </cell>
          <cell r="CD20">
            <v>14285</v>
          </cell>
          <cell r="CE20">
            <v>4755437</v>
          </cell>
          <cell r="CF20">
            <v>8837131</v>
          </cell>
          <cell r="CG20">
            <v>2584450</v>
          </cell>
        </row>
        <row r="21">
          <cell r="A21" t="str">
            <v>kWh- Sentinel Lighting</v>
          </cell>
          <cell r="B21" t="str">
            <v>YVSL</v>
          </cell>
          <cell r="C21">
            <v>2008</v>
          </cell>
          <cell r="D21">
            <v>2149</v>
          </cell>
          <cell r="E21">
            <v>0</v>
          </cell>
          <cell r="F21">
            <v>629997</v>
          </cell>
          <cell r="G21">
            <v>188309</v>
          </cell>
          <cell r="H21">
            <v>567946</v>
          </cell>
          <cell r="I21">
            <v>0</v>
          </cell>
          <cell r="J21">
            <v>0</v>
          </cell>
          <cell r="K21">
            <v>0</v>
          </cell>
          <cell r="L21">
            <v>768334</v>
          </cell>
          <cell r="M21">
            <v>46188</v>
          </cell>
          <cell r="N21">
            <v>25159</v>
          </cell>
          <cell r="O21">
            <v>393539</v>
          </cell>
          <cell r="P21">
            <v>0</v>
          </cell>
          <cell r="Q21">
            <v>0</v>
          </cell>
          <cell r="R21">
            <v>0</v>
          </cell>
          <cell r="S21">
            <v>177350</v>
          </cell>
          <cell r="T21">
            <v>1045622</v>
          </cell>
          <cell r="U21">
            <v>72743</v>
          </cell>
          <cell r="V21">
            <v>0</v>
          </cell>
          <cell r="W21">
            <v>226601.08</v>
          </cell>
          <cell r="X21">
            <v>25145</v>
          </cell>
          <cell r="Y21">
            <v>386326.82</v>
          </cell>
          <cell r="Z21">
            <v>219010</v>
          </cell>
          <cell r="AA21">
            <v>0</v>
          </cell>
          <cell r="AB21">
            <v>0</v>
          </cell>
          <cell r="AC21">
            <v>0</v>
          </cell>
          <cell r="AD21">
            <v>324822</v>
          </cell>
          <cell r="AE21">
            <v>0</v>
          </cell>
          <cell r="AF21">
            <v>104453.85</v>
          </cell>
          <cell r="AG21">
            <v>475594</v>
          </cell>
          <cell r="AH21">
            <v>298921.19</v>
          </cell>
          <cell r="AI21">
            <v>40028</v>
          </cell>
          <cell r="AJ21">
            <v>582481</v>
          </cell>
          <cell r="AK21">
            <v>0</v>
          </cell>
          <cell r="AL21">
            <v>113565</v>
          </cell>
          <cell r="AM21">
            <v>0</v>
          </cell>
          <cell r="AN21">
            <v>19196000</v>
          </cell>
          <cell r="AO21">
            <v>83264</v>
          </cell>
          <cell r="AP21">
            <v>0.01</v>
          </cell>
          <cell r="AQ21">
            <v>0</v>
          </cell>
          <cell r="AR21">
            <v>0</v>
          </cell>
          <cell r="AS21">
            <v>0</v>
          </cell>
          <cell r="AT21">
            <v>49122</v>
          </cell>
          <cell r="AU21">
            <v>38404</v>
          </cell>
          <cell r="AV21">
            <v>862739</v>
          </cell>
          <cell r="AW21">
            <v>42320</v>
          </cell>
          <cell r="AX21">
            <v>15552</v>
          </cell>
          <cell r="AY21">
            <v>182774</v>
          </cell>
          <cell r="AZ21">
            <v>0</v>
          </cell>
          <cell r="BA21">
            <v>319005</v>
          </cell>
          <cell r="BB21">
            <v>290372</v>
          </cell>
          <cell r="BC21">
            <v>79942</v>
          </cell>
          <cell r="BD21">
            <v>332424</v>
          </cell>
          <cell r="BE21">
            <v>567634</v>
          </cell>
          <cell r="BF21">
            <v>1</v>
          </cell>
          <cell r="BG21">
            <v>143640</v>
          </cell>
          <cell r="BH21">
            <v>136892</v>
          </cell>
          <cell r="BI21">
            <v>352408</v>
          </cell>
          <cell r="BJ21">
            <v>8992</v>
          </cell>
          <cell r="BK21">
            <v>263246.37</v>
          </cell>
          <cell r="BL21">
            <v>268763</v>
          </cell>
          <cell r="BM21">
            <v>15485.08</v>
          </cell>
          <cell r="BN21">
            <v>633264</v>
          </cell>
          <cell r="BO21">
            <v>12843</v>
          </cell>
          <cell r="BP21">
            <v>528984</v>
          </cell>
          <cell r="BQ21">
            <v>0</v>
          </cell>
          <cell r="BR21">
            <v>100161</v>
          </cell>
          <cell r="BS21">
            <v>0</v>
          </cell>
          <cell r="BT21">
            <v>44270</v>
          </cell>
          <cell r="BU21">
            <v>64650</v>
          </cell>
          <cell r="BV21">
            <v>93288.42</v>
          </cell>
          <cell r="BW21">
            <v>0</v>
          </cell>
          <cell r="BX21">
            <v>890196</v>
          </cell>
          <cell r="BY21">
            <v>0</v>
          </cell>
          <cell r="BZ21">
            <v>0</v>
          </cell>
          <cell r="CA21">
            <v>949667</v>
          </cell>
          <cell r="CB21">
            <v>37938.9</v>
          </cell>
          <cell r="CC21">
            <v>23318</v>
          </cell>
          <cell r="CD21">
            <v>14285</v>
          </cell>
          <cell r="CE21">
            <v>14120</v>
          </cell>
          <cell r="CF21">
            <v>53529</v>
          </cell>
          <cell r="CG21">
            <v>0</v>
          </cell>
        </row>
        <row r="22">
          <cell r="A22" t="str">
            <v>kW</v>
          </cell>
          <cell r="B22" t="str">
            <v>YD</v>
          </cell>
          <cell r="C22">
            <v>2008</v>
          </cell>
          <cell r="D22">
            <v>20686</v>
          </cell>
          <cell r="E22">
            <v>2026336</v>
          </cell>
          <cell r="F22">
            <v>1500621</v>
          </cell>
          <cell r="G22">
            <v>358332</v>
          </cell>
          <cell r="H22">
            <v>1499346</v>
          </cell>
          <cell r="I22">
            <v>2474604</v>
          </cell>
          <cell r="J22">
            <v>361365</v>
          </cell>
          <cell r="K22">
            <v>2468533</v>
          </cell>
          <cell r="L22">
            <v>396348</v>
          </cell>
          <cell r="M22">
            <v>221322</v>
          </cell>
          <cell r="N22">
            <v>20964</v>
          </cell>
          <cell r="O22">
            <v>1269667</v>
          </cell>
          <cell r="P22">
            <v>0</v>
          </cell>
          <cell r="Q22">
            <v>13836</v>
          </cell>
          <cell r="R22">
            <v>0</v>
          </cell>
          <cell r="S22">
            <v>206171</v>
          </cell>
          <cell r="T22">
            <v>4108019</v>
          </cell>
          <cell r="U22">
            <v>68420</v>
          </cell>
          <cell r="V22">
            <v>13585043</v>
          </cell>
          <cell r="W22">
            <v>626344</v>
          </cell>
          <cell r="X22">
            <v>38026</v>
          </cell>
          <cell r="Y22">
            <v>519478</v>
          </cell>
          <cell r="Z22">
            <v>994139</v>
          </cell>
          <cell r="AA22">
            <v>3310</v>
          </cell>
          <cell r="AB22">
            <v>5866</v>
          </cell>
          <cell r="AC22">
            <v>156197</v>
          </cell>
          <cell r="AD22">
            <v>990946</v>
          </cell>
          <cell r="AE22">
            <v>177224</v>
          </cell>
          <cell r="AF22">
            <v>2477256</v>
          </cell>
          <cell r="AG22">
            <v>332625</v>
          </cell>
          <cell r="AH22">
            <v>596339</v>
          </cell>
          <cell r="AI22">
            <v>129899</v>
          </cell>
          <cell r="AJ22">
            <v>8908491</v>
          </cell>
          <cell r="AK22">
            <v>12970</v>
          </cell>
          <cell r="AL22">
            <v>307569</v>
          </cell>
          <cell r="AM22">
            <v>5833523</v>
          </cell>
          <cell r="AN22">
            <v>27946091</v>
          </cell>
          <cell r="AO22">
            <v>10309222</v>
          </cell>
          <cell r="AP22">
            <v>146808</v>
          </cell>
          <cell r="AQ22">
            <v>119444</v>
          </cell>
          <cell r="AR22">
            <v>1033837</v>
          </cell>
          <cell r="AS22">
            <v>2603043</v>
          </cell>
          <cell r="AT22">
            <v>384607</v>
          </cell>
          <cell r="AU22">
            <v>231667</v>
          </cell>
          <cell r="AV22">
            <v>4544536</v>
          </cell>
          <cell r="AW22">
            <v>300564</v>
          </cell>
          <cell r="AX22">
            <v>347946</v>
          </cell>
          <cell r="AY22">
            <v>935644</v>
          </cell>
          <cell r="AZ22">
            <v>0</v>
          </cell>
          <cell r="BA22">
            <v>884097</v>
          </cell>
          <cell r="BB22">
            <v>1755226</v>
          </cell>
          <cell r="BC22">
            <v>200577</v>
          </cell>
          <cell r="BD22">
            <v>371178</v>
          </cell>
          <cell r="BE22">
            <v>702482</v>
          </cell>
          <cell r="BF22">
            <v>165439</v>
          </cell>
          <cell r="BG22">
            <v>2163482</v>
          </cell>
          <cell r="BH22">
            <v>296997</v>
          </cell>
          <cell r="BI22">
            <v>404841</v>
          </cell>
          <cell r="BJ22">
            <v>1254453</v>
          </cell>
          <cell r="BK22">
            <v>221081</v>
          </cell>
          <cell r="BL22">
            <v>672760</v>
          </cell>
          <cell r="BM22">
            <v>92326</v>
          </cell>
          <cell r="BN22">
            <v>996087</v>
          </cell>
          <cell r="BO22">
            <v>419842</v>
          </cell>
          <cell r="BP22">
            <v>10412388</v>
          </cell>
          <cell r="BQ22">
            <v>148947</v>
          </cell>
          <cell r="BR22">
            <v>127789</v>
          </cell>
          <cell r="BS22">
            <v>76545</v>
          </cell>
          <cell r="BT22">
            <v>446340</v>
          </cell>
          <cell r="BU22">
            <v>1405943</v>
          </cell>
          <cell r="BV22">
            <v>341053</v>
          </cell>
          <cell r="BW22">
            <v>43141331</v>
          </cell>
          <cell r="BX22">
            <v>2987652</v>
          </cell>
          <cell r="BY22">
            <v>33494</v>
          </cell>
          <cell r="BZ22">
            <v>1846153</v>
          </cell>
          <cell r="CA22">
            <v>779885</v>
          </cell>
          <cell r="CB22">
            <v>155305</v>
          </cell>
          <cell r="CC22">
            <v>271615</v>
          </cell>
          <cell r="CD22">
            <v>92733</v>
          </cell>
          <cell r="CE22">
            <v>457060</v>
          </cell>
          <cell r="CF22">
            <v>1010898</v>
          </cell>
          <cell r="CG22">
            <v>618730</v>
          </cell>
        </row>
        <row r="23">
          <cell r="A23" t="str">
            <v>kW - Residential</v>
          </cell>
          <cell r="B23" t="str">
            <v>YDR</v>
          </cell>
          <cell r="C23">
            <v>2008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</row>
        <row r="24">
          <cell r="A24" t="str">
            <v>kW- General Service</v>
          </cell>
          <cell r="C24">
            <v>2008</v>
          </cell>
          <cell r="D24">
            <v>20686</v>
          </cell>
          <cell r="E24">
            <v>1993150</v>
          </cell>
          <cell r="F24">
            <v>985406</v>
          </cell>
          <cell r="G24">
            <v>353530</v>
          </cell>
          <cell r="H24">
            <v>1475389</v>
          </cell>
          <cell r="I24">
            <v>2448882</v>
          </cell>
          <cell r="J24">
            <v>288261</v>
          </cell>
          <cell r="K24">
            <v>1957834</v>
          </cell>
          <cell r="L24">
            <v>386700</v>
          </cell>
          <cell r="M24">
            <v>218050</v>
          </cell>
          <cell r="N24">
            <v>20115</v>
          </cell>
          <cell r="O24">
            <v>1141824</v>
          </cell>
          <cell r="P24">
            <v>0</v>
          </cell>
          <cell r="Q24">
            <v>12770</v>
          </cell>
          <cell r="R24">
            <v>0</v>
          </cell>
          <cell r="S24">
            <v>206171</v>
          </cell>
          <cell r="T24">
            <v>3071296</v>
          </cell>
          <cell r="U24">
            <v>66121</v>
          </cell>
          <cell r="V24">
            <v>11633019</v>
          </cell>
          <cell r="W24">
            <v>406240</v>
          </cell>
          <cell r="X24">
            <v>36264</v>
          </cell>
          <cell r="Y24">
            <v>500997</v>
          </cell>
          <cell r="Z24">
            <v>844454</v>
          </cell>
          <cell r="AA24">
            <v>0</v>
          </cell>
          <cell r="AB24">
            <v>5579</v>
          </cell>
          <cell r="AC24">
            <v>125458</v>
          </cell>
          <cell r="AD24">
            <v>965727</v>
          </cell>
          <cell r="AE24">
            <v>172781</v>
          </cell>
          <cell r="AF24">
            <v>2000664</v>
          </cell>
          <cell r="AG24">
            <v>324837</v>
          </cell>
          <cell r="AH24">
            <v>588371</v>
          </cell>
          <cell r="AI24">
            <v>126698</v>
          </cell>
          <cell r="AJ24">
            <v>5496894</v>
          </cell>
          <cell r="AK24">
            <v>12030</v>
          </cell>
          <cell r="AL24">
            <v>229438</v>
          </cell>
          <cell r="AM24">
            <v>5040659</v>
          </cell>
          <cell r="AN24">
            <v>19681321</v>
          </cell>
          <cell r="AO24">
            <v>9006472</v>
          </cell>
          <cell r="AP24">
            <v>141953</v>
          </cell>
          <cell r="AQ24">
            <v>114152</v>
          </cell>
          <cell r="AR24">
            <v>725580</v>
          </cell>
          <cell r="AS24">
            <v>2227288</v>
          </cell>
          <cell r="AT24">
            <v>379431</v>
          </cell>
          <cell r="AU24">
            <v>226544</v>
          </cell>
          <cell r="AV24">
            <v>4081604</v>
          </cell>
          <cell r="AW24">
            <v>244554</v>
          </cell>
          <cell r="AX24">
            <v>344716</v>
          </cell>
          <cell r="AY24">
            <v>733053</v>
          </cell>
          <cell r="AZ24">
            <v>0</v>
          </cell>
          <cell r="BA24">
            <v>869101</v>
          </cell>
          <cell r="BB24">
            <v>1719584</v>
          </cell>
          <cell r="BC24">
            <v>197323</v>
          </cell>
          <cell r="BD24">
            <v>361081</v>
          </cell>
          <cell r="BE24">
            <v>691681</v>
          </cell>
          <cell r="BF24">
            <v>160425</v>
          </cell>
          <cell r="BG24">
            <v>2026126</v>
          </cell>
          <cell r="BH24">
            <v>292063</v>
          </cell>
          <cell r="BI24">
            <v>396778</v>
          </cell>
          <cell r="BJ24">
            <v>1092478</v>
          </cell>
          <cell r="BK24">
            <v>213602</v>
          </cell>
          <cell r="BL24">
            <v>650699</v>
          </cell>
          <cell r="BM24">
            <v>89902</v>
          </cell>
          <cell r="BN24">
            <v>842747</v>
          </cell>
          <cell r="BO24">
            <v>414302</v>
          </cell>
          <cell r="BP24">
            <v>10204367</v>
          </cell>
          <cell r="BQ24">
            <v>145847</v>
          </cell>
          <cell r="BR24">
            <v>124007</v>
          </cell>
          <cell r="BS24">
            <v>75100</v>
          </cell>
          <cell r="BT24">
            <v>377470</v>
          </cell>
          <cell r="BU24">
            <v>1374475</v>
          </cell>
          <cell r="BV24">
            <v>261816</v>
          </cell>
          <cell r="BW24">
            <v>37558918</v>
          </cell>
          <cell r="BX24">
            <v>2587776</v>
          </cell>
          <cell r="BY24">
            <v>26371</v>
          </cell>
          <cell r="BZ24">
            <v>1825246</v>
          </cell>
          <cell r="CA24">
            <v>492936</v>
          </cell>
          <cell r="CB24">
            <v>153148</v>
          </cell>
          <cell r="CC24">
            <v>113593</v>
          </cell>
          <cell r="CD24">
            <v>91637</v>
          </cell>
          <cell r="CE24">
            <v>448829</v>
          </cell>
          <cell r="CF24">
            <v>987141</v>
          </cell>
          <cell r="CG24">
            <v>553277</v>
          </cell>
        </row>
        <row r="25">
          <cell r="A25" t="str">
            <v>kW- Large User, Sub- Transmission, Intermediate/ Embedded Distributor</v>
          </cell>
          <cell r="C25">
            <v>2008</v>
          </cell>
          <cell r="D25">
            <v>0</v>
          </cell>
          <cell r="E25">
            <v>0</v>
          </cell>
          <cell r="F25">
            <v>489791</v>
          </cell>
          <cell r="G25">
            <v>0</v>
          </cell>
          <cell r="H25">
            <v>0</v>
          </cell>
          <cell r="I25">
            <v>0</v>
          </cell>
          <cell r="J25">
            <v>73104</v>
          </cell>
          <cell r="K25">
            <v>483871</v>
          </cell>
          <cell r="L25">
            <v>0</v>
          </cell>
          <cell r="M25">
            <v>0</v>
          </cell>
          <cell r="N25">
            <v>0</v>
          </cell>
          <cell r="O25">
            <v>107163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988008</v>
          </cell>
          <cell r="U25">
            <v>0</v>
          </cell>
          <cell r="V25">
            <v>1842419</v>
          </cell>
          <cell r="W25">
            <v>212723</v>
          </cell>
          <cell r="X25">
            <v>0</v>
          </cell>
          <cell r="Y25">
            <v>0</v>
          </cell>
          <cell r="Z25">
            <v>138882</v>
          </cell>
          <cell r="AA25">
            <v>0</v>
          </cell>
          <cell r="AB25">
            <v>0</v>
          </cell>
          <cell r="AC25">
            <v>30739</v>
          </cell>
          <cell r="AD25">
            <v>0</v>
          </cell>
          <cell r="AE25">
            <v>0</v>
          </cell>
          <cell r="AF25">
            <v>450554</v>
          </cell>
          <cell r="AG25">
            <v>0</v>
          </cell>
          <cell r="AH25">
            <v>0</v>
          </cell>
          <cell r="AI25">
            <v>0</v>
          </cell>
          <cell r="AJ25">
            <v>3299915</v>
          </cell>
          <cell r="AK25">
            <v>0</v>
          </cell>
          <cell r="AL25">
            <v>74710</v>
          </cell>
          <cell r="AM25">
            <v>712935</v>
          </cell>
          <cell r="AN25">
            <v>8264770</v>
          </cell>
          <cell r="AO25">
            <v>1190146</v>
          </cell>
          <cell r="AP25">
            <v>0</v>
          </cell>
          <cell r="AQ25">
            <v>0</v>
          </cell>
          <cell r="AR25">
            <v>297062</v>
          </cell>
          <cell r="AS25">
            <v>329862</v>
          </cell>
          <cell r="AT25">
            <v>0</v>
          </cell>
          <cell r="AU25">
            <v>0</v>
          </cell>
          <cell r="AV25">
            <v>395529</v>
          </cell>
          <cell r="AW25">
            <v>51576</v>
          </cell>
          <cell r="AX25">
            <v>0</v>
          </cell>
          <cell r="AY25">
            <v>188397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106448</v>
          </cell>
          <cell r="BH25">
            <v>0</v>
          </cell>
          <cell r="BI25">
            <v>0</v>
          </cell>
          <cell r="BJ25">
            <v>123774</v>
          </cell>
          <cell r="BK25">
            <v>0</v>
          </cell>
          <cell r="BL25">
            <v>0</v>
          </cell>
          <cell r="BM25">
            <v>0</v>
          </cell>
          <cell r="BN25">
            <v>134390</v>
          </cell>
          <cell r="BO25">
            <v>0</v>
          </cell>
          <cell r="BP25">
            <v>81053</v>
          </cell>
          <cell r="BQ25">
            <v>0</v>
          </cell>
          <cell r="BR25">
            <v>0</v>
          </cell>
          <cell r="BS25">
            <v>0</v>
          </cell>
          <cell r="BT25">
            <v>60397</v>
          </cell>
          <cell r="BU25">
            <v>0</v>
          </cell>
          <cell r="BV25">
            <v>75175</v>
          </cell>
          <cell r="BW25">
            <v>5261831</v>
          </cell>
          <cell r="BX25">
            <v>343085</v>
          </cell>
          <cell r="BY25">
            <v>0</v>
          </cell>
          <cell r="BZ25">
            <v>1</v>
          </cell>
          <cell r="CA25">
            <v>271080</v>
          </cell>
          <cell r="CB25">
            <v>0</v>
          </cell>
          <cell r="CC25">
            <v>155179</v>
          </cell>
          <cell r="CD25">
            <v>0</v>
          </cell>
          <cell r="CE25">
            <v>0</v>
          </cell>
          <cell r="CF25">
            <v>0</v>
          </cell>
          <cell r="CG25">
            <v>58364</v>
          </cell>
        </row>
        <row r="26">
          <cell r="A26" t="str">
            <v>kW- Street Lighting</v>
          </cell>
          <cell r="C26">
            <v>2008</v>
          </cell>
          <cell r="D26">
            <v>0</v>
          </cell>
          <cell r="E26">
            <v>33186</v>
          </cell>
          <cell r="F26">
            <v>23947</v>
          </cell>
          <cell r="G26">
            <v>4802</v>
          </cell>
          <cell r="H26">
            <v>22064</v>
          </cell>
          <cell r="I26">
            <v>25722</v>
          </cell>
          <cell r="J26">
            <v>0</v>
          </cell>
          <cell r="K26">
            <v>26828</v>
          </cell>
          <cell r="L26">
            <v>7168</v>
          </cell>
          <cell r="M26">
            <v>3144</v>
          </cell>
          <cell r="N26">
            <v>780</v>
          </cell>
          <cell r="O26">
            <v>19576</v>
          </cell>
          <cell r="P26">
            <v>0</v>
          </cell>
          <cell r="Q26">
            <v>1066</v>
          </cell>
          <cell r="R26">
            <v>0</v>
          </cell>
          <cell r="S26">
            <v>0</v>
          </cell>
          <cell r="T26">
            <v>48715</v>
          </cell>
          <cell r="U26">
            <v>2041</v>
          </cell>
          <cell r="V26">
            <v>109605</v>
          </cell>
          <cell r="W26">
            <v>7381</v>
          </cell>
          <cell r="X26">
            <v>1721</v>
          </cell>
          <cell r="Y26">
            <v>17408</v>
          </cell>
          <cell r="Z26">
            <v>10194</v>
          </cell>
          <cell r="AA26">
            <v>3310</v>
          </cell>
          <cell r="AB26">
            <v>287</v>
          </cell>
          <cell r="AC26">
            <v>0</v>
          </cell>
          <cell r="AD26">
            <v>23894</v>
          </cell>
          <cell r="AE26">
            <v>4443</v>
          </cell>
          <cell r="AF26">
            <v>25758</v>
          </cell>
          <cell r="AG26">
            <v>6475</v>
          </cell>
          <cell r="AH26">
            <v>7513</v>
          </cell>
          <cell r="AI26">
            <v>3073</v>
          </cell>
          <cell r="AJ26">
            <v>110018</v>
          </cell>
          <cell r="AK26">
            <v>940</v>
          </cell>
          <cell r="AL26">
            <v>3096</v>
          </cell>
          <cell r="AM26">
            <v>79929</v>
          </cell>
          <cell r="AN26">
            <v>0</v>
          </cell>
          <cell r="AO26">
            <v>112373</v>
          </cell>
          <cell r="AP26">
            <v>4491</v>
          </cell>
          <cell r="AQ26">
            <v>5292</v>
          </cell>
          <cell r="AR26">
            <v>11195</v>
          </cell>
          <cell r="AS26">
            <v>45893</v>
          </cell>
          <cell r="AT26">
            <v>5176</v>
          </cell>
          <cell r="AU26">
            <v>5123</v>
          </cell>
          <cell r="AV26">
            <v>65068</v>
          </cell>
          <cell r="AW26">
            <v>4316</v>
          </cell>
          <cell r="AX26">
            <v>3187</v>
          </cell>
          <cell r="AY26">
            <v>13705</v>
          </cell>
          <cell r="AZ26">
            <v>0</v>
          </cell>
          <cell r="BA26">
            <v>14040</v>
          </cell>
          <cell r="BB26">
            <v>34900</v>
          </cell>
          <cell r="BC26">
            <v>3002</v>
          </cell>
          <cell r="BD26">
            <v>9279</v>
          </cell>
          <cell r="BE26">
            <v>9270</v>
          </cell>
          <cell r="BF26">
            <v>5014</v>
          </cell>
          <cell r="BG26">
            <v>30509</v>
          </cell>
          <cell r="BH26">
            <v>4555</v>
          </cell>
          <cell r="BI26">
            <v>7084</v>
          </cell>
          <cell r="BJ26">
            <v>29209</v>
          </cell>
          <cell r="BK26">
            <v>6728</v>
          </cell>
          <cell r="BL26">
            <v>21317</v>
          </cell>
          <cell r="BM26">
            <v>2424</v>
          </cell>
          <cell r="BN26">
            <v>16513</v>
          </cell>
          <cell r="BO26">
            <v>5500</v>
          </cell>
          <cell r="BP26">
            <v>125612</v>
          </cell>
          <cell r="BQ26">
            <v>3100</v>
          </cell>
          <cell r="BR26">
            <v>3782</v>
          </cell>
          <cell r="BS26">
            <v>1445</v>
          </cell>
          <cell r="BT26">
            <v>8335</v>
          </cell>
          <cell r="BU26">
            <v>31468</v>
          </cell>
          <cell r="BV26">
            <v>3799</v>
          </cell>
          <cell r="BW26">
            <v>320582</v>
          </cell>
          <cell r="BX26">
            <v>54191</v>
          </cell>
          <cell r="BY26">
            <v>7123</v>
          </cell>
          <cell r="BZ26">
            <v>20906</v>
          </cell>
          <cell r="CA26">
            <v>13179</v>
          </cell>
          <cell r="CB26">
            <v>2050</v>
          </cell>
          <cell r="CC26">
            <v>2843</v>
          </cell>
          <cell r="CD26">
            <v>1096</v>
          </cell>
          <cell r="CE26">
            <v>8231</v>
          </cell>
          <cell r="CF26">
            <v>23609</v>
          </cell>
          <cell r="CG26">
            <v>7089</v>
          </cell>
        </row>
        <row r="27">
          <cell r="A27" t="str">
            <v>kW- Sentinel Lighting</v>
          </cell>
          <cell r="C27">
            <v>2008</v>
          </cell>
          <cell r="D27">
            <v>0</v>
          </cell>
          <cell r="E27">
            <v>0</v>
          </cell>
          <cell r="F27">
            <v>1477</v>
          </cell>
          <cell r="G27">
            <v>0</v>
          </cell>
          <cell r="H27">
            <v>1893</v>
          </cell>
          <cell r="I27">
            <v>0</v>
          </cell>
          <cell r="J27">
            <v>0</v>
          </cell>
          <cell r="K27">
            <v>0</v>
          </cell>
          <cell r="L27">
            <v>2480</v>
          </cell>
          <cell r="M27">
            <v>128</v>
          </cell>
          <cell r="N27">
            <v>69</v>
          </cell>
          <cell r="O27">
            <v>1104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258</v>
          </cell>
          <cell r="V27">
            <v>0</v>
          </cell>
          <cell r="W27">
            <v>0</v>
          </cell>
          <cell r="X27">
            <v>41</v>
          </cell>
          <cell r="Y27">
            <v>1073</v>
          </cell>
          <cell r="Z27">
            <v>609</v>
          </cell>
          <cell r="AA27">
            <v>0</v>
          </cell>
          <cell r="AB27">
            <v>0</v>
          </cell>
          <cell r="AC27">
            <v>0</v>
          </cell>
          <cell r="AD27">
            <v>1325</v>
          </cell>
          <cell r="AE27">
            <v>0</v>
          </cell>
          <cell r="AF27">
            <v>280</v>
          </cell>
          <cell r="AG27">
            <v>1313</v>
          </cell>
          <cell r="AH27">
            <v>455</v>
          </cell>
          <cell r="AI27">
            <v>128</v>
          </cell>
          <cell r="AJ27">
            <v>1664</v>
          </cell>
          <cell r="AK27">
            <v>0</v>
          </cell>
          <cell r="AL27">
            <v>325</v>
          </cell>
          <cell r="AM27">
            <v>0</v>
          </cell>
          <cell r="AN27">
            <v>0</v>
          </cell>
          <cell r="AO27">
            <v>231</v>
          </cell>
          <cell r="AP27">
            <v>364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2335</v>
          </cell>
          <cell r="AW27">
            <v>118</v>
          </cell>
          <cell r="AX27">
            <v>43</v>
          </cell>
          <cell r="AY27">
            <v>489</v>
          </cell>
          <cell r="AZ27">
            <v>0</v>
          </cell>
          <cell r="BA27">
            <v>956</v>
          </cell>
          <cell r="BB27">
            <v>742</v>
          </cell>
          <cell r="BC27">
            <v>252</v>
          </cell>
          <cell r="BD27">
            <v>818</v>
          </cell>
          <cell r="BE27">
            <v>1531</v>
          </cell>
          <cell r="BF27">
            <v>0</v>
          </cell>
          <cell r="BG27">
            <v>399</v>
          </cell>
          <cell r="BH27">
            <v>379</v>
          </cell>
          <cell r="BI27">
            <v>979</v>
          </cell>
          <cell r="BJ27">
            <v>8992</v>
          </cell>
          <cell r="BK27">
            <v>751</v>
          </cell>
          <cell r="BL27">
            <v>744</v>
          </cell>
          <cell r="BM27">
            <v>0</v>
          </cell>
          <cell r="BN27">
            <v>2437</v>
          </cell>
          <cell r="BO27">
            <v>40</v>
          </cell>
          <cell r="BP27">
            <v>1356</v>
          </cell>
          <cell r="BQ27">
            <v>0</v>
          </cell>
          <cell r="BR27">
            <v>0</v>
          </cell>
          <cell r="BS27">
            <v>0</v>
          </cell>
          <cell r="BT27">
            <v>138</v>
          </cell>
          <cell r="BU27">
            <v>0</v>
          </cell>
          <cell r="BV27">
            <v>263</v>
          </cell>
          <cell r="BW27">
            <v>0</v>
          </cell>
          <cell r="BX27">
            <v>2600</v>
          </cell>
          <cell r="BY27">
            <v>0</v>
          </cell>
          <cell r="BZ27">
            <v>0</v>
          </cell>
          <cell r="CA27">
            <v>2690</v>
          </cell>
          <cell r="CB27">
            <v>107</v>
          </cell>
          <cell r="CC27">
            <v>0</v>
          </cell>
          <cell r="CD27">
            <v>0</v>
          </cell>
          <cell r="CE27">
            <v>0</v>
          </cell>
          <cell r="CF27">
            <v>148</v>
          </cell>
          <cell r="CG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2008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2008</v>
          </cell>
          <cell r="D29">
            <v>614676.67000000004</v>
          </cell>
          <cell r="E29">
            <v>18539980</v>
          </cell>
          <cell r="F29">
            <v>8150103</v>
          </cell>
          <cell r="G29">
            <v>3145523</v>
          </cell>
          <cell r="H29">
            <v>8530712</v>
          </cell>
          <cell r="I29">
            <v>16316294.970000001</v>
          </cell>
          <cell r="J29">
            <v>3252671</v>
          </cell>
          <cell r="K29">
            <v>10564174</v>
          </cell>
          <cell r="L29">
            <v>4190635.88</v>
          </cell>
          <cell r="M29">
            <v>1506903.23</v>
          </cell>
          <cell r="N29">
            <v>410559.66</v>
          </cell>
          <cell r="O29">
            <v>7847771</v>
          </cell>
          <cell r="P29">
            <v>0</v>
          </cell>
          <cell r="Q29">
            <v>423943</v>
          </cell>
          <cell r="R29">
            <v>0</v>
          </cell>
          <cell r="S29">
            <v>876520</v>
          </cell>
          <cell r="T29">
            <v>20910961</v>
          </cell>
          <cell r="U29">
            <v>801391.21</v>
          </cell>
          <cell r="V29">
            <v>41924681</v>
          </cell>
          <cell r="W29">
            <v>3060716.9</v>
          </cell>
          <cell r="X29">
            <v>734833.27</v>
          </cell>
          <cell r="Y29">
            <v>6857907.5</v>
          </cell>
          <cell r="Z29">
            <v>5097595.43</v>
          </cell>
          <cell r="AA29">
            <v>800223.16</v>
          </cell>
          <cell r="AB29">
            <v>164894.39000000001</v>
          </cell>
          <cell r="AC29">
            <v>8230031.5899999999</v>
          </cell>
          <cell r="AD29">
            <v>12176482</v>
          </cell>
          <cell r="AE29">
            <v>3170552.32</v>
          </cell>
          <cell r="AF29">
            <v>13247514.65</v>
          </cell>
          <cell r="AG29">
            <v>7712570</v>
          </cell>
          <cell r="AH29">
            <v>5190474</v>
          </cell>
          <cell r="AI29">
            <v>494512.08</v>
          </cell>
          <cell r="AJ29">
            <v>61913757.380000003</v>
          </cell>
          <cell r="AK29">
            <v>168316.02</v>
          </cell>
          <cell r="AL29">
            <v>448425</v>
          </cell>
          <cell r="AM29">
            <v>33893035</v>
          </cell>
          <cell r="AN29">
            <v>581560000</v>
          </cell>
          <cell r="AO29">
            <v>76337046.75</v>
          </cell>
          <cell r="AP29">
            <v>5218863.63</v>
          </cell>
          <cell r="AQ29">
            <v>1147416</v>
          </cell>
          <cell r="AR29">
            <v>5256358.16</v>
          </cell>
          <cell r="AS29">
            <v>16733933.75</v>
          </cell>
          <cell r="AT29">
            <v>1659970.59</v>
          </cell>
          <cell r="AU29">
            <v>2157328.77</v>
          </cell>
          <cell r="AV29">
            <v>33408795</v>
          </cell>
          <cell r="AW29">
            <v>2055504.37</v>
          </cell>
          <cell r="AX29">
            <v>1716739.1</v>
          </cell>
          <cell r="AY29">
            <v>6369002.8399999999</v>
          </cell>
          <cell r="AZ29">
            <v>0</v>
          </cell>
          <cell r="BA29">
            <v>8106489</v>
          </cell>
          <cell r="BB29">
            <v>13673996.710000001</v>
          </cell>
          <cell r="BC29">
            <v>2172311.7000000002</v>
          </cell>
          <cell r="BD29">
            <v>6716125</v>
          </cell>
          <cell r="BE29">
            <v>5565811</v>
          </cell>
          <cell r="BF29">
            <v>1423748</v>
          </cell>
          <cell r="BG29">
            <v>17500816</v>
          </cell>
          <cell r="BH29">
            <v>2775392.71</v>
          </cell>
          <cell r="BI29">
            <v>3184956</v>
          </cell>
          <cell r="BJ29">
            <v>9920593</v>
          </cell>
          <cell r="BK29">
            <v>2000424.91</v>
          </cell>
          <cell r="BL29">
            <v>7340925</v>
          </cell>
          <cell r="BM29">
            <v>971364.47</v>
          </cell>
          <cell r="BN29">
            <v>7700558</v>
          </cell>
          <cell r="BO29">
            <v>2559297.94</v>
          </cell>
          <cell r="BP29">
            <v>57284967</v>
          </cell>
          <cell r="BQ29">
            <v>980208</v>
          </cell>
          <cell r="BR29">
            <v>1040276</v>
          </cell>
          <cell r="BS29">
            <v>869707.17</v>
          </cell>
          <cell r="BT29">
            <v>3859623.48</v>
          </cell>
          <cell r="BU29">
            <v>10825519.630000001</v>
          </cell>
          <cell r="BV29">
            <v>1611287.83</v>
          </cell>
          <cell r="BW29">
            <v>182103782</v>
          </cell>
          <cell r="BX29">
            <v>27617009</v>
          </cell>
          <cell r="BY29">
            <v>2719353.09</v>
          </cell>
          <cell r="BZ29">
            <v>13383026</v>
          </cell>
          <cell r="CA29">
            <v>5140986</v>
          </cell>
          <cell r="CB29">
            <v>697835.83</v>
          </cell>
          <cell r="CC29">
            <v>773354.62</v>
          </cell>
          <cell r="CD29">
            <v>372017.42</v>
          </cell>
          <cell r="CE29">
            <v>4825099</v>
          </cell>
          <cell r="CF29">
            <v>11948504</v>
          </cell>
          <cell r="CG29">
            <v>3823544.63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2008</v>
          </cell>
          <cell r="D30">
            <v>278856.19</v>
          </cell>
          <cell r="E30">
            <v>10769909</v>
          </cell>
          <cell r="F30">
            <v>5947501</v>
          </cell>
          <cell r="G30">
            <v>2632253</v>
          </cell>
          <cell r="H30">
            <v>6707602</v>
          </cell>
          <cell r="I30">
            <v>10308328.970000001</v>
          </cell>
          <cell r="J30">
            <v>1011942</v>
          </cell>
          <cell r="K30">
            <v>9936971</v>
          </cell>
          <cell r="L30">
            <v>3833317.63</v>
          </cell>
          <cell r="M30">
            <v>902440.7</v>
          </cell>
          <cell r="N30">
            <v>164833.43</v>
          </cell>
          <cell r="O30">
            <v>4826709</v>
          </cell>
          <cell r="P30">
            <v>0</v>
          </cell>
          <cell r="Q30">
            <v>163801</v>
          </cell>
          <cell r="R30">
            <v>0</v>
          </cell>
          <cell r="S30">
            <v>645211.71000000008</v>
          </cell>
          <cell r="T30">
            <v>18574821</v>
          </cell>
          <cell r="U30">
            <v>923283.67999999993</v>
          </cell>
          <cell r="V30">
            <v>60891319</v>
          </cell>
          <cell r="W30">
            <v>2680733.2599999998</v>
          </cell>
          <cell r="X30">
            <v>408838</v>
          </cell>
          <cell r="Y30">
            <v>2753459.2600000002</v>
          </cell>
          <cell r="Z30">
            <v>3684599.71</v>
          </cell>
          <cell r="AA30">
            <v>566937.68999999994</v>
          </cell>
          <cell r="AB30">
            <v>66649.09</v>
          </cell>
          <cell r="AC30">
            <v>1846759.31</v>
          </cell>
          <cell r="AD30">
            <v>8942412.379999999</v>
          </cell>
          <cell r="AE30">
            <v>879218.79</v>
          </cell>
          <cell r="AF30">
            <v>9435328.1500000004</v>
          </cell>
          <cell r="AG30">
            <v>3693185</v>
          </cell>
          <cell r="AH30">
            <v>3448854</v>
          </cell>
          <cell r="AI30">
            <v>387223.85</v>
          </cell>
          <cell r="AJ30">
            <v>23267000.140000001</v>
          </cell>
          <cell r="AK30">
            <v>66108.430000000008</v>
          </cell>
          <cell r="AL30">
            <v>161242</v>
          </cell>
          <cell r="AM30">
            <v>24528771</v>
          </cell>
          <cell r="AN30">
            <v>254417000</v>
          </cell>
          <cell r="AO30">
            <v>57704807.219999999</v>
          </cell>
          <cell r="AP30">
            <v>1382833.3900000001</v>
          </cell>
          <cell r="AQ30">
            <v>761233</v>
          </cell>
          <cell r="AR30">
            <v>3882686.35</v>
          </cell>
          <cell r="AS30">
            <v>14193737.98</v>
          </cell>
          <cell r="AT30">
            <v>1662224</v>
          </cell>
          <cell r="AU30">
            <v>1728945</v>
          </cell>
          <cell r="AV30">
            <v>17927407</v>
          </cell>
          <cell r="AW30">
            <v>663929.28</v>
          </cell>
          <cell r="AX30">
            <v>966261.43</v>
          </cell>
          <cell r="AY30">
            <v>3688306.9</v>
          </cell>
          <cell r="AZ30">
            <v>0</v>
          </cell>
          <cell r="BA30">
            <v>6732258</v>
          </cell>
          <cell r="BB30">
            <v>11857387.699999999</v>
          </cell>
          <cell r="BC30">
            <v>2366087.66</v>
          </cell>
          <cell r="BD30">
            <v>3557524</v>
          </cell>
          <cell r="BE30">
            <v>4278951</v>
          </cell>
          <cell r="BF30">
            <v>734212</v>
          </cell>
          <cell r="BG30">
            <v>10126900</v>
          </cell>
          <cell r="BH30">
            <v>1350793.87</v>
          </cell>
          <cell r="BI30">
            <v>2967518</v>
          </cell>
          <cell r="BJ30">
            <v>7250803</v>
          </cell>
          <cell r="BK30">
            <v>1442033.88</v>
          </cell>
          <cell r="BL30">
            <v>5859190</v>
          </cell>
          <cell r="BM30">
            <v>808171.62999999989</v>
          </cell>
          <cell r="BN30">
            <v>4631935</v>
          </cell>
          <cell r="BO30">
            <v>2048257.8199999998</v>
          </cell>
          <cell r="BP30">
            <v>52637476</v>
          </cell>
          <cell r="BQ30">
            <v>699009</v>
          </cell>
          <cell r="BR30">
            <v>653316.96</v>
          </cell>
          <cell r="BS30">
            <v>584286.08000000007</v>
          </cell>
          <cell r="BT30">
            <v>2088798.88</v>
          </cell>
          <cell r="BU30">
            <v>5536921.6300000008</v>
          </cell>
          <cell r="BV30">
            <v>686628.11</v>
          </cell>
          <cell r="BW30">
            <v>244974357</v>
          </cell>
          <cell r="BX30">
            <v>15150080</v>
          </cell>
          <cell r="BY30">
            <v>599707.02</v>
          </cell>
          <cell r="BZ30">
            <v>11269636</v>
          </cell>
          <cell r="CA30">
            <v>1350308</v>
          </cell>
          <cell r="CB30">
            <v>653565.38</v>
          </cell>
          <cell r="CC30">
            <v>671235.07000000007</v>
          </cell>
          <cell r="CD30">
            <v>339974.33999999997</v>
          </cell>
          <cell r="CE30">
            <v>2787023</v>
          </cell>
          <cell r="CF30">
            <v>5645597</v>
          </cell>
          <cell r="CG30">
            <v>2373474.5099999998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2008</v>
          </cell>
          <cell r="D31">
            <v>0</v>
          </cell>
          <cell r="E31">
            <v>0</v>
          </cell>
          <cell r="F31">
            <v>1195945</v>
          </cell>
          <cell r="G31">
            <v>0</v>
          </cell>
          <cell r="H31">
            <v>0</v>
          </cell>
          <cell r="I31">
            <v>0</v>
          </cell>
          <cell r="J31">
            <v>212327</v>
          </cell>
          <cell r="K31">
            <v>697221</v>
          </cell>
          <cell r="L31">
            <v>0</v>
          </cell>
          <cell r="M31">
            <v>0</v>
          </cell>
          <cell r="N31">
            <v>0</v>
          </cell>
          <cell r="O31">
            <v>561248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4466718</v>
          </cell>
          <cell r="U31">
            <v>0</v>
          </cell>
          <cell r="V31">
            <v>5770995</v>
          </cell>
          <cell r="W31">
            <v>254433.68</v>
          </cell>
          <cell r="X31">
            <v>0</v>
          </cell>
          <cell r="Y31">
            <v>0</v>
          </cell>
          <cell r="Z31">
            <v>304751.65999999997</v>
          </cell>
          <cell r="AA31">
            <v>0</v>
          </cell>
          <cell r="AB31">
            <v>0</v>
          </cell>
          <cell r="AC31">
            <v>295497.71000000002</v>
          </cell>
          <cell r="AD31">
            <v>0</v>
          </cell>
          <cell r="AE31">
            <v>0</v>
          </cell>
          <cell r="AF31">
            <v>746390.84</v>
          </cell>
          <cell r="AG31">
            <v>0</v>
          </cell>
          <cell r="AH31">
            <v>0</v>
          </cell>
          <cell r="AI31">
            <v>0</v>
          </cell>
          <cell r="AJ31">
            <v>2242360.89</v>
          </cell>
          <cell r="AK31">
            <v>0</v>
          </cell>
          <cell r="AL31">
            <v>96857</v>
          </cell>
          <cell r="AM31">
            <v>2016307</v>
          </cell>
          <cell r="AN31">
            <v>9451000</v>
          </cell>
          <cell r="AO31">
            <v>3799502.13</v>
          </cell>
          <cell r="AP31">
            <v>0</v>
          </cell>
          <cell r="AQ31">
            <v>0</v>
          </cell>
          <cell r="AR31">
            <v>318560.17</v>
          </cell>
          <cell r="AS31">
            <v>957821.97</v>
          </cell>
          <cell r="AT31">
            <v>0</v>
          </cell>
          <cell r="AU31">
            <v>0</v>
          </cell>
          <cell r="AV31">
            <v>795233</v>
          </cell>
          <cell r="AW31">
            <v>21700.23</v>
          </cell>
          <cell r="AX31">
            <v>0</v>
          </cell>
          <cell r="AY31">
            <v>435139.34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681126</v>
          </cell>
          <cell r="BH31">
            <v>0</v>
          </cell>
          <cell r="BI31">
            <v>0</v>
          </cell>
          <cell r="BJ31">
            <v>635404</v>
          </cell>
          <cell r="BK31">
            <v>0</v>
          </cell>
          <cell r="BL31">
            <v>0</v>
          </cell>
          <cell r="BM31">
            <v>0</v>
          </cell>
          <cell r="BN31">
            <v>103009</v>
          </cell>
          <cell r="BO31">
            <v>0</v>
          </cell>
          <cell r="BP31">
            <v>156527</v>
          </cell>
          <cell r="BQ31">
            <v>0</v>
          </cell>
          <cell r="BR31">
            <v>0</v>
          </cell>
          <cell r="BS31">
            <v>0</v>
          </cell>
          <cell r="BT31">
            <v>16852.14</v>
          </cell>
          <cell r="BU31">
            <v>0</v>
          </cell>
          <cell r="BV31">
            <v>55574.03</v>
          </cell>
          <cell r="BW31">
            <v>18348543</v>
          </cell>
          <cell r="BX31">
            <v>733530</v>
          </cell>
          <cell r="BY31">
            <v>0</v>
          </cell>
          <cell r="BZ31">
            <v>1</v>
          </cell>
          <cell r="CA31">
            <v>377057</v>
          </cell>
          <cell r="CB31">
            <v>0</v>
          </cell>
          <cell r="CC31">
            <v>222482.46</v>
          </cell>
          <cell r="CD31">
            <v>0</v>
          </cell>
          <cell r="CE31">
            <v>0</v>
          </cell>
          <cell r="CF31">
            <v>0</v>
          </cell>
          <cell r="CG31">
            <v>278313.08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2008</v>
          </cell>
          <cell r="D32">
            <v>28335.72</v>
          </cell>
          <cell r="E32">
            <v>210150</v>
          </cell>
          <cell r="F32">
            <v>257248</v>
          </cell>
          <cell r="G32">
            <v>35586</v>
          </cell>
          <cell r="H32">
            <v>76197</v>
          </cell>
          <cell r="I32">
            <v>39718.32</v>
          </cell>
          <cell r="J32">
            <v>36140</v>
          </cell>
          <cell r="K32">
            <v>86278</v>
          </cell>
          <cell r="L32">
            <v>58268.58</v>
          </cell>
          <cell r="M32">
            <v>10720.78</v>
          </cell>
          <cell r="N32">
            <v>8356.43</v>
          </cell>
          <cell r="O32">
            <v>139971</v>
          </cell>
          <cell r="P32">
            <v>0</v>
          </cell>
          <cell r="Q32">
            <v>7622</v>
          </cell>
          <cell r="R32">
            <v>0</v>
          </cell>
          <cell r="S32">
            <v>3492.43</v>
          </cell>
          <cell r="T32">
            <v>529807</v>
          </cell>
          <cell r="U32">
            <v>16104.62</v>
          </cell>
          <cell r="V32">
            <v>1392504</v>
          </cell>
          <cell r="W32">
            <v>43289.94</v>
          </cell>
          <cell r="X32">
            <v>16683.669999999998</v>
          </cell>
          <cell r="Y32">
            <v>106747.07</v>
          </cell>
          <cell r="Z32">
            <v>57713.919999999998</v>
          </cell>
          <cell r="AA32">
            <v>16049.56</v>
          </cell>
          <cell r="AB32">
            <v>2884.39</v>
          </cell>
          <cell r="AC32">
            <v>29462.92</v>
          </cell>
          <cell r="AD32">
            <v>56894.8</v>
          </cell>
          <cell r="AE32">
            <v>34787.75</v>
          </cell>
          <cell r="AF32">
            <v>59558.75</v>
          </cell>
          <cell r="AG32">
            <v>85902</v>
          </cell>
          <cell r="AH32">
            <v>113873</v>
          </cell>
          <cell r="AI32">
            <v>14705.72</v>
          </cell>
          <cell r="AJ32">
            <v>886987.74</v>
          </cell>
          <cell r="AK32">
            <v>5582.73</v>
          </cell>
          <cell r="AL32">
            <v>9872</v>
          </cell>
          <cell r="AM32">
            <v>179557</v>
          </cell>
          <cell r="AN32">
            <v>4927000</v>
          </cell>
          <cell r="AO32">
            <v>86987.24</v>
          </cell>
          <cell r="AP32">
            <v>40795.29</v>
          </cell>
          <cell r="AQ32">
            <v>34770</v>
          </cell>
          <cell r="AR32">
            <v>97987.89</v>
          </cell>
          <cell r="AS32">
            <v>393518.43</v>
          </cell>
          <cell r="AT32">
            <v>41442.879999999997</v>
          </cell>
          <cell r="AU32">
            <v>39262.92</v>
          </cell>
          <cell r="AV32">
            <v>195824</v>
          </cell>
          <cell r="AW32">
            <v>6718.4</v>
          </cell>
          <cell r="AX32">
            <v>24203.759999999998</v>
          </cell>
          <cell r="AY32">
            <v>23317.63</v>
          </cell>
          <cell r="AZ32">
            <v>0</v>
          </cell>
          <cell r="BA32">
            <v>62524</v>
          </cell>
          <cell r="BB32">
            <v>107042.9</v>
          </cell>
          <cell r="BC32">
            <v>40707.1</v>
          </cell>
          <cell r="BD32">
            <v>76770</v>
          </cell>
          <cell r="BE32">
            <v>67117</v>
          </cell>
          <cell r="BF32">
            <v>35723</v>
          </cell>
          <cell r="BG32">
            <v>117229</v>
          </cell>
          <cell r="BH32">
            <v>2596.3000000000002</v>
          </cell>
          <cell r="BI32">
            <v>72445</v>
          </cell>
          <cell r="BJ32">
            <v>380619</v>
          </cell>
          <cell r="BK32">
            <v>43575.23</v>
          </cell>
          <cell r="BL32">
            <v>219037</v>
          </cell>
          <cell r="BM32">
            <v>16369.85</v>
          </cell>
          <cell r="BN32">
            <v>144760</v>
          </cell>
          <cell r="BO32">
            <v>50646.39</v>
          </cell>
          <cell r="BP32">
            <v>1056431</v>
          </cell>
          <cell r="BQ32">
            <v>20509</v>
          </cell>
          <cell r="BR32">
            <v>57337.16</v>
          </cell>
          <cell r="BS32">
            <v>12195.03</v>
          </cell>
          <cell r="BT32">
            <v>3526.36</v>
          </cell>
          <cell r="BU32">
            <v>118506.32</v>
          </cell>
          <cell r="BV32">
            <v>33058.080000000002</v>
          </cell>
          <cell r="BW32">
            <v>4733596</v>
          </cell>
          <cell r="BX32">
            <v>362250</v>
          </cell>
          <cell r="BY32">
            <v>10633.95</v>
          </cell>
          <cell r="BZ32">
            <v>195585</v>
          </cell>
          <cell r="CA32">
            <v>24734</v>
          </cell>
          <cell r="CB32">
            <v>19954.46</v>
          </cell>
          <cell r="CC32">
            <v>18690.91</v>
          </cell>
          <cell r="CD32">
            <v>3407.35</v>
          </cell>
          <cell r="CE32">
            <v>171416</v>
          </cell>
          <cell r="CF32">
            <v>230428</v>
          </cell>
          <cell r="CG32">
            <v>70060.75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2008</v>
          </cell>
          <cell r="D33">
            <v>593.66</v>
          </cell>
          <cell r="E33">
            <v>0</v>
          </cell>
          <cell r="F33">
            <v>19237</v>
          </cell>
          <cell r="G33">
            <v>11869</v>
          </cell>
          <cell r="H33">
            <v>7752</v>
          </cell>
          <cell r="I33">
            <v>0</v>
          </cell>
          <cell r="J33">
            <v>0</v>
          </cell>
          <cell r="K33">
            <v>0</v>
          </cell>
          <cell r="L33">
            <v>22816.52</v>
          </cell>
          <cell r="M33">
            <v>460.82</v>
          </cell>
          <cell r="N33">
            <v>788.75</v>
          </cell>
          <cell r="O33">
            <v>18552</v>
          </cell>
          <cell r="P33">
            <v>0</v>
          </cell>
          <cell r="Q33">
            <v>0</v>
          </cell>
          <cell r="R33">
            <v>0</v>
          </cell>
          <cell r="S33">
            <v>412.37</v>
          </cell>
          <cell r="T33">
            <v>42893</v>
          </cell>
          <cell r="U33">
            <v>1856.23</v>
          </cell>
          <cell r="V33">
            <v>0</v>
          </cell>
          <cell r="W33">
            <v>10186.64</v>
          </cell>
          <cell r="X33">
            <v>1129.9100000000001</v>
          </cell>
          <cell r="Y33">
            <v>7345.59</v>
          </cell>
          <cell r="Z33">
            <v>3422.37</v>
          </cell>
          <cell r="AA33">
            <v>0</v>
          </cell>
          <cell r="AB33">
            <v>0</v>
          </cell>
          <cell r="AC33">
            <v>0</v>
          </cell>
          <cell r="AD33">
            <v>7901.64</v>
          </cell>
          <cell r="AE33">
            <v>0</v>
          </cell>
          <cell r="AF33">
            <v>3910.43</v>
          </cell>
          <cell r="AG33">
            <v>21651</v>
          </cell>
          <cell r="AH33">
            <v>14364</v>
          </cell>
          <cell r="AI33">
            <v>2106.56</v>
          </cell>
          <cell r="AJ33">
            <v>24625.7</v>
          </cell>
          <cell r="AK33">
            <v>0</v>
          </cell>
          <cell r="AL33">
            <v>1391</v>
          </cell>
          <cell r="AM33">
            <v>0</v>
          </cell>
          <cell r="AN33">
            <v>946000</v>
          </cell>
          <cell r="AO33">
            <v>0</v>
          </cell>
          <cell r="AP33">
            <v>4827.8900000000003</v>
          </cell>
          <cell r="AQ33">
            <v>0</v>
          </cell>
          <cell r="AR33">
            <v>0</v>
          </cell>
          <cell r="AS33">
            <v>0</v>
          </cell>
          <cell r="AT33">
            <v>2402.81</v>
          </cell>
          <cell r="AU33">
            <v>1253.27</v>
          </cell>
          <cell r="AV33">
            <v>8173</v>
          </cell>
          <cell r="AW33">
            <v>176.62</v>
          </cell>
          <cell r="AX33">
            <v>338.23</v>
          </cell>
          <cell r="AY33">
            <v>3656.41</v>
          </cell>
          <cell r="AZ33">
            <v>0</v>
          </cell>
          <cell r="BA33">
            <v>10885</v>
          </cell>
          <cell r="BB33">
            <v>6750.14</v>
          </cell>
          <cell r="BC33">
            <v>4016.84</v>
          </cell>
          <cell r="BD33">
            <v>24835</v>
          </cell>
          <cell r="BE33">
            <v>24429</v>
          </cell>
          <cell r="BF33">
            <v>290</v>
          </cell>
          <cell r="BG33">
            <v>410</v>
          </cell>
          <cell r="BH33">
            <v>1481.71</v>
          </cell>
          <cell r="BI33">
            <v>15702</v>
          </cell>
          <cell r="BJ33">
            <v>217</v>
          </cell>
          <cell r="BK33">
            <v>6693.06</v>
          </cell>
          <cell r="BL33">
            <v>18690</v>
          </cell>
          <cell r="BM33">
            <v>602.29999999999995</v>
          </cell>
          <cell r="BN33">
            <v>15229</v>
          </cell>
          <cell r="BO33">
            <v>859.4</v>
          </cell>
          <cell r="BP33">
            <v>14989</v>
          </cell>
          <cell r="BQ33">
            <v>0</v>
          </cell>
          <cell r="BR33">
            <v>2854.85</v>
          </cell>
          <cell r="BS33">
            <v>0</v>
          </cell>
          <cell r="BT33">
            <v>1317.91</v>
          </cell>
          <cell r="BU33">
            <v>0</v>
          </cell>
          <cell r="BV33">
            <v>19077.73</v>
          </cell>
          <cell r="BW33">
            <v>0</v>
          </cell>
          <cell r="BX33">
            <v>11143</v>
          </cell>
          <cell r="BY33">
            <v>0</v>
          </cell>
          <cell r="BZ33">
            <v>0</v>
          </cell>
          <cell r="CA33">
            <v>4518</v>
          </cell>
          <cell r="CB33">
            <v>2996.65</v>
          </cell>
          <cell r="CC33">
            <v>1205.2</v>
          </cell>
          <cell r="CD33">
            <v>57.3</v>
          </cell>
          <cell r="CE33">
            <v>282</v>
          </cell>
          <cell r="CF33">
            <v>1400</v>
          </cell>
          <cell r="CG33">
            <v>0</v>
          </cell>
        </row>
        <row r="34">
          <cell r="A34" t="str">
            <v>Total service area</v>
          </cell>
          <cell r="B34" t="str">
            <v>AREA</v>
          </cell>
          <cell r="C34">
            <v>2008</v>
          </cell>
          <cell r="D34">
            <v>380</v>
          </cell>
          <cell r="E34">
            <v>164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57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0</v>
          </cell>
          <cell r="Q34">
            <v>5</v>
          </cell>
          <cell r="R34">
            <v>0</v>
          </cell>
          <cell r="S34">
            <v>22</v>
          </cell>
          <cell r="T34">
            <v>120</v>
          </cell>
          <cell r="U34">
            <v>66</v>
          </cell>
          <cell r="V34">
            <v>287</v>
          </cell>
          <cell r="W34">
            <v>1877</v>
          </cell>
          <cell r="X34">
            <v>99</v>
          </cell>
          <cell r="Y34">
            <v>104</v>
          </cell>
          <cell r="Z34">
            <v>44</v>
          </cell>
          <cell r="AA34">
            <v>26</v>
          </cell>
          <cell r="AB34">
            <v>1</v>
          </cell>
          <cell r="AC34">
            <v>14200</v>
          </cell>
          <cell r="AD34">
            <v>410</v>
          </cell>
          <cell r="AE34">
            <v>67</v>
          </cell>
          <cell r="AF34">
            <v>93</v>
          </cell>
          <cell r="AG34">
            <v>1252</v>
          </cell>
          <cell r="AH34">
            <v>281</v>
          </cell>
          <cell r="AI34">
            <v>93</v>
          </cell>
          <cell r="AJ34">
            <v>426</v>
          </cell>
          <cell r="AK34">
            <v>9</v>
          </cell>
          <cell r="AL34">
            <v>8</v>
          </cell>
          <cell r="AM34">
            <v>269</v>
          </cell>
          <cell r="AN34">
            <v>650000</v>
          </cell>
          <cell r="AO34">
            <v>1104</v>
          </cell>
          <cell r="AP34">
            <v>292</v>
          </cell>
          <cell r="AQ34">
            <v>24</v>
          </cell>
          <cell r="AR34">
            <v>32</v>
          </cell>
          <cell r="AS34">
            <v>404</v>
          </cell>
          <cell r="AT34">
            <v>27</v>
          </cell>
          <cell r="AU34">
            <v>144</v>
          </cell>
          <cell r="AV34">
            <v>421</v>
          </cell>
          <cell r="AW34">
            <v>21</v>
          </cell>
          <cell r="AX34">
            <v>20</v>
          </cell>
          <cell r="AY34">
            <v>370</v>
          </cell>
          <cell r="AZ34">
            <v>0</v>
          </cell>
          <cell r="BA34">
            <v>74</v>
          </cell>
          <cell r="BB34">
            <v>827</v>
          </cell>
          <cell r="BC34">
            <v>133</v>
          </cell>
          <cell r="BD34">
            <v>693</v>
          </cell>
          <cell r="BE34">
            <v>330</v>
          </cell>
          <cell r="BF34">
            <v>28</v>
          </cell>
          <cell r="BG34">
            <v>143</v>
          </cell>
          <cell r="BH34">
            <v>16</v>
          </cell>
          <cell r="BI34">
            <v>27</v>
          </cell>
          <cell r="BJ34">
            <v>143</v>
          </cell>
          <cell r="BK34">
            <v>35</v>
          </cell>
          <cell r="BL34">
            <v>342</v>
          </cell>
          <cell r="BM34">
            <v>15</v>
          </cell>
          <cell r="BN34">
            <v>64</v>
          </cell>
          <cell r="BO34">
            <v>122</v>
          </cell>
          <cell r="BP34">
            <v>640</v>
          </cell>
          <cell r="BQ34">
            <v>13</v>
          </cell>
          <cell r="BR34">
            <v>18</v>
          </cell>
          <cell r="BS34">
            <v>536</v>
          </cell>
          <cell r="BT34">
            <v>33</v>
          </cell>
          <cell r="BU34">
            <v>381</v>
          </cell>
          <cell r="BV34">
            <v>24</v>
          </cell>
          <cell r="BW34">
            <v>630</v>
          </cell>
          <cell r="BX34">
            <v>639</v>
          </cell>
          <cell r="BY34">
            <v>61</v>
          </cell>
          <cell r="BZ34">
            <v>672</v>
          </cell>
          <cell r="CA34">
            <v>84</v>
          </cell>
          <cell r="CB34">
            <v>14</v>
          </cell>
          <cell r="CC34">
            <v>8</v>
          </cell>
          <cell r="CD34">
            <v>6</v>
          </cell>
          <cell r="CE34">
            <v>49</v>
          </cell>
          <cell r="CF34">
            <v>147</v>
          </cell>
          <cell r="CG34">
            <v>29</v>
          </cell>
        </row>
        <row r="35">
          <cell r="A35" t="str">
            <v>Urban service area</v>
          </cell>
          <cell r="B35" t="str">
            <v>AREAURB</v>
          </cell>
          <cell r="C35">
            <v>2008</v>
          </cell>
          <cell r="D35">
            <v>380</v>
          </cell>
          <cell r="E35">
            <v>164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57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70</v>
          </cell>
          <cell r="P35">
            <v>0</v>
          </cell>
          <cell r="Q35">
            <v>5</v>
          </cell>
          <cell r="R35">
            <v>0</v>
          </cell>
          <cell r="S35">
            <v>22</v>
          </cell>
          <cell r="T35">
            <v>120</v>
          </cell>
          <cell r="U35">
            <v>18</v>
          </cell>
          <cell r="V35">
            <v>287</v>
          </cell>
          <cell r="W35">
            <v>47</v>
          </cell>
          <cell r="X35">
            <v>26</v>
          </cell>
          <cell r="Y35">
            <v>66</v>
          </cell>
          <cell r="Z35">
            <v>44</v>
          </cell>
          <cell r="AA35">
            <v>26</v>
          </cell>
          <cell r="AB35">
            <v>1</v>
          </cell>
          <cell r="AC35">
            <v>3</v>
          </cell>
          <cell r="AD35">
            <v>290</v>
          </cell>
          <cell r="AE35">
            <v>22</v>
          </cell>
          <cell r="AF35">
            <v>93</v>
          </cell>
          <cell r="AG35">
            <v>36</v>
          </cell>
          <cell r="AH35">
            <v>26</v>
          </cell>
          <cell r="AI35">
            <v>93</v>
          </cell>
          <cell r="AJ35">
            <v>338</v>
          </cell>
          <cell r="AK35">
            <v>9</v>
          </cell>
          <cell r="AL35">
            <v>8</v>
          </cell>
          <cell r="AM35">
            <v>269</v>
          </cell>
          <cell r="AN35">
            <v>0</v>
          </cell>
          <cell r="AO35">
            <v>454</v>
          </cell>
          <cell r="AP35">
            <v>63</v>
          </cell>
          <cell r="AQ35">
            <v>24</v>
          </cell>
          <cell r="AR35">
            <v>32</v>
          </cell>
          <cell r="AS35">
            <v>124</v>
          </cell>
          <cell r="AT35">
            <v>27</v>
          </cell>
          <cell r="AU35">
            <v>16</v>
          </cell>
          <cell r="AV35">
            <v>163</v>
          </cell>
          <cell r="AW35">
            <v>16</v>
          </cell>
          <cell r="AX35">
            <v>20</v>
          </cell>
          <cell r="AY35">
            <v>57</v>
          </cell>
          <cell r="AZ35">
            <v>0</v>
          </cell>
          <cell r="BA35">
            <v>71</v>
          </cell>
          <cell r="BB35">
            <v>68</v>
          </cell>
          <cell r="BC35">
            <v>14</v>
          </cell>
          <cell r="BD35">
            <v>144</v>
          </cell>
          <cell r="BE35">
            <v>51</v>
          </cell>
          <cell r="BF35">
            <v>28</v>
          </cell>
          <cell r="BG35">
            <v>102</v>
          </cell>
          <cell r="BH35">
            <v>16</v>
          </cell>
          <cell r="BI35">
            <v>27</v>
          </cell>
          <cell r="BJ35">
            <v>71</v>
          </cell>
          <cell r="BK35">
            <v>35</v>
          </cell>
          <cell r="BL35">
            <v>58</v>
          </cell>
          <cell r="BM35">
            <v>15</v>
          </cell>
          <cell r="BN35">
            <v>64</v>
          </cell>
          <cell r="BO35">
            <v>20</v>
          </cell>
          <cell r="BP35">
            <v>456</v>
          </cell>
          <cell r="BQ35">
            <v>13</v>
          </cell>
          <cell r="BR35">
            <v>11</v>
          </cell>
          <cell r="BS35">
            <v>6</v>
          </cell>
          <cell r="BT35">
            <v>33</v>
          </cell>
          <cell r="BU35">
            <v>122</v>
          </cell>
          <cell r="BV35">
            <v>21</v>
          </cell>
          <cell r="BW35">
            <v>630</v>
          </cell>
          <cell r="BX35">
            <v>253</v>
          </cell>
          <cell r="BY35">
            <v>53</v>
          </cell>
          <cell r="BZ35">
            <v>65</v>
          </cell>
          <cell r="CA35">
            <v>84</v>
          </cell>
          <cell r="CB35">
            <v>14</v>
          </cell>
          <cell r="CC35">
            <v>8</v>
          </cell>
          <cell r="CD35">
            <v>6</v>
          </cell>
          <cell r="CE35">
            <v>49</v>
          </cell>
          <cell r="CF35">
            <v>71</v>
          </cell>
          <cell r="CG35">
            <v>29</v>
          </cell>
        </row>
        <row r="36">
          <cell r="A36" t="str">
            <v>Rural service area</v>
          </cell>
          <cell r="B36" t="str">
            <v>AREARUR</v>
          </cell>
          <cell r="C36">
            <v>2008</v>
          </cell>
          <cell r="D36">
            <v>0</v>
          </cell>
          <cell r="E36">
            <v>0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1830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120</v>
          </cell>
          <cell r="AE36">
            <v>45</v>
          </cell>
          <cell r="AF36">
            <v>0</v>
          </cell>
          <cell r="AG36">
            <v>1216</v>
          </cell>
          <cell r="AH36">
            <v>255</v>
          </cell>
          <cell r="AI36">
            <v>0</v>
          </cell>
          <cell r="AJ36">
            <v>88</v>
          </cell>
          <cell r="AK36">
            <v>0</v>
          </cell>
          <cell r="AL36">
            <v>0</v>
          </cell>
          <cell r="AM36">
            <v>0</v>
          </cell>
          <cell r="AN36">
            <v>650000</v>
          </cell>
          <cell r="AO36">
            <v>650</v>
          </cell>
          <cell r="AP36">
            <v>229</v>
          </cell>
          <cell r="AQ36">
            <v>0</v>
          </cell>
          <cell r="AR36">
            <v>0</v>
          </cell>
          <cell r="AS36">
            <v>280</v>
          </cell>
          <cell r="AT36">
            <v>0</v>
          </cell>
          <cell r="AU36">
            <v>128</v>
          </cell>
          <cell r="AV36">
            <v>258</v>
          </cell>
          <cell r="AW36">
            <v>5</v>
          </cell>
          <cell r="AX36">
            <v>0</v>
          </cell>
          <cell r="AY36">
            <v>313</v>
          </cell>
          <cell r="AZ36">
            <v>0</v>
          </cell>
          <cell r="BA36">
            <v>3</v>
          </cell>
          <cell r="BB36">
            <v>759</v>
          </cell>
          <cell r="BC36">
            <v>119</v>
          </cell>
          <cell r="BD36">
            <v>549</v>
          </cell>
          <cell r="BE36">
            <v>279</v>
          </cell>
          <cell r="BF36">
            <v>0</v>
          </cell>
          <cell r="BG36">
            <v>41</v>
          </cell>
          <cell r="BH36">
            <v>0</v>
          </cell>
          <cell r="BI36">
            <v>0</v>
          </cell>
          <cell r="BJ36">
            <v>72</v>
          </cell>
          <cell r="BK36">
            <v>0</v>
          </cell>
          <cell r="BL36">
            <v>284</v>
          </cell>
          <cell r="BM36">
            <v>0</v>
          </cell>
          <cell r="BN36">
            <v>0</v>
          </cell>
          <cell r="BO36">
            <v>102</v>
          </cell>
          <cell r="BP36">
            <v>184</v>
          </cell>
          <cell r="BQ36">
            <v>0</v>
          </cell>
          <cell r="BR36">
            <v>7</v>
          </cell>
          <cell r="BS36">
            <v>530</v>
          </cell>
          <cell r="BT36">
            <v>0</v>
          </cell>
          <cell r="BU36">
            <v>259</v>
          </cell>
          <cell r="BV36">
            <v>3</v>
          </cell>
          <cell r="BW36">
            <v>0</v>
          </cell>
          <cell r="BX36">
            <v>386</v>
          </cell>
          <cell r="BY36">
            <v>8</v>
          </cell>
          <cell r="BZ36">
            <v>607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76</v>
          </cell>
          <cell r="CG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2008</v>
          </cell>
          <cell r="D37">
            <v>3000</v>
          </cell>
          <cell r="E37">
            <v>182142</v>
          </cell>
          <cell r="F37">
            <v>84379</v>
          </cell>
          <cell r="G37">
            <v>25000</v>
          </cell>
          <cell r="H37">
            <v>92317</v>
          </cell>
          <cell r="I37">
            <v>170100</v>
          </cell>
          <cell r="J37">
            <v>25000</v>
          </cell>
          <cell r="K37">
            <v>133480</v>
          </cell>
          <cell r="L37">
            <v>27698</v>
          </cell>
          <cell r="M37">
            <v>20078</v>
          </cell>
          <cell r="N37">
            <v>2428</v>
          </cell>
          <cell r="O37">
            <v>94769</v>
          </cell>
          <cell r="P37">
            <v>0</v>
          </cell>
          <cell r="Q37">
            <v>4000</v>
          </cell>
          <cell r="R37">
            <v>0</v>
          </cell>
          <cell r="S37">
            <v>21873</v>
          </cell>
          <cell r="T37">
            <v>215718</v>
          </cell>
          <cell r="U37">
            <v>6700</v>
          </cell>
          <cell r="V37">
            <v>710000</v>
          </cell>
          <cell r="W37">
            <v>32042</v>
          </cell>
          <cell r="X37">
            <v>7138</v>
          </cell>
          <cell r="Y37">
            <v>72505</v>
          </cell>
          <cell r="Z37">
            <v>43541</v>
          </cell>
          <cell r="AA37">
            <v>8315</v>
          </cell>
          <cell r="AB37">
            <v>1600</v>
          </cell>
          <cell r="AC37">
            <v>16789</v>
          </cell>
          <cell r="AD37">
            <v>109529</v>
          </cell>
          <cell r="AE37">
            <v>21500</v>
          </cell>
          <cell r="AF37">
            <v>132915</v>
          </cell>
          <cell r="AG37">
            <v>45212</v>
          </cell>
          <cell r="AH37">
            <v>55289</v>
          </cell>
          <cell r="AI37">
            <v>5635</v>
          </cell>
          <cell r="AJ37">
            <v>571552</v>
          </cell>
          <cell r="AK37">
            <v>2600</v>
          </cell>
          <cell r="AL37">
            <v>10500</v>
          </cell>
          <cell r="AM37">
            <v>487230</v>
          </cell>
          <cell r="AN37">
            <v>2891523</v>
          </cell>
          <cell r="AO37">
            <v>808335</v>
          </cell>
          <cell r="AP37">
            <v>31175</v>
          </cell>
          <cell r="AQ37">
            <v>12000</v>
          </cell>
          <cell r="AR37">
            <v>58000</v>
          </cell>
          <cell r="AS37">
            <v>240055</v>
          </cell>
          <cell r="AT37">
            <v>22000</v>
          </cell>
          <cell r="AU37">
            <v>22322</v>
          </cell>
          <cell r="AV37">
            <v>355000</v>
          </cell>
          <cell r="AW37">
            <v>6763</v>
          </cell>
          <cell r="AX37">
            <v>16000</v>
          </cell>
          <cell r="AY37">
            <v>71700</v>
          </cell>
          <cell r="AZ37">
            <v>0</v>
          </cell>
          <cell r="BA37">
            <v>89266</v>
          </cell>
          <cell r="BB37">
            <v>132395</v>
          </cell>
          <cell r="BC37">
            <v>14800</v>
          </cell>
          <cell r="BD37">
            <v>31500</v>
          </cell>
          <cell r="BE37">
            <v>55000</v>
          </cell>
          <cell r="BF37">
            <v>14000</v>
          </cell>
          <cell r="BG37">
            <v>173600</v>
          </cell>
          <cell r="BH37">
            <v>27300</v>
          </cell>
          <cell r="BI37">
            <v>31000</v>
          </cell>
          <cell r="BJ37">
            <v>150000</v>
          </cell>
          <cell r="BK37">
            <v>20200</v>
          </cell>
          <cell r="BL37">
            <v>77948</v>
          </cell>
          <cell r="BM37">
            <v>19170</v>
          </cell>
          <cell r="BN37">
            <v>80253</v>
          </cell>
          <cell r="BO37">
            <v>18003</v>
          </cell>
          <cell r="BP37">
            <v>805479</v>
          </cell>
          <cell r="BQ37">
            <v>7846</v>
          </cell>
          <cell r="BR37">
            <v>9900</v>
          </cell>
          <cell r="BS37">
            <v>5336</v>
          </cell>
          <cell r="BT37">
            <v>36000</v>
          </cell>
          <cell r="BU37">
            <v>110046</v>
          </cell>
          <cell r="BV37">
            <v>15140</v>
          </cell>
          <cell r="BW37">
            <v>2503281</v>
          </cell>
          <cell r="BX37">
            <v>304909</v>
          </cell>
          <cell r="BY37">
            <v>17000</v>
          </cell>
          <cell r="BZ37">
            <v>146610</v>
          </cell>
          <cell r="CA37">
            <v>50331</v>
          </cell>
          <cell r="CB37">
            <v>7200</v>
          </cell>
          <cell r="CC37">
            <v>7411</v>
          </cell>
          <cell r="CD37">
            <v>3900</v>
          </cell>
          <cell r="CE37">
            <v>40000</v>
          </cell>
          <cell r="CF37">
            <v>111184</v>
          </cell>
          <cell r="CG37">
            <v>3500</v>
          </cell>
        </row>
        <row r="38">
          <cell r="A38" t="str">
            <v>Municipal population</v>
          </cell>
          <cell r="B38" t="str">
            <v>POPCITY</v>
          </cell>
          <cell r="C38">
            <v>2008</v>
          </cell>
          <cell r="D38">
            <v>3000</v>
          </cell>
          <cell r="E38">
            <v>197980</v>
          </cell>
          <cell r="F38">
            <v>86689</v>
          </cell>
          <cell r="G38">
            <v>30000</v>
          </cell>
          <cell r="H38">
            <v>92317</v>
          </cell>
          <cell r="I38">
            <v>170100</v>
          </cell>
          <cell r="J38">
            <v>25000</v>
          </cell>
          <cell r="K38">
            <v>133480</v>
          </cell>
          <cell r="L38">
            <v>27698</v>
          </cell>
          <cell r="M38">
            <v>27290</v>
          </cell>
          <cell r="N38">
            <v>2428</v>
          </cell>
          <cell r="O38">
            <v>107615</v>
          </cell>
          <cell r="P38">
            <v>0</v>
          </cell>
          <cell r="Q38">
            <v>12500</v>
          </cell>
          <cell r="R38">
            <v>0</v>
          </cell>
          <cell r="S38">
            <v>74185</v>
          </cell>
          <cell r="T38">
            <v>216473</v>
          </cell>
          <cell r="U38">
            <v>5000</v>
          </cell>
          <cell r="V38">
            <v>710000</v>
          </cell>
          <cell r="W38">
            <v>35246</v>
          </cell>
          <cell r="X38">
            <v>8700</v>
          </cell>
          <cell r="Y38">
            <v>103579</v>
          </cell>
          <cell r="Z38">
            <v>43541</v>
          </cell>
          <cell r="AA38">
            <v>8315</v>
          </cell>
          <cell r="AB38">
            <v>2529</v>
          </cell>
          <cell r="AC38">
            <v>10552</v>
          </cell>
          <cell r="AD38">
            <v>170219</v>
          </cell>
          <cell r="AE38">
            <v>21500</v>
          </cell>
          <cell r="AF38">
            <v>132915</v>
          </cell>
          <cell r="AG38">
            <v>45212</v>
          </cell>
          <cell r="AH38">
            <v>55289</v>
          </cell>
          <cell r="AI38">
            <v>5635</v>
          </cell>
          <cell r="AJ38">
            <v>636548</v>
          </cell>
          <cell r="AK38">
            <v>9500</v>
          </cell>
          <cell r="AL38">
            <v>10500</v>
          </cell>
          <cell r="AM38">
            <v>487230</v>
          </cell>
          <cell r="AN38">
            <v>2891523</v>
          </cell>
          <cell r="AO38">
            <v>898150</v>
          </cell>
          <cell r="AP38">
            <v>31175</v>
          </cell>
          <cell r="AQ38">
            <v>16500</v>
          </cell>
          <cell r="AR38">
            <v>119000</v>
          </cell>
          <cell r="AS38">
            <v>240055</v>
          </cell>
          <cell r="AT38">
            <v>22000</v>
          </cell>
          <cell r="AU38">
            <v>36166</v>
          </cell>
          <cell r="AV38">
            <v>355000</v>
          </cell>
          <cell r="AW38">
            <v>18231</v>
          </cell>
          <cell r="AX38">
            <v>17000</v>
          </cell>
          <cell r="AY38">
            <v>71700</v>
          </cell>
          <cell r="AZ38">
            <v>0</v>
          </cell>
          <cell r="BA38">
            <v>135027</v>
          </cell>
          <cell r="BB38">
            <v>133228</v>
          </cell>
          <cell r="BC38">
            <v>14800</v>
          </cell>
          <cell r="BD38">
            <v>63000</v>
          </cell>
          <cell r="BE38">
            <v>55000</v>
          </cell>
          <cell r="BF38">
            <v>18777</v>
          </cell>
          <cell r="BG38">
            <v>173600</v>
          </cell>
          <cell r="BH38">
            <v>27300</v>
          </cell>
          <cell r="BI38">
            <v>31000</v>
          </cell>
          <cell r="BJ38">
            <v>150000</v>
          </cell>
          <cell r="BK38">
            <v>20200</v>
          </cell>
          <cell r="BL38">
            <v>74948</v>
          </cell>
          <cell r="BM38">
            <v>6500</v>
          </cell>
          <cell r="BN38">
            <v>80253</v>
          </cell>
          <cell r="BO38">
            <v>18003</v>
          </cell>
          <cell r="BP38">
            <v>805479</v>
          </cell>
          <cell r="BQ38">
            <v>7846</v>
          </cell>
          <cell r="BR38">
            <v>16700</v>
          </cell>
          <cell r="BS38">
            <v>5336</v>
          </cell>
          <cell r="BT38">
            <v>36000</v>
          </cell>
          <cell r="BU38">
            <v>109141</v>
          </cell>
          <cell r="BV38">
            <v>15000</v>
          </cell>
          <cell r="BW38">
            <v>2503281</v>
          </cell>
          <cell r="BX38">
            <v>407990</v>
          </cell>
          <cell r="BY38">
            <v>17000</v>
          </cell>
          <cell r="BZ38">
            <v>146610</v>
          </cell>
          <cell r="CA38">
            <v>50331</v>
          </cell>
          <cell r="CB38">
            <v>11500</v>
          </cell>
          <cell r="CC38">
            <v>7411</v>
          </cell>
          <cell r="CD38">
            <v>9000</v>
          </cell>
          <cell r="CE38">
            <v>78420</v>
          </cell>
          <cell r="CF38">
            <v>111184</v>
          </cell>
          <cell r="CG38">
            <v>36000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2008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3688</v>
          </cell>
          <cell r="AD39">
            <v>142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155898</v>
          </cell>
          <cell r="AO39">
            <v>0</v>
          </cell>
          <cell r="AP39">
            <v>677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147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525</v>
          </cell>
          <cell r="BB39">
            <v>0</v>
          </cell>
          <cell r="BC39">
            <v>250</v>
          </cell>
          <cell r="BD39">
            <v>200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100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108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1603</v>
          </cell>
          <cell r="BY39">
            <v>1200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2008</v>
          </cell>
          <cell r="D40">
            <v>4948</v>
          </cell>
          <cell r="E40">
            <v>319735</v>
          </cell>
          <cell r="F40">
            <v>162830</v>
          </cell>
          <cell r="G40">
            <v>44355</v>
          </cell>
          <cell r="H40">
            <v>157904</v>
          </cell>
          <cell r="I40">
            <v>269003</v>
          </cell>
          <cell r="J40">
            <v>57168</v>
          </cell>
          <cell r="K40">
            <v>244764</v>
          </cell>
          <cell r="L40">
            <v>48155</v>
          </cell>
          <cell r="M40">
            <v>27584</v>
          </cell>
          <cell r="N40">
            <v>6703</v>
          </cell>
          <cell r="O40">
            <v>128591</v>
          </cell>
          <cell r="P40">
            <v>0</v>
          </cell>
          <cell r="Q40">
            <v>6974</v>
          </cell>
          <cell r="R40">
            <v>0</v>
          </cell>
          <cell r="S40">
            <v>44280</v>
          </cell>
          <cell r="T40">
            <v>419000</v>
          </cell>
          <cell r="U40">
            <v>12953</v>
          </cell>
          <cell r="V40">
            <v>1196300</v>
          </cell>
          <cell r="W40">
            <v>77244</v>
          </cell>
          <cell r="X40">
            <v>14006</v>
          </cell>
          <cell r="Y40">
            <v>89667</v>
          </cell>
          <cell r="Z40">
            <v>97999</v>
          </cell>
          <cell r="AA40">
            <v>18421</v>
          </cell>
          <cell r="AB40">
            <v>2125</v>
          </cell>
          <cell r="AC40">
            <v>39583</v>
          </cell>
          <cell r="AD40">
            <v>189105</v>
          </cell>
          <cell r="AE40">
            <v>32246</v>
          </cell>
          <cell r="AF40">
            <v>248660</v>
          </cell>
          <cell r="AG40">
            <v>77749</v>
          </cell>
          <cell r="AH40">
            <v>83557</v>
          </cell>
          <cell r="AI40">
            <v>17862</v>
          </cell>
          <cell r="AJ40">
            <v>927256</v>
          </cell>
          <cell r="AK40">
            <v>6156</v>
          </cell>
          <cell r="AL40">
            <v>35335</v>
          </cell>
          <cell r="AM40">
            <v>597</v>
          </cell>
          <cell r="AN40">
            <v>3867055</v>
          </cell>
          <cell r="AO40">
            <v>1267613</v>
          </cell>
          <cell r="AP40">
            <v>49100</v>
          </cell>
          <cell r="AQ40">
            <v>22435</v>
          </cell>
          <cell r="AR40">
            <v>126174</v>
          </cell>
          <cell r="AS40">
            <v>312977</v>
          </cell>
          <cell r="AT40">
            <v>46944</v>
          </cell>
          <cell r="AU40">
            <v>49384</v>
          </cell>
          <cell r="AV40">
            <v>536384</v>
          </cell>
          <cell r="AW40">
            <v>31936</v>
          </cell>
          <cell r="AX40">
            <v>36876</v>
          </cell>
          <cell r="AY40">
            <v>110590</v>
          </cell>
          <cell r="AZ40">
            <v>0</v>
          </cell>
          <cell r="BA40">
            <v>124190</v>
          </cell>
          <cell r="BB40">
            <v>194310</v>
          </cell>
          <cell r="BC40">
            <v>29013</v>
          </cell>
          <cell r="BD40">
            <v>67627</v>
          </cell>
          <cell r="BE40">
            <v>108731</v>
          </cell>
          <cell r="BF40">
            <v>24006</v>
          </cell>
          <cell r="BG40">
            <v>347832</v>
          </cell>
          <cell r="BH40">
            <v>41257</v>
          </cell>
          <cell r="BI40">
            <v>55775</v>
          </cell>
          <cell r="BJ40">
            <v>208345</v>
          </cell>
          <cell r="BK40">
            <v>37482</v>
          </cell>
          <cell r="BL40">
            <v>139124</v>
          </cell>
          <cell r="BM40">
            <v>18670</v>
          </cell>
          <cell r="BN40">
            <v>148395</v>
          </cell>
          <cell r="BO40">
            <v>34923</v>
          </cell>
          <cell r="BP40">
            <v>1084085</v>
          </cell>
          <cell r="BQ40">
            <v>19183</v>
          </cell>
          <cell r="BR40">
            <v>39622</v>
          </cell>
          <cell r="BS40">
            <v>18091</v>
          </cell>
          <cell r="BT40">
            <v>58384</v>
          </cell>
          <cell r="BU40">
            <v>186530</v>
          </cell>
          <cell r="BV40">
            <v>36361</v>
          </cell>
          <cell r="BW40">
            <v>4095298</v>
          </cell>
          <cell r="BX40">
            <v>435452</v>
          </cell>
          <cell r="BY40">
            <v>25438</v>
          </cell>
          <cell r="BZ40">
            <v>229318</v>
          </cell>
          <cell r="CA40">
            <v>80092</v>
          </cell>
          <cell r="CB40">
            <v>16519</v>
          </cell>
          <cell r="CC40">
            <v>26000</v>
          </cell>
          <cell r="CD40">
            <v>10428</v>
          </cell>
          <cell r="CE40">
            <v>84988</v>
          </cell>
          <cell r="CF40">
            <v>151856</v>
          </cell>
          <cell r="CG40">
            <v>65208</v>
          </cell>
        </row>
        <row r="41">
          <cell r="A41" t="str">
            <v>Utility summer max peak load</v>
          </cell>
          <cell r="B41" t="str">
            <v>PEAKS</v>
          </cell>
          <cell r="C41">
            <v>2008</v>
          </cell>
          <cell r="D41">
            <v>4092</v>
          </cell>
          <cell r="E41">
            <v>318595</v>
          </cell>
          <cell r="F41">
            <v>191640</v>
          </cell>
          <cell r="G41">
            <v>46817</v>
          </cell>
          <cell r="H41">
            <v>182439</v>
          </cell>
          <cell r="I41">
            <v>346409</v>
          </cell>
          <cell r="J41">
            <v>48384</v>
          </cell>
          <cell r="K41">
            <v>291292</v>
          </cell>
          <cell r="L41">
            <v>56171</v>
          </cell>
          <cell r="M41">
            <v>26681</v>
          </cell>
          <cell r="N41">
            <v>5618</v>
          </cell>
          <cell r="O41">
            <v>165946</v>
          </cell>
          <cell r="P41">
            <v>0</v>
          </cell>
          <cell r="Q41">
            <v>5793</v>
          </cell>
          <cell r="R41">
            <v>0</v>
          </cell>
          <cell r="S41">
            <v>58453</v>
          </cell>
          <cell r="T41">
            <v>532600</v>
          </cell>
          <cell r="U41">
            <v>10571</v>
          </cell>
          <cell r="V41">
            <v>1507900</v>
          </cell>
          <cell r="W41">
            <v>69007</v>
          </cell>
          <cell r="X41">
            <v>9562</v>
          </cell>
          <cell r="Y41">
            <v>137328</v>
          </cell>
          <cell r="Z41">
            <v>105205</v>
          </cell>
          <cell r="AA41">
            <v>12843</v>
          </cell>
          <cell r="AB41">
            <v>1300</v>
          </cell>
          <cell r="AC41">
            <v>24929</v>
          </cell>
          <cell r="AD41">
            <v>148081</v>
          </cell>
          <cell r="AE41">
            <v>39817</v>
          </cell>
          <cell r="AF41">
            <v>273898</v>
          </cell>
          <cell r="AG41">
            <v>88198</v>
          </cell>
          <cell r="AH41">
            <v>99539</v>
          </cell>
          <cell r="AI41">
            <v>14301</v>
          </cell>
          <cell r="AJ41">
            <v>1112056</v>
          </cell>
          <cell r="AK41">
            <v>4283</v>
          </cell>
          <cell r="AL41">
            <v>31074</v>
          </cell>
          <cell r="AM41">
            <v>729</v>
          </cell>
          <cell r="AN41">
            <v>3077912</v>
          </cell>
          <cell r="AO41">
            <v>1355421</v>
          </cell>
          <cell r="AP41">
            <v>41063</v>
          </cell>
          <cell r="AQ41">
            <v>20081</v>
          </cell>
          <cell r="AR41">
            <v>110106</v>
          </cell>
          <cell r="AS41">
            <v>350930</v>
          </cell>
          <cell r="AT41">
            <v>45235</v>
          </cell>
          <cell r="AU41">
            <v>34161</v>
          </cell>
          <cell r="AV41">
            <v>659564</v>
          </cell>
          <cell r="AW41">
            <v>36871</v>
          </cell>
          <cell r="AX41">
            <v>38488</v>
          </cell>
          <cell r="AY41">
            <v>125846</v>
          </cell>
          <cell r="AZ41">
            <v>0</v>
          </cell>
          <cell r="BA41">
            <v>141148</v>
          </cell>
          <cell r="BB41">
            <v>249175</v>
          </cell>
          <cell r="BC41">
            <v>40775</v>
          </cell>
          <cell r="BD41">
            <v>75381</v>
          </cell>
          <cell r="BE41">
            <v>81287</v>
          </cell>
          <cell r="BF41">
            <v>19447</v>
          </cell>
          <cell r="BG41">
            <v>346908</v>
          </cell>
          <cell r="BH41">
            <v>42789</v>
          </cell>
          <cell r="BI41">
            <v>50520</v>
          </cell>
          <cell r="BJ41">
            <v>192721</v>
          </cell>
          <cell r="BK41">
            <v>29118</v>
          </cell>
          <cell r="BL41">
            <v>92154</v>
          </cell>
          <cell r="BM41">
            <v>11820</v>
          </cell>
          <cell r="BN41">
            <v>142964</v>
          </cell>
          <cell r="BO41">
            <v>40485</v>
          </cell>
          <cell r="BP41">
            <v>1443918</v>
          </cell>
          <cell r="BQ41">
            <v>17745</v>
          </cell>
          <cell r="BR41">
            <v>21598</v>
          </cell>
          <cell r="BS41">
            <v>11853</v>
          </cell>
          <cell r="BT41">
            <v>67027</v>
          </cell>
          <cell r="BU41">
            <v>161660</v>
          </cell>
          <cell r="BV41">
            <v>41632</v>
          </cell>
          <cell r="BW41">
            <v>4564349</v>
          </cell>
          <cell r="BX41">
            <v>444396</v>
          </cell>
          <cell r="BY41">
            <v>24236</v>
          </cell>
          <cell r="BZ41">
            <v>255540</v>
          </cell>
          <cell r="CA41">
            <v>94801</v>
          </cell>
          <cell r="CB41">
            <v>15025</v>
          </cell>
          <cell r="CC41">
            <v>26000</v>
          </cell>
          <cell r="CD41">
            <v>10924</v>
          </cell>
          <cell r="CE41">
            <v>65309</v>
          </cell>
          <cell r="CF41">
            <v>167732</v>
          </cell>
          <cell r="CG41">
            <v>74117</v>
          </cell>
        </row>
        <row r="42">
          <cell r="A42" t="str">
            <v>Utility Annual Peak load</v>
          </cell>
          <cell r="C42">
            <v>2008</v>
          </cell>
          <cell r="D42">
            <v>4948</v>
          </cell>
          <cell r="E42">
            <v>319735</v>
          </cell>
          <cell r="F42">
            <v>191640</v>
          </cell>
          <cell r="G42">
            <v>46817</v>
          </cell>
          <cell r="H42">
            <v>182439</v>
          </cell>
          <cell r="I42">
            <v>346409</v>
          </cell>
          <cell r="J42">
            <v>57168</v>
          </cell>
          <cell r="K42">
            <v>291292</v>
          </cell>
          <cell r="L42">
            <v>56171</v>
          </cell>
          <cell r="M42">
            <v>27584</v>
          </cell>
          <cell r="N42">
            <v>6703</v>
          </cell>
          <cell r="O42">
            <v>165946</v>
          </cell>
          <cell r="P42">
            <v>0</v>
          </cell>
          <cell r="Q42">
            <v>6974</v>
          </cell>
          <cell r="R42">
            <v>0</v>
          </cell>
          <cell r="S42">
            <v>58453</v>
          </cell>
          <cell r="T42">
            <v>532600</v>
          </cell>
          <cell r="U42">
            <v>12953</v>
          </cell>
          <cell r="V42">
            <v>1507900</v>
          </cell>
          <cell r="W42">
            <v>77244</v>
          </cell>
          <cell r="X42">
            <v>14006</v>
          </cell>
          <cell r="Y42">
            <v>137328</v>
          </cell>
          <cell r="Z42">
            <v>105205</v>
          </cell>
          <cell r="AA42">
            <v>18421</v>
          </cell>
          <cell r="AB42">
            <v>2125</v>
          </cell>
          <cell r="AC42">
            <v>39583</v>
          </cell>
          <cell r="AD42">
            <v>189105</v>
          </cell>
          <cell r="AE42">
            <v>39817</v>
          </cell>
          <cell r="AF42">
            <v>273898</v>
          </cell>
          <cell r="AG42">
            <v>88198</v>
          </cell>
          <cell r="AH42">
            <v>99539</v>
          </cell>
          <cell r="AI42">
            <v>17862</v>
          </cell>
          <cell r="AJ42">
            <v>1112056</v>
          </cell>
          <cell r="AK42">
            <v>6156</v>
          </cell>
          <cell r="AL42">
            <v>35335</v>
          </cell>
          <cell r="AM42">
            <v>729</v>
          </cell>
          <cell r="AN42">
            <v>3867055</v>
          </cell>
          <cell r="AO42">
            <v>1355421</v>
          </cell>
          <cell r="AP42">
            <v>49100</v>
          </cell>
          <cell r="AQ42">
            <v>22435</v>
          </cell>
          <cell r="AR42">
            <v>126174</v>
          </cell>
          <cell r="AS42">
            <v>350930</v>
          </cell>
          <cell r="AT42">
            <v>46944</v>
          </cell>
          <cell r="AU42">
            <v>49384</v>
          </cell>
          <cell r="AV42">
            <v>659564</v>
          </cell>
          <cell r="AW42">
            <v>36871</v>
          </cell>
          <cell r="AX42">
            <v>38488</v>
          </cell>
          <cell r="AY42">
            <v>125846</v>
          </cell>
          <cell r="AZ42">
            <v>0</v>
          </cell>
          <cell r="BA42">
            <v>141148</v>
          </cell>
          <cell r="BB42">
            <v>249175</v>
          </cell>
          <cell r="BC42">
            <v>40775</v>
          </cell>
          <cell r="BD42">
            <v>75381</v>
          </cell>
          <cell r="BE42">
            <v>108731</v>
          </cell>
          <cell r="BF42">
            <v>24006</v>
          </cell>
          <cell r="BG42">
            <v>347832</v>
          </cell>
          <cell r="BH42">
            <v>42789</v>
          </cell>
          <cell r="BI42">
            <v>55775</v>
          </cell>
          <cell r="BJ42">
            <v>208345</v>
          </cell>
          <cell r="BK42">
            <v>37482</v>
          </cell>
          <cell r="BL42">
            <v>139124</v>
          </cell>
          <cell r="BM42">
            <v>18670</v>
          </cell>
          <cell r="BN42">
            <v>148395</v>
          </cell>
          <cell r="BO42">
            <v>40485</v>
          </cell>
          <cell r="BP42">
            <v>1443918</v>
          </cell>
          <cell r="BQ42">
            <v>19183</v>
          </cell>
          <cell r="BR42">
            <v>39622</v>
          </cell>
          <cell r="BS42">
            <v>18091</v>
          </cell>
          <cell r="BT42">
            <v>67027</v>
          </cell>
          <cell r="BU42">
            <v>186530</v>
          </cell>
          <cell r="BV42">
            <v>41632</v>
          </cell>
          <cell r="BW42">
            <v>4564349</v>
          </cell>
          <cell r="BX42">
            <v>444396</v>
          </cell>
          <cell r="BY42">
            <v>25438</v>
          </cell>
          <cell r="BZ42">
            <v>255540</v>
          </cell>
          <cell r="CA42">
            <v>94801</v>
          </cell>
          <cell r="CB42">
            <v>16519</v>
          </cell>
          <cell r="CC42">
            <v>26000</v>
          </cell>
        </row>
        <row r="43">
          <cell r="A43" t="str">
            <v>Utility average peak load</v>
          </cell>
          <cell r="B43" t="str">
            <v>PEAKA</v>
          </cell>
          <cell r="C43">
            <v>2008</v>
          </cell>
          <cell r="D43">
            <v>4139</v>
          </cell>
          <cell r="E43">
            <v>277972</v>
          </cell>
          <cell r="F43">
            <v>128115</v>
          </cell>
          <cell r="G43">
            <v>42630</v>
          </cell>
          <cell r="H43">
            <v>156316</v>
          </cell>
          <cell r="I43">
            <v>276451</v>
          </cell>
          <cell r="J43">
            <v>49474</v>
          </cell>
          <cell r="K43">
            <v>246659</v>
          </cell>
          <cell r="L43">
            <v>47039</v>
          </cell>
          <cell r="M43">
            <v>25348</v>
          </cell>
          <cell r="N43">
            <v>4629</v>
          </cell>
          <cell r="O43">
            <v>133477</v>
          </cell>
          <cell r="P43">
            <v>0</v>
          </cell>
          <cell r="Q43">
            <v>5627</v>
          </cell>
          <cell r="R43">
            <v>0</v>
          </cell>
          <cell r="S43">
            <v>44779</v>
          </cell>
          <cell r="T43">
            <v>430375</v>
          </cell>
          <cell r="U43">
            <v>11355</v>
          </cell>
          <cell r="V43">
            <v>1238858</v>
          </cell>
          <cell r="W43">
            <v>65935</v>
          </cell>
          <cell r="X43">
            <v>10468</v>
          </cell>
          <cell r="Y43">
            <v>96325</v>
          </cell>
          <cell r="Z43">
            <v>94572</v>
          </cell>
          <cell r="AA43">
            <v>14135</v>
          </cell>
          <cell r="AB43">
            <v>1564</v>
          </cell>
          <cell r="AC43">
            <v>29762</v>
          </cell>
          <cell r="AD43">
            <v>189105</v>
          </cell>
          <cell r="AE43">
            <v>31336</v>
          </cell>
          <cell r="AF43">
            <v>243931</v>
          </cell>
          <cell r="AG43">
            <v>74016</v>
          </cell>
          <cell r="AH43">
            <v>82095</v>
          </cell>
          <cell r="AI43">
            <v>14719</v>
          </cell>
          <cell r="AJ43">
            <v>916790</v>
          </cell>
          <cell r="AK43">
            <v>4332</v>
          </cell>
          <cell r="AL43">
            <v>30858</v>
          </cell>
          <cell r="AM43">
            <v>611</v>
          </cell>
          <cell r="AN43">
            <v>3113787</v>
          </cell>
          <cell r="AO43">
            <v>1169649</v>
          </cell>
          <cell r="AP43">
            <v>41276</v>
          </cell>
          <cell r="AQ43">
            <v>18274</v>
          </cell>
          <cell r="AR43">
            <v>110027</v>
          </cell>
          <cell r="AS43">
            <v>304510</v>
          </cell>
          <cell r="AT43">
            <v>42577</v>
          </cell>
          <cell r="AU43">
            <v>36543</v>
          </cell>
          <cell r="AV43">
            <v>541266</v>
          </cell>
          <cell r="AW43">
            <v>31895</v>
          </cell>
          <cell r="AX43">
            <v>35244</v>
          </cell>
          <cell r="AY43">
            <v>108981</v>
          </cell>
          <cell r="AZ43">
            <v>0</v>
          </cell>
          <cell r="BA43">
            <v>122276</v>
          </cell>
          <cell r="BB43">
            <v>198648</v>
          </cell>
          <cell r="BC43">
            <v>30128</v>
          </cell>
          <cell r="BD43">
            <v>65146</v>
          </cell>
          <cell r="BE43">
            <v>89804</v>
          </cell>
          <cell r="BF43">
            <v>20248</v>
          </cell>
          <cell r="BG43">
            <v>276001</v>
          </cell>
          <cell r="BH43">
            <v>39097</v>
          </cell>
          <cell r="BI43">
            <v>49220</v>
          </cell>
          <cell r="BJ43">
            <v>184389</v>
          </cell>
          <cell r="BK43">
            <v>28131</v>
          </cell>
          <cell r="BL43">
            <v>109253</v>
          </cell>
          <cell r="BM43">
            <v>13970</v>
          </cell>
          <cell r="BN43">
            <v>132690</v>
          </cell>
          <cell r="BO43">
            <v>34804</v>
          </cell>
          <cell r="BP43">
            <v>1141832</v>
          </cell>
          <cell r="BQ43">
            <v>16731</v>
          </cell>
          <cell r="BR43">
            <v>21600</v>
          </cell>
          <cell r="BS43">
            <v>13292</v>
          </cell>
          <cell r="BT43">
            <v>56122</v>
          </cell>
          <cell r="BU43">
            <v>158988</v>
          </cell>
          <cell r="BV43">
            <v>35707</v>
          </cell>
          <cell r="BW43">
            <v>3962494</v>
          </cell>
          <cell r="BX43">
            <v>405306</v>
          </cell>
          <cell r="BY43">
            <v>20650</v>
          </cell>
          <cell r="BZ43">
            <v>223576</v>
          </cell>
          <cell r="CA43">
            <v>79945</v>
          </cell>
          <cell r="CB43">
            <v>15119</v>
          </cell>
          <cell r="CC43">
            <v>24000</v>
          </cell>
          <cell r="CD43">
            <v>9664</v>
          </cell>
          <cell r="CE43">
            <v>72343</v>
          </cell>
          <cell r="CF43">
            <v>144472</v>
          </cell>
          <cell r="CG43">
            <v>64012</v>
          </cell>
        </row>
        <row r="44">
          <cell r="A44" t="str">
            <v>Total circuit kms of line</v>
          </cell>
          <cell r="B44" t="str">
            <v>KMC</v>
          </cell>
          <cell r="C44">
            <v>2008</v>
          </cell>
          <cell r="D44">
            <v>92</v>
          </cell>
          <cell r="E44">
            <v>1482</v>
          </cell>
          <cell r="F44">
            <v>747</v>
          </cell>
          <cell r="G44">
            <v>320</v>
          </cell>
          <cell r="H44">
            <v>486</v>
          </cell>
          <cell r="I44">
            <v>1643</v>
          </cell>
          <cell r="J44">
            <v>327</v>
          </cell>
          <cell r="K44">
            <v>1112</v>
          </cell>
          <cell r="L44">
            <v>524</v>
          </cell>
          <cell r="M44">
            <v>146</v>
          </cell>
          <cell r="N44">
            <v>27</v>
          </cell>
          <cell r="O44">
            <v>795</v>
          </cell>
          <cell r="P44">
            <v>0</v>
          </cell>
          <cell r="Q44">
            <v>27</v>
          </cell>
          <cell r="R44">
            <v>0</v>
          </cell>
          <cell r="S44">
            <v>147</v>
          </cell>
          <cell r="T44">
            <v>1133</v>
          </cell>
          <cell r="U44">
            <v>177</v>
          </cell>
          <cell r="V44">
            <v>5246</v>
          </cell>
          <cell r="W44">
            <v>265</v>
          </cell>
          <cell r="X44">
            <v>137</v>
          </cell>
          <cell r="Y44">
            <v>467</v>
          </cell>
          <cell r="Z44">
            <v>274</v>
          </cell>
          <cell r="AA44">
            <v>84</v>
          </cell>
          <cell r="AB44">
            <v>9</v>
          </cell>
          <cell r="AC44">
            <v>1845</v>
          </cell>
          <cell r="AD44">
            <v>871</v>
          </cell>
          <cell r="AE44">
            <v>238</v>
          </cell>
          <cell r="AF44">
            <v>1049</v>
          </cell>
          <cell r="AG44">
            <v>1716</v>
          </cell>
          <cell r="AH44">
            <v>1363</v>
          </cell>
          <cell r="AI44">
            <v>68</v>
          </cell>
          <cell r="AJ44">
            <v>3294</v>
          </cell>
          <cell r="AK44">
            <v>21</v>
          </cell>
          <cell r="AL44">
            <v>65</v>
          </cell>
          <cell r="AM44">
            <v>2744</v>
          </cell>
          <cell r="AN44">
            <v>120516</v>
          </cell>
          <cell r="AO44">
            <v>5353</v>
          </cell>
          <cell r="AP44">
            <v>647</v>
          </cell>
          <cell r="AQ44">
            <v>98</v>
          </cell>
          <cell r="AR44">
            <v>386</v>
          </cell>
          <cell r="AS44">
            <v>1872</v>
          </cell>
          <cell r="AT44">
            <v>114</v>
          </cell>
          <cell r="AU44">
            <v>355</v>
          </cell>
          <cell r="AV44">
            <v>2781</v>
          </cell>
          <cell r="AW44">
            <v>106</v>
          </cell>
          <cell r="AX44">
            <v>115</v>
          </cell>
          <cell r="AY44">
            <v>866</v>
          </cell>
          <cell r="AZ44">
            <v>0</v>
          </cell>
          <cell r="BA44">
            <v>1050</v>
          </cell>
          <cell r="BB44">
            <v>1820</v>
          </cell>
          <cell r="BC44">
            <v>337</v>
          </cell>
          <cell r="BD44">
            <v>691</v>
          </cell>
          <cell r="BE44">
            <v>612</v>
          </cell>
          <cell r="BF44">
            <v>370</v>
          </cell>
          <cell r="BG44">
            <v>1414</v>
          </cell>
          <cell r="BH44">
            <v>161</v>
          </cell>
          <cell r="BI44">
            <v>304</v>
          </cell>
          <cell r="BJ44">
            <v>948</v>
          </cell>
          <cell r="BK44">
            <v>146</v>
          </cell>
          <cell r="BL44">
            <v>728</v>
          </cell>
          <cell r="BM44">
            <v>128</v>
          </cell>
          <cell r="BN44">
            <v>550</v>
          </cell>
          <cell r="BO44">
            <v>311</v>
          </cell>
          <cell r="BP44">
            <v>6109</v>
          </cell>
          <cell r="BQ44">
            <v>55</v>
          </cell>
          <cell r="BR44">
            <v>88</v>
          </cell>
          <cell r="BS44">
            <v>211</v>
          </cell>
          <cell r="BT44">
            <v>244</v>
          </cell>
          <cell r="BU44">
            <v>1172</v>
          </cell>
          <cell r="BV44">
            <v>156</v>
          </cell>
          <cell r="BW44">
            <v>9816</v>
          </cell>
          <cell r="BX44">
            <v>2135</v>
          </cell>
          <cell r="BY44">
            <v>232</v>
          </cell>
          <cell r="BZ44">
            <v>1542</v>
          </cell>
          <cell r="CA44">
            <v>443</v>
          </cell>
          <cell r="CB44">
            <v>75</v>
          </cell>
          <cell r="CC44">
            <v>65</v>
          </cell>
          <cell r="CD44">
            <v>36</v>
          </cell>
          <cell r="CE44">
            <v>440</v>
          </cell>
          <cell r="CF44">
            <v>1030</v>
          </cell>
          <cell r="CG44">
            <v>246</v>
          </cell>
        </row>
        <row r="45">
          <cell r="A45" t="str">
            <v>Overhead circuit kms of line</v>
          </cell>
          <cell r="B45" t="str">
            <v>KMCO</v>
          </cell>
          <cell r="C45">
            <v>2008</v>
          </cell>
          <cell r="D45">
            <v>92</v>
          </cell>
          <cell r="E45">
            <v>667</v>
          </cell>
          <cell r="F45">
            <v>574</v>
          </cell>
          <cell r="G45">
            <v>282</v>
          </cell>
          <cell r="H45">
            <v>265</v>
          </cell>
          <cell r="I45">
            <v>1002</v>
          </cell>
          <cell r="J45">
            <v>214</v>
          </cell>
          <cell r="K45">
            <v>730</v>
          </cell>
          <cell r="L45">
            <v>482</v>
          </cell>
          <cell r="M45">
            <v>77</v>
          </cell>
          <cell r="N45">
            <v>26</v>
          </cell>
          <cell r="O45">
            <v>569</v>
          </cell>
          <cell r="P45">
            <v>0</v>
          </cell>
          <cell r="Q45">
            <v>15</v>
          </cell>
          <cell r="R45">
            <v>0</v>
          </cell>
          <cell r="S45">
            <v>89</v>
          </cell>
          <cell r="T45">
            <v>723</v>
          </cell>
          <cell r="U45">
            <v>168</v>
          </cell>
          <cell r="V45">
            <v>1816</v>
          </cell>
          <cell r="W45">
            <v>210</v>
          </cell>
          <cell r="X45">
            <v>126</v>
          </cell>
          <cell r="Y45">
            <v>227</v>
          </cell>
          <cell r="Z45">
            <v>184</v>
          </cell>
          <cell r="AA45">
            <v>76</v>
          </cell>
          <cell r="AB45">
            <v>8</v>
          </cell>
          <cell r="AC45">
            <v>1841</v>
          </cell>
          <cell r="AD45">
            <v>696</v>
          </cell>
          <cell r="AE45">
            <v>178</v>
          </cell>
          <cell r="AF45">
            <v>429</v>
          </cell>
          <cell r="AG45">
            <v>1633</v>
          </cell>
          <cell r="AH45">
            <v>882</v>
          </cell>
          <cell r="AI45">
            <v>57</v>
          </cell>
          <cell r="AJ45">
            <v>1519</v>
          </cell>
          <cell r="AK45">
            <v>18</v>
          </cell>
          <cell r="AL45">
            <v>56</v>
          </cell>
          <cell r="AM45">
            <v>806</v>
          </cell>
          <cell r="AN45">
            <v>116265</v>
          </cell>
          <cell r="AO45">
            <v>2730</v>
          </cell>
          <cell r="AP45">
            <v>525</v>
          </cell>
          <cell r="AQ45">
            <v>88</v>
          </cell>
          <cell r="AR45">
            <v>252</v>
          </cell>
          <cell r="AS45">
            <v>1044</v>
          </cell>
          <cell r="AT45">
            <v>95</v>
          </cell>
          <cell r="AU45">
            <v>284</v>
          </cell>
          <cell r="AV45">
            <v>1369</v>
          </cell>
          <cell r="AW45">
            <v>81</v>
          </cell>
          <cell r="AX45">
            <v>79</v>
          </cell>
          <cell r="AY45">
            <v>546</v>
          </cell>
          <cell r="AZ45">
            <v>0</v>
          </cell>
          <cell r="BA45">
            <v>583</v>
          </cell>
          <cell r="BB45">
            <v>1387</v>
          </cell>
          <cell r="BC45">
            <v>247</v>
          </cell>
          <cell r="BD45">
            <v>607</v>
          </cell>
          <cell r="BE45">
            <v>516</v>
          </cell>
          <cell r="BF45">
            <v>365</v>
          </cell>
          <cell r="BG45">
            <v>547</v>
          </cell>
          <cell r="BH45">
            <v>95</v>
          </cell>
          <cell r="BI45">
            <v>245</v>
          </cell>
          <cell r="BJ45">
            <v>510</v>
          </cell>
          <cell r="BK45">
            <v>127</v>
          </cell>
          <cell r="BL45">
            <v>612</v>
          </cell>
          <cell r="BM45">
            <v>117</v>
          </cell>
          <cell r="BN45">
            <v>384</v>
          </cell>
          <cell r="BO45">
            <v>296</v>
          </cell>
          <cell r="BP45">
            <v>1925</v>
          </cell>
          <cell r="BQ45">
            <v>53</v>
          </cell>
          <cell r="BR45">
            <v>79</v>
          </cell>
          <cell r="BS45">
            <v>205</v>
          </cell>
          <cell r="BT45">
            <v>158</v>
          </cell>
          <cell r="BU45">
            <v>940</v>
          </cell>
          <cell r="BV45">
            <v>102</v>
          </cell>
          <cell r="BW45">
            <v>4218</v>
          </cell>
          <cell r="BX45">
            <v>1386</v>
          </cell>
          <cell r="BY45">
            <v>125</v>
          </cell>
          <cell r="BZ45">
            <v>1059</v>
          </cell>
          <cell r="CA45">
            <v>330</v>
          </cell>
          <cell r="CB45">
            <v>66</v>
          </cell>
          <cell r="CC45">
            <v>52</v>
          </cell>
          <cell r="CD45">
            <v>25</v>
          </cell>
          <cell r="CE45">
            <v>309</v>
          </cell>
          <cell r="CF45">
            <v>495</v>
          </cell>
          <cell r="CG45">
            <v>156</v>
          </cell>
        </row>
        <row r="46">
          <cell r="A46" t="str">
            <v>Underground circuit kms ofline</v>
          </cell>
          <cell r="B46" t="str">
            <v>KMCU</v>
          </cell>
          <cell r="C46">
            <v>2008</v>
          </cell>
          <cell r="D46">
            <v>0</v>
          </cell>
          <cell r="E46">
            <v>815</v>
          </cell>
          <cell r="F46">
            <v>173</v>
          </cell>
          <cell r="G46">
            <v>38</v>
          </cell>
          <cell r="H46">
            <v>221</v>
          </cell>
          <cell r="I46">
            <v>641</v>
          </cell>
          <cell r="J46">
            <v>113</v>
          </cell>
          <cell r="K46">
            <v>382</v>
          </cell>
          <cell r="L46">
            <v>42</v>
          </cell>
          <cell r="M46">
            <v>69</v>
          </cell>
          <cell r="N46">
            <v>1</v>
          </cell>
          <cell r="O46">
            <v>226</v>
          </cell>
          <cell r="P46">
            <v>0</v>
          </cell>
          <cell r="Q46">
            <v>12</v>
          </cell>
          <cell r="R46">
            <v>0</v>
          </cell>
          <cell r="S46">
            <v>58</v>
          </cell>
          <cell r="T46">
            <v>410</v>
          </cell>
          <cell r="U46">
            <v>9</v>
          </cell>
          <cell r="V46">
            <v>3430</v>
          </cell>
          <cell r="W46">
            <v>55</v>
          </cell>
          <cell r="X46">
            <v>11</v>
          </cell>
          <cell r="Y46">
            <v>240</v>
          </cell>
          <cell r="Z46">
            <v>90</v>
          </cell>
          <cell r="AA46">
            <v>8</v>
          </cell>
          <cell r="AB46">
            <v>1</v>
          </cell>
          <cell r="AC46">
            <v>4</v>
          </cell>
          <cell r="AD46">
            <v>175</v>
          </cell>
          <cell r="AE46">
            <v>60</v>
          </cell>
          <cell r="AF46">
            <v>620</v>
          </cell>
          <cell r="AG46">
            <v>83</v>
          </cell>
          <cell r="AH46">
            <v>481</v>
          </cell>
          <cell r="AI46">
            <v>11</v>
          </cell>
          <cell r="AJ46">
            <v>1775</v>
          </cell>
          <cell r="AK46">
            <v>3</v>
          </cell>
          <cell r="AL46">
            <v>9</v>
          </cell>
          <cell r="AM46">
            <v>1938</v>
          </cell>
          <cell r="AN46">
            <v>4251</v>
          </cell>
          <cell r="AO46">
            <v>2623</v>
          </cell>
          <cell r="AP46">
            <v>122</v>
          </cell>
          <cell r="AQ46">
            <v>10</v>
          </cell>
          <cell r="AR46">
            <v>134</v>
          </cell>
          <cell r="AS46">
            <v>828</v>
          </cell>
          <cell r="AT46">
            <v>19</v>
          </cell>
          <cell r="AU46">
            <v>71</v>
          </cell>
          <cell r="AV46">
            <v>1412</v>
          </cell>
          <cell r="AW46">
            <v>25</v>
          </cell>
          <cell r="AX46">
            <v>36</v>
          </cell>
          <cell r="AY46">
            <v>320</v>
          </cell>
          <cell r="AZ46">
            <v>0</v>
          </cell>
          <cell r="BA46">
            <v>467</v>
          </cell>
          <cell r="BB46">
            <v>433</v>
          </cell>
          <cell r="BC46">
            <v>90</v>
          </cell>
          <cell r="BD46">
            <v>84</v>
          </cell>
          <cell r="BE46">
            <v>96</v>
          </cell>
          <cell r="BF46">
            <v>5</v>
          </cell>
          <cell r="BG46">
            <v>867</v>
          </cell>
          <cell r="BH46">
            <v>66</v>
          </cell>
          <cell r="BI46">
            <v>59</v>
          </cell>
          <cell r="BJ46">
            <v>438</v>
          </cell>
          <cell r="BK46">
            <v>19</v>
          </cell>
          <cell r="BL46">
            <v>116</v>
          </cell>
          <cell r="BM46">
            <v>11</v>
          </cell>
          <cell r="BN46">
            <v>166</v>
          </cell>
          <cell r="BO46">
            <v>15</v>
          </cell>
          <cell r="BP46">
            <v>4184</v>
          </cell>
          <cell r="BQ46">
            <v>2</v>
          </cell>
          <cell r="BR46">
            <v>9</v>
          </cell>
          <cell r="BS46">
            <v>6</v>
          </cell>
          <cell r="BT46">
            <v>86</v>
          </cell>
          <cell r="BU46">
            <v>232</v>
          </cell>
          <cell r="BV46">
            <v>54</v>
          </cell>
          <cell r="BW46">
            <v>5598</v>
          </cell>
          <cell r="BX46">
            <v>749</v>
          </cell>
          <cell r="BY46">
            <v>107</v>
          </cell>
          <cell r="BZ46">
            <v>483</v>
          </cell>
          <cell r="CA46">
            <v>113</v>
          </cell>
          <cell r="CB46">
            <v>9</v>
          </cell>
          <cell r="CC46">
            <v>13</v>
          </cell>
          <cell r="CD46">
            <v>11</v>
          </cell>
          <cell r="CE46">
            <v>131</v>
          </cell>
          <cell r="CF46">
            <v>535</v>
          </cell>
          <cell r="CG46">
            <v>90</v>
          </cell>
        </row>
        <row r="47">
          <cell r="A47" t="str">
            <v>Circuit kilometers 3 phase</v>
          </cell>
          <cell r="B47" t="str">
            <v>KMC3</v>
          </cell>
          <cell r="C47">
            <v>2008</v>
          </cell>
          <cell r="D47">
            <v>47</v>
          </cell>
          <cell r="E47">
            <v>707</v>
          </cell>
          <cell r="F47">
            <v>419</v>
          </cell>
          <cell r="G47">
            <v>162</v>
          </cell>
          <cell r="H47">
            <v>228</v>
          </cell>
          <cell r="I47">
            <v>816</v>
          </cell>
          <cell r="J47">
            <v>172</v>
          </cell>
          <cell r="K47">
            <v>472</v>
          </cell>
          <cell r="L47">
            <v>316</v>
          </cell>
          <cell r="M47">
            <v>69</v>
          </cell>
          <cell r="N47">
            <v>16</v>
          </cell>
          <cell r="O47">
            <v>505</v>
          </cell>
          <cell r="P47">
            <v>0</v>
          </cell>
          <cell r="Q47">
            <v>12</v>
          </cell>
          <cell r="R47">
            <v>0</v>
          </cell>
          <cell r="S47">
            <v>72</v>
          </cell>
          <cell r="T47">
            <v>612</v>
          </cell>
          <cell r="U47">
            <v>106</v>
          </cell>
          <cell r="V47">
            <v>3168</v>
          </cell>
          <cell r="W47">
            <v>143</v>
          </cell>
          <cell r="X47">
            <v>31</v>
          </cell>
          <cell r="Y47">
            <v>167</v>
          </cell>
          <cell r="Z47">
            <v>146</v>
          </cell>
          <cell r="AA47">
            <v>48</v>
          </cell>
          <cell r="AB47">
            <v>4</v>
          </cell>
          <cell r="AC47">
            <v>442</v>
          </cell>
          <cell r="AD47">
            <v>501</v>
          </cell>
          <cell r="AE47">
            <v>105</v>
          </cell>
          <cell r="AF47">
            <v>473</v>
          </cell>
          <cell r="AG47">
            <v>612</v>
          </cell>
          <cell r="AH47">
            <v>408</v>
          </cell>
          <cell r="AI47">
            <v>27</v>
          </cell>
          <cell r="AJ47">
            <v>1722</v>
          </cell>
          <cell r="AK47">
            <v>10</v>
          </cell>
          <cell r="AL47">
            <v>42</v>
          </cell>
          <cell r="AM47">
            <v>1166</v>
          </cell>
          <cell r="AN47">
            <v>45471</v>
          </cell>
          <cell r="AO47">
            <v>2969</v>
          </cell>
          <cell r="AP47">
            <v>365</v>
          </cell>
          <cell r="AQ47">
            <v>61</v>
          </cell>
          <cell r="AR47">
            <v>288</v>
          </cell>
          <cell r="AS47">
            <v>800</v>
          </cell>
          <cell r="AT47">
            <v>76</v>
          </cell>
          <cell r="AU47">
            <v>163</v>
          </cell>
          <cell r="AV47">
            <v>1323</v>
          </cell>
          <cell r="AW47">
            <v>61</v>
          </cell>
          <cell r="AX47">
            <v>79</v>
          </cell>
          <cell r="AY47">
            <v>429</v>
          </cell>
          <cell r="AZ47">
            <v>0</v>
          </cell>
          <cell r="BA47">
            <v>324</v>
          </cell>
          <cell r="BB47">
            <v>799</v>
          </cell>
          <cell r="BC47">
            <v>178</v>
          </cell>
          <cell r="BD47">
            <v>332</v>
          </cell>
          <cell r="BE47">
            <v>366</v>
          </cell>
          <cell r="BF47">
            <v>200</v>
          </cell>
          <cell r="BG47">
            <v>731</v>
          </cell>
          <cell r="BH47">
            <v>91</v>
          </cell>
          <cell r="BI47">
            <v>222</v>
          </cell>
          <cell r="BJ47">
            <v>353</v>
          </cell>
          <cell r="BK47">
            <v>94</v>
          </cell>
          <cell r="BL47">
            <v>455</v>
          </cell>
          <cell r="BM47">
            <v>84</v>
          </cell>
          <cell r="BN47">
            <v>349</v>
          </cell>
          <cell r="BO47">
            <v>175</v>
          </cell>
          <cell r="BP47">
            <v>2815</v>
          </cell>
          <cell r="BQ47">
            <v>34</v>
          </cell>
          <cell r="BR47">
            <v>44</v>
          </cell>
          <cell r="BS47">
            <v>72</v>
          </cell>
          <cell r="BT47">
            <v>143</v>
          </cell>
          <cell r="BU47">
            <v>639</v>
          </cell>
          <cell r="BV47">
            <v>72</v>
          </cell>
          <cell r="BW47">
            <v>6004</v>
          </cell>
          <cell r="BX47">
            <v>1076</v>
          </cell>
          <cell r="BY47">
            <v>96</v>
          </cell>
          <cell r="BZ47">
            <v>702</v>
          </cell>
          <cell r="CA47">
            <v>285</v>
          </cell>
          <cell r="CB47">
            <v>47</v>
          </cell>
          <cell r="CC47">
            <v>44</v>
          </cell>
          <cell r="CD47">
            <v>18</v>
          </cell>
          <cell r="CE47">
            <v>249</v>
          </cell>
          <cell r="CF47">
            <v>466</v>
          </cell>
          <cell r="CG47">
            <v>162</v>
          </cell>
        </row>
        <row r="48">
          <cell r="A48" t="str">
            <v>Circuit kilometers 2 phase</v>
          </cell>
          <cell r="B48" t="str">
            <v>KMC2</v>
          </cell>
          <cell r="C48">
            <v>2008</v>
          </cell>
          <cell r="D48">
            <v>0</v>
          </cell>
          <cell r="E48">
            <v>0</v>
          </cell>
          <cell r="F48">
            <v>5</v>
          </cell>
          <cell r="G48">
            <v>10</v>
          </cell>
          <cell r="H48">
            <v>0</v>
          </cell>
          <cell r="I48">
            <v>0</v>
          </cell>
          <cell r="J48">
            <v>8</v>
          </cell>
          <cell r="K48">
            <v>2</v>
          </cell>
          <cell r="L48">
            <v>88</v>
          </cell>
          <cell r="M48">
            <v>0</v>
          </cell>
          <cell r="N48">
            <v>2</v>
          </cell>
          <cell r="O48">
            <v>2</v>
          </cell>
          <cell r="P48">
            <v>0</v>
          </cell>
          <cell r="Q48">
            <v>1</v>
          </cell>
          <cell r="R48">
            <v>0</v>
          </cell>
          <cell r="S48">
            <v>2</v>
          </cell>
          <cell r="T48">
            <v>24</v>
          </cell>
          <cell r="U48">
            <v>9</v>
          </cell>
          <cell r="V48">
            <v>101</v>
          </cell>
          <cell r="W48">
            <v>2</v>
          </cell>
          <cell r="X48">
            <v>1</v>
          </cell>
          <cell r="Y48">
            <v>0</v>
          </cell>
          <cell r="Z48">
            <v>5</v>
          </cell>
          <cell r="AA48">
            <v>8</v>
          </cell>
          <cell r="AB48">
            <v>0</v>
          </cell>
          <cell r="AC48">
            <v>38</v>
          </cell>
          <cell r="AD48">
            <v>0</v>
          </cell>
          <cell r="AE48">
            <v>0</v>
          </cell>
          <cell r="AF48">
            <v>0</v>
          </cell>
          <cell r="AG48">
            <v>59</v>
          </cell>
          <cell r="AH48">
            <v>0</v>
          </cell>
          <cell r="AI48">
            <v>0</v>
          </cell>
          <cell r="AJ48">
            <v>21</v>
          </cell>
          <cell r="AK48">
            <v>2</v>
          </cell>
          <cell r="AL48">
            <v>0</v>
          </cell>
          <cell r="AM48">
            <v>21</v>
          </cell>
          <cell r="AN48">
            <v>3603</v>
          </cell>
          <cell r="AO48">
            <v>165</v>
          </cell>
          <cell r="AP48">
            <v>16</v>
          </cell>
          <cell r="AQ48">
            <v>0</v>
          </cell>
          <cell r="AR48">
            <v>3</v>
          </cell>
          <cell r="AS48">
            <v>0</v>
          </cell>
          <cell r="AT48">
            <v>0</v>
          </cell>
          <cell r="AU48">
            <v>6</v>
          </cell>
          <cell r="AV48">
            <v>0</v>
          </cell>
          <cell r="AW48">
            <v>1</v>
          </cell>
          <cell r="AX48">
            <v>0</v>
          </cell>
          <cell r="AY48">
            <v>25</v>
          </cell>
          <cell r="AZ48">
            <v>0</v>
          </cell>
          <cell r="BA48">
            <v>7</v>
          </cell>
          <cell r="BB48">
            <v>3</v>
          </cell>
          <cell r="BC48">
            <v>1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6</v>
          </cell>
          <cell r="BJ48">
            <v>0</v>
          </cell>
          <cell r="BK48">
            <v>1</v>
          </cell>
          <cell r="BL48">
            <v>10</v>
          </cell>
          <cell r="BM48">
            <v>0</v>
          </cell>
          <cell r="BN48">
            <v>8</v>
          </cell>
          <cell r="BO48">
            <v>0</v>
          </cell>
          <cell r="BP48">
            <v>91</v>
          </cell>
          <cell r="BQ48">
            <v>1</v>
          </cell>
          <cell r="BR48">
            <v>0</v>
          </cell>
          <cell r="BS48">
            <v>0</v>
          </cell>
          <cell r="BT48">
            <v>13</v>
          </cell>
          <cell r="BU48">
            <v>0</v>
          </cell>
          <cell r="BV48">
            <v>0</v>
          </cell>
          <cell r="BW48">
            <v>62</v>
          </cell>
          <cell r="BX48">
            <v>22</v>
          </cell>
          <cell r="BY48">
            <v>9</v>
          </cell>
          <cell r="BZ48">
            <v>7</v>
          </cell>
          <cell r="CA48">
            <v>1</v>
          </cell>
          <cell r="CB48">
            <v>0</v>
          </cell>
          <cell r="CC48">
            <v>0</v>
          </cell>
          <cell r="CD48">
            <v>0</v>
          </cell>
          <cell r="CE48">
            <v>4</v>
          </cell>
          <cell r="CF48">
            <v>11</v>
          </cell>
          <cell r="CG48">
            <v>3</v>
          </cell>
        </row>
        <row r="49">
          <cell r="A49" t="str">
            <v>Circuit kms single phase</v>
          </cell>
          <cell r="B49" t="str">
            <v>KMC1</v>
          </cell>
          <cell r="C49">
            <v>2008</v>
          </cell>
          <cell r="D49">
            <v>45</v>
          </cell>
          <cell r="E49">
            <v>775</v>
          </cell>
          <cell r="F49">
            <v>323</v>
          </cell>
          <cell r="G49">
            <v>148</v>
          </cell>
          <cell r="H49">
            <v>258</v>
          </cell>
          <cell r="I49">
            <v>827</v>
          </cell>
          <cell r="J49">
            <v>147</v>
          </cell>
          <cell r="K49">
            <v>638</v>
          </cell>
          <cell r="L49">
            <v>120</v>
          </cell>
          <cell r="M49">
            <v>77</v>
          </cell>
          <cell r="N49">
            <v>9</v>
          </cell>
          <cell r="O49">
            <v>288</v>
          </cell>
          <cell r="P49">
            <v>0</v>
          </cell>
          <cell r="Q49">
            <v>14</v>
          </cell>
          <cell r="R49">
            <v>0</v>
          </cell>
          <cell r="S49">
            <v>73</v>
          </cell>
          <cell r="T49">
            <v>497</v>
          </cell>
          <cell r="U49">
            <v>62</v>
          </cell>
          <cell r="V49">
            <v>1977</v>
          </cell>
          <cell r="W49">
            <v>120</v>
          </cell>
          <cell r="X49">
            <v>105</v>
          </cell>
          <cell r="Y49">
            <v>300</v>
          </cell>
          <cell r="Z49">
            <v>123</v>
          </cell>
          <cell r="AA49">
            <v>28</v>
          </cell>
          <cell r="AB49">
            <v>5</v>
          </cell>
          <cell r="AC49">
            <v>1365</v>
          </cell>
          <cell r="AD49">
            <v>370</v>
          </cell>
          <cell r="AE49">
            <v>133</v>
          </cell>
          <cell r="AF49">
            <v>576</v>
          </cell>
          <cell r="AG49">
            <v>1045</v>
          </cell>
          <cell r="AH49">
            <v>955</v>
          </cell>
          <cell r="AI49">
            <v>41</v>
          </cell>
          <cell r="AJ49">
            <v>1551</v>
          </cell>
          <cell r="AK49">
            <v>9</v>
          </cell>
          <cell r="AL49">
            <v>23</v>
          </cell>
          <cell r="AM49">
            <v>1557</v>
          </cell>
          <cell r="AN49">
            <v>71442</v>
          </cell>
          <cell r="AO49">
            <v>2219</v>
          </cell>
          <cell r="AP49">
            <v>266</v>
          </cell>
          <cell r="AQ49">
            <v>37</v>
          </cell>
          <cell r="AR49">
            <v>95</v>
          </cell>
          <cell r="AS49">
            <v>1072</v>
          </cell>
          <cell r="AT49">
            <v>38</v>
          </cell>
          <cell r="AU49">
            <v>186</v>
          </cell>
          <cell r="AV49">
            <v>1458</v>
          </cell>
          <cell r="AW49">
            <v>44</v>
          </cell>
          <cell r="AX49">
            <v>36</v>
          </cell>
          <cell r="AY49">
            <v>412</v>
          </cell>
          <cell r="AZ49">
            <v>0</v>
          </cell>
          <cell r="BA49">
            <v>719</v>
          </cell>
          <cell r="BB49">
            <v>1018</v>
          </cell>
          <cell r="BC49">
            <v>158</v>
          </cell>
          <cell r="BD49">
            <v>359</v>
          </cell>
          <cell r="BE49">
            <v>246</v>
          </cell>
          <cell r="BF49">
            <v>170</v>
          </cell>
          <cell r="BG49">
            <v>683</v>
          </cell>
          <cell r="BH49">
            <v>70</v>
          </cell>
          <cell r="BI49">
            <v>76</v>
          </cell>
          <cell r="BJ49">
            <v>595</v>
          </cell>
          <cell r="BK49">
            <v>51</v>
          </cell>
          <cell r="BL49">
            <v>263</v>
          </cell>
          <cell r="BM49">
            <v>44</v>
          </cell>
          <cell r="BN49">
            <v>193</v>
          </cell>
          <cell r="BO49">
            <v>136</v>
          </cell>
          <cell r="BP49">
            <v>3203</v>
          </cell>
          <cell r="BQ49">
            <v>20</v>
          </cell>
          <cell r="BR49">
            <v>44</v>
          </cell>
          <cell r="BS49">
            <v>139</v>
          </cell>
          <cell r="BT49">
            <v>88</v>
          </cell>
          <cell r="BU49">
            <v>533</v>
          </cell>
          <cell r="BV49">
            <v>84</v>
          </cell>
          <cell r="BW49">
            <v>3750</v>
          </cell>
          <cell r="BX49">
            <v>1037</v>
          </cell>
          <cell r="BY49">
            <v>127</v>
          </cell>
          <cell r="BZ49">
            <v>833</v>
          </cell>
          <cell r="CA49">
            <v>157</v>
          </cell>
          <cell r="CB49">
            <v>28</v>
          </cell>
          <cell r="CC49">
            <v>21</v>
          </cell>
          <cell r="CD49">
            <v>18</v>
          </cell>
          <cell r="CE49">
            <v>187</v>
          </cell>
          <cell r="CF49">
            <v>553</v>
          </cell>
          <cell r="CG49">
            <v>81</v>
          </cell>
        </row>
        <row r="50">
          <cell r="A50" t="str">
            <v>No transmission transformers</v>
          </cell>
          <cell r="B50" t="str">
            <v>NTRST</v>
          </cell>
          <cell r="C50">
            <v>2008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1</v>
          </cell>
          <cell r="AM50">
            <v>2</v>
          </cell>
          <cell r="AN50">
            <v>244</v>
          </cell>
          <cell r="AO50">
            <v>21</v>
          </cell>
          <cell r="AP50">
            <v>0</v>
          </cell>
          <cell r="AQ50">
            <v>3</v>
          </cell>
          <cell r="AR50">
            <v>0</v>
          </cell>
          <cell r="AS50">
            <v>16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14</v>
          </cell>
          <cell r="BC50">
            <v>3</v>
          </cell>
          <cell r="BD50">
            <v>1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8</v>
          </cell>
          <cell r="BM50">
            <v>0</v>
          </cell>
          <cell r="BN50">
            <v>0</v>
          </cell>
          <cell r="BO50">
            <v>0</v>
          </cell>
          <cell r="BP50">
            <v>10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8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2008</v>
          </cell>
          <cell r="D51">
            <v>4</v>
          </cell>
          <cell r="E51">
            <v>40</v>
          </cell>
          <cell r="F51">
            <v>20</v>
          </cell>
          <cell r="G51">
            <v>2</v>
          </cell>
          <cell r="H51">
            <v>0</v>
          </cell>
          <cell r="I51">
            <v>44</v>
          </cell>
          <cell r="J51">
            <v>12</v>
          </cell>
          <cell r="K51">
            <v>3</v>
          </cell>
          <cell r="L51">
            <v>8</v>
          </cell>
          <cell r="M51">
            <v>6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0</v>
          </cell>
          <cell r="T51">
            <v>15</v>
          </cell>
          <cell r="U51">
            <v>9</v>
          </cell>
          <cell r="V51">
            <v>123</v>
          </cell>
          <cell r="W51">
            <v>10</v>
          </cell>
          <cell r="X51">
            <v>0</v>
          </cell>
          <cell r="Y51">
            <v>5</v>
          </cell>
          <cell r="Z51">
            <v>6</v>
          </cell>
          <cell r="AA51">
            <v>0</v>
          </cell>
          <cell r="AB51">
            <v>0</v>
          </cell>
          <cell r="AC51">
            <v>30</v>
          </cell>
          <cell r="AD51">
            <v>34</v>
          </cell>
          <cell r="AE51">
            <v>0</v>
          </cell>
          <cell r="AF51">
            <v>1</v>
          </cell>
          <cell r="AG51">
            <v>8</v>
          </cell>
          <cell r="AH51">
            <v>63</v>
          </cell>
          <cell r="AI51">
            <v>0</v>
          </cell>
          <cell r="AJ51">
            <v>71</v>
          </cell>
          <cell r="AK51">
            <v>0</v>
          </cell>
          <cell r="AL51">
            <v>3</v>
          </cell>
          <cell r="AM51">
            <v>18</v>
          </cell>
          <cell r="AN51">
            <v>1460</v>
          </cell>
          <cell r="AO51">
            <v>141</v>
          </cell>
          <cell r="AP51">
            <v>16</v>
          </cell>
          <cell r="AQ51">
            <v>0</v>
          </cell>
          <cell r="AR51">
            <v>34</v>
          </cell>
          <cell r="AS51">
            <v>7</v>
          </cell>
          <cell r="AT51">
            <v>8</v>
          </cell>
          <cell r="AU51">
            <v>7</v>
          </cell>
          <cell r="AV51">
            <v>49</v>
          </cell>
          <cell r="AW51">
            <v>0</v>
          </cell>
          <cell r="AX51">
            <v>6</v>
          </cell>
          <cell r="AY51">
            <v>0</v>
          </cell>
          <cell r="AZ51">
            <v>0</v>
          </cell>
          <cell r="BA51">
            <v>16</v>
          </cell>
          <cell r="BB51">
            <v>0</v>
          </cell>
          <cell r="BC51">
            <v>32</v>
          </cell>
          <cell r="BD51">
            <v>12</v>
          </cell>
          <cell r="BE51">
            <v>21</v>
          </cell>
          <cell r="BF51">
            <v>0</v>
          </cell>
          <cell r="BG51">
            <v>38</v>
          </cell>
          <cell r="BH51">
            <v>0</v>
          </cell>
          <cell r="BI51">
            <v>0</v>
          </cell>
          <cell r="BJ51">
            <v>16</v>
          </cell>
          <cell r="BK51">
            <v>14</v>
          </cell>
          <cell r="BL51">
            <v>33</v>
          </cell>
          <cell r="BM51">
            <v>5</v>
          </cell>
          <cell r="BN51">
            <v>37</v>
          </cell>
          <cell r="BO51">
            <v>8</v>
          </cell>
          <cell r="BP51">
            <v>15</v>
          </cell>
          <cell r="BQ51">
            <v>5</v>
          </cell>
          <cell r="BR51">
            <v>9</v>
          </cell>
          <cell r="BS51">
            <v>0</v>
          </cell>
          <cell r="BT51">
            <v>0</v>
          </cell>
          <cell r="BU51">
            <v>36</v>
          </cell>
          <cell r="BV51">
            <v>3</v>
          </cell>
          <cell r="BW51">
            <v>0</v>
          </cell>
          <cell r="BX51">
            <v>66</v>
          </cell>
          <cell r="BY51">
            <v>4</v>
          </cell>
          <cell r="BZ51">
            <v>27</v>
          </cell>
          <cell r="CA51">
            <v>524</v>
          </cell>
          <cell r="CB51">
            <v>6</v>
          </cell>
          <cell r="CC51">
            <v>4</v>
          </cell>
          <cell r="CD51">
            <v>1</v>
          </cell>
          <cell r="CE51">
            <v>27</v>
          </cell>
          <cell r="CF51">
            <v>22</v>
          </cell>
          <cell r="CG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2008</v>
          </cell>
          <cell r="D52">
            <v>324</v>
          </cell>
          <cell r="E52">
            <v>9059</v>
          </cell>
          <cell r="F52">
            <v>5241</v>
          </cell>
          <cell r="G52">
            <v>3041</v>
          </cell>
          <cell r="H52">
            <v>3514</v>
          </cell>
          <cell r="I52">
            <v>9009</v>
          </cell>
          <cell r="J52">
            <v>2088</v>
          </cell>
          <cell r="K52">
            <v>6952</v>
          </cell>
          <cell r="L52">
            <v>2338</v>
          </cell>
          <cell r="M52">
            <v>836</v>
          </cell>
          <cell r="N52">
            <v>1</v>
          </cell>
          <cell r="O52">
            <v>3470</v>
          </cell>
          <cell r="P52">
            <v>0</v>
          </cell>
          <cell r="Q52">
            <v>288</v>
          </cell>
          <cell r="R52">
            <v>0</v>
          </cell>
          <cell r="S52">
            <v>1539</v>
          </cell>
          <cell r="T52">
            <v>8278</v>
          </cell>
          <cell r="U52">
            <v>785</v>
          </cell>
          <cell r="V52">
            <v>25426</v>
          </cell>
          <cell r="W52">
            <v>1563</v>
          </cell>
          <cell r="X52">
            <v>727</v>
          </cell>
          <cell r="Y52">
            <v>3064</v>
          </cell>
          <cell r="Z52">
            <v>2418</v>
          </cell>
          <cell r="AA52">
            <v>792</v>
          </cell>
          <cell r="AB52">
            <v>75</v>
          </cell>
          <cell r="AC52">
            <v>4728</v>
          </cell>
          <cell r="AD52">
            <v>5496</v>
          </cell>
          <cell r="AE52">
            <v>1464</v>
          </cell>
          <cell r="AF52">
            <v>5759</v>
          </cell>
          <cell r="AG52">
            <v>7238</v>
          </cell>
          <cell r="AH52">
            <v>3676</v>
          </cell>
          <cell r="AI52">
            <v>60</v>
          </cell>
          <cell r="AJ52">
            <v>25248</v>
          </cell>
          <cell r="AK52">
            <v>180</v>
          </cell>
          <cell r="AL52">
            <v>741</v>
          </cell>
          <cell r="AM52">
            <v>15125</v>
          </cell>
          <cell r="AN52">
            <v>542376</v>
          </cell>
          <cell r="AO52">
            <v>39934</v>
          </cell>
          <cell r="AP52">
            <v>3193</v>
          </cell>
          <cell r="AQ52">
            <v>688</v>
          </cell>
          <cell r="AR52">
            <v>2004</v>
          </cell>
          <cell r="AS52">
            <v>10148</v>
          </cell>
          <cell r="AT52">
            <v>980</v>
          </cell>
          <cell r="AU52">
            <v>1965</v>
          </cell>
          <cell r="AV52">
            <v>15077</v>
          </cell>
          <cell r="AW52">
            <v>1162</v>
          </cell>
          <cell r="AX52">
            <v>1235</v>
          </cell>
          <cell r="AY52">
            <v>4708</v>
          </cell>
          <cell r="AZ52">
            <v>0</v>
          </cell>
          <cell r="BA52">
            <v>4009</v>
          </cell>
          <cell r="BB52">
            <v>9108</v>
          </cell>
          <cell r="BC52">
            <v>1745</v>
          </cell>
          <cell r="BD52">
            <v>4445</v>
          </cell>
          <cell r="BE52">
            <v>3961</v>
          </cell>
          <cell r="BF52">
            <v>0</v>
          </cell>
          <cell r="BG52">
            <v>8217</v>
          </cell>
          <cell r="BH52">
            <v>1293</v>
          </cell>
          <cell r="BI52">
            <v>1758</v>
          </cell>
          <cell r="BJ52">
            <v>6387</v>
          </cell>
          <cell r="BK52">
            <v>1592</v>
          </cell>
          <cell r="BL52">
            <v>5998</v>
          </cell>
          <cell r="BM52">
            <v>687</v>
          </cell>
          <cell r="BN52">
            <v>3752</v>
          </cell>
          <cell r="BO52">
            <v>2047</v>
          </cell>
          <cell r="BP52">
            <v>34300</v>
          </cell>
          <cell r="BQ52">
            <v>645</v>
          </cell>
          <cell r="BR52">
            <v>970</v>
          </cell>
          <cell r="BS52">
            <v>831</v>
          </cell>
          <cell r="BT52">
            <v>1377</v>
          </cell>
          <cell r="BU52">
            <v>7003</v>
          </cell>
          <cell r="BV52">
            <v>850</v>
          </cell>
          <cell r="BW52">
            <v>60871</v>
          </cell>
          <cell r="BX52">
            <v>16107</v>
          </cell>
          <cell r="BY52">
            <v>1446</v>
          </cell>
          <cell r="BZ52">
            <v>7508</v>
          </cell>
          <cell r="CA52">
            <v>1961</v>
          </cell>
          <cell r="CB52">
            <v>676</v>
          </cell>
          <cell r="CC52">
            <v>433</v>
          </cell>
          <cell r="CD52">
            <v>240</v>
          </cell>
          <cell r="CE52">
            <v>2839</v>
          </cell>
          <cell r="CF52">
            <v>5234</v>
          </cell>
          <cell r="CG52">
            <v>1608</v>
          </cell>
        </row>
        <row r="53">
          <cell r="A53" t="str">
            <v>Utility average load factor</v>
          </cell>
          <cell r="B53" t="str">
            <v>LF</v>
          </cell>
          <cell r="C53">
            <v>2008</v>
          </cell>
          <cell r="D53">
            <v>74</v>
          </cell>
          <cell r="E53">
            <v>67</v>
          </cell>
          <cell r="F53">
            <v>88</v>
          </cell>
          <cell r="G53">
            <v>65</v>
          </cell>
          <cell r="H53">
            <v>74</v>
          </cell>
          <cell r="I53">
            <v>71</v>
          </cell>
          <cell r="J53">
            <v>77</v>
          </cell>
          <cell r="K53">
            <v>72</v>
          </cell>
          <cell r="L53">
            <v>73</v>
          </cell>
          <cell r="M53">
            <v>71</v>
          </cell>
          <cell r="N53">
            <v>76</v>
          </cell>
          <cell r="O53">
            <v>73</v>
          </cell>
          <cell r="P53">
            <v>0</v>
          </cell>
          <cell r="Q53">
            <v>66</v>
          </cell>
          <cell r="R53">
            <v>0</v>
          </cell>
          <cell r="S53">
            <v>0</v>
          </cell>
          <cell r="T53">
            <v>59</v>
          </cell>
          <cell r="U53">
            <v>68</v>
          </cell>
          <cell r="V53">
            <v>74</v>
          </cell>
          <cell r="W53">
            <v>71</v>
          </cell>
          <cell r="X53">
            <v>73</v>
          </cell>
          <cell r="Y53">
            <v>75</v>
          </cell>
          <cell r="Z53">
            <v>89</v>
          </cell>
          <cell r="AA53">
            <v>71</v>
          </cell>
          <cell r="AB53">
            <v>66</v>
          </cell>
          <cell r="AC53">
            <v>76</v>
          </cell>
          <cell r="AD53">
            <v>76</v>
          </cell>
          <cell r="AE53">
            <v>75</v>
          </cell>
          <cell r="AF53">
            <v>74</v>
          </cell>
          <cell r="AG53">
            <v>57</v>
          </cell>
          <cell r="AH53">
            <v>83</v>
          </cell>
          <cell r="AI53">
            <v>65</v>
          </cell>
          <cell r="AJ53">
            <v>76</v>
          </cell>
          <cell r="AK53">
            <v>70</v>
          </cell>
          <cell r="AL53">
            <v>71</v>
          </cell>
          <cell r="AM53">
            <v>73</v>
          </cell>
          <cell r="AN53">
            <v>81</v>
          </cell>
          <cell r="AO53">
            <v>77</v>
          </cell>
          <cell r="AP53">
            <v>57</v>
          </cell>
          <cell r="AQ53">
            <v>68</v>
          </cell>
          <cell r="AR53">
            <v>87</v>
          </cell>
          <cell r="AS53">
            <v>72</v>
          </cell>
          <cell r="AT53">
            <v>75</v>
          </cell>
          <cell r="AU53">
            <v>71</v>
          </cell>
          <cell r="AV53">
            <v>72</v>
          </cell>
          <cell r="AW53">
            <v>72</v>
          </cell>
          <cell r="AX53">
            <v>72</v>
          </cell>
          <cell r="AY53">
            <v>73</v>
          </cell>
          <cell r="AZ53">
            <v>0</v>
          </cell>
          <cell r="BA53">
            <v>70</v>
          </cell>
          <cell r="BB53">
            <v>0</v>
          </cell>
          <cell r="BC53">
            <v>71</v>
          </cell>
          <cell r="BD53">
            <v>71</v>
          </cell>
          <cell r="BE53">
            <v>75</v>
          </cell>
          <cell r="BF53">
            <v>72</v>
          </cell>
          <cell r="BG53">
            <v>69</v>
          </cell>
          <cell r="BH53">
            <v>73</v>
          </cell>
          <cell r="BI53">
            <v>77</v>
          </cell>
          <cell r="BJ53">
            <v>64</v>
          </cell>
          <cell r="BK53">
            <v>79</v>
          </cell>
          <cell r="BL53">
            <v>75</v>
          </cell>
          <cell r="BM53">
            <v>69978</v>
          </cell>
          <cell r="BN53">
            <v>73</v>
          </cell>
          <cell r="BO53">
            <v>67</v>
          </cell>
          <cell r="BP53">
            <v>70</v>
          </cell>
          <cell r="BQ53">
            <v>72</v>
          </cell>
          <cell r="BR53">
            <v>0</v>
          </cell>
          <cell r="BS53">
            <v>8</v>
          </cell>
          <cell r="BT53">
            <v>60</v>
          </cell>
          <cell r="BU53">
            <v>76</v>
          </cell>
          <cell r="BV53">
            <v>63</v>
          </cell>
          <cell r="BW53">
            <v>76</v>
          </cell>
          <cell r="BX53">
            <v>74</v>
          </cell>
          <cell r="BY53">
            <v>0</v>
          </cell>
          <cell r="BZ53">
            <v>72</v>
          </cell>
          <cell r="CA53">
            <v>699000</v>
          </cell>
          <cell r="CB53">
            <v>87</v>
          </cell>
          <cell r="CC53">
            <v>75</v>
          </cell>
          <cell r="CD53">
            <v>69</v>
          </cell>
          <cell r="CE53">
            <v>70</v>
          </cell>
          <cell r="CF53">
            <v>71</v>
          </cell>
          <cell r="CG53">
            <v>73</v>
          </cell>
        </row>
      </sheetData>
      <sheetData sheetId="27">
        <row r="1">
          <cell r="A1" t="str">
            <v>Distributor Data for Year ended Dec 31st, 2007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Haldimand County Hydro Inc.</v>
          </cell>
          <cell r="AJ1" t="str">
            <v>Halton Hills Hydro Inc.</v>
          </cell>
          <cell r="AK1" t="str">
            <v>Hearst Power Distribution Company Limited</v>
          </cell>
          <cell r="AL1" t="str">
            <v>Horizon Utilities Corporation</v>
          </cell>
          <cell r="AM1" t="str">
            <v>Hydro 2000 Inc.</v>
          </cell>
          <cell r="AN1" t="str">
            <v>Hydro Hawkesbury Inc.</v>
          </cell>
          <cell r="AO1" t="str">
            <v>Hydro One Brampton Networks Inc.</v>
          </cell>
          <cell r="AP1" t="str">
            <v>Hydro One Networks Inc.</v>
          </cell>
          <cell r="AQ1" t="str">
            <v>Hydro Ottawa Limited</v>
          </cell>
          <cell r="AR1" t="str">
            <v>Innisfil Hydro Distribution Systems Limited</v>
          </cell>
          <cell r="AS1" t="str">
            <v>Kenora Hydro Electric Corporation Ltd.</v>
          </cell>
          <cell r="AT1" t="str">
            <v>Kingston Hydro Corporation</v>
          </cell>
          <cell r="AU1" t="str">
            <v>Kitchener-Wilmot Hydro Inc.</v>
          </cell>
          <cell r="AV1" t="str">
            <v>Lakefront Utilities Inc.</v>
          </cell>
          <cell r="AW1" t="str">
            <v>Lakeland Power Distribution Ltd.</v>
          </cell>
          <cell r="AX1" t="str">
            <v>London Hydro Inc.</v>
          </cell>
          <cell r="AY1" t="str">
            <v>Middlesex Power Distribution Corporation</v>
          </cell>
          <cell r="AZ1" t="str">
            <v>Midland Power Utility Corporation</v>
          </cell>
          <cell r="BA1" t="str">
            <v>Milton Hydro Distribution Inc.</v>
          </cell>
          <cell r="BB1" t="str">
            <v>Newbury Power Inc.</v>
          </cell>
          <cell r="BC1" t="str">
            <v>Newmarket - Tay Power Distribution Ltd.</v>
          </cell>
          <cell r="BD1" t="str">
            <v>Niagara Peninsula Energy Inc.</v>
          </cell>
          <cell r="BE1" t="str">
            <v>Niagara Falls Hydro Inc.</v>
          </cell>
          <cell r="BF1" t="str">
            <v>Peninsula West Utilities Limited</v>
          </cell>
          <cell r="BG1" t="str">
            <v>Niagara-on-the-Lake Hydro Inc.</v>
          </cell>
          <cell r="BH1" t="str">
            <v>Norfolk Power Distribution Inc.</v>
          </cell>
          <cell r="BI1" t="str">
            <v>North Bay Hydro Distribution Limited</v>
          </cell>
          <cell r="BJ1" t="str">
            <v>Northern Ontario Wires Inc.</v>
          </cell>
          <cell r="BK1" t="str">
            <v>Oakville Hydro Electricity Distribution Inc.</v>
          </cell>
          <cell r="BL1" t="str">
            <v>Orangeville Hydro Limited</v>
          </cell>
          <cell r="BM1" t="str">
            <v>Orillia Power Distribution Corporation</v>
          </cell>
          <cell r="BN1" t="str">
            <v>Oshawa PUC Networks Inc.</v>
          </cell>
          <cell r="BO1" t="str">
            <v>Ottawa River Power Corporation</v>
          </cell>
          <cell r="BP1" t="str">
            <v>PUC Distribution Inc.</v>
          </cell>
          <cell r="BQ1" t="str">
            <v>Parry Sound Power Corporation</v>
          </cell>
          <cell r="BR1" t="str">
            <v>Peterborough Distribution Incorporated</v>
          </cell>
          <cell r="BS1" t="str">
            <v>Port Colborne (CNP)</v>
          </cell>
          <cell r="BT1" t="str">
            <v>PowerStream Inc.</v>
          </cell>
          <cell r="BU1" t="str">
            <v>Renfrew Hydro Inc.</v>
          </cell>
          <cell r="BV1" t="str">
            <v>Rideau St. Lawrence Distribution Inc.</v>
          </cell>
          <cell r="BW1" t="str">
            <v>Sioux Lookout Hydro Inc.</v>
          </cell>
          <cell r="BX1" t="str">
            <v>St. Thomas Energy Inc.</v>
          </cell>
          <cell r="BY1" t="str">
            <v>Thunder Bay Hydro Electricity Distribution Inc.</v>
          </cell>
          <cell r="BZ1" t="str">
            <v>Tillsonburg Hydro Inc.</v>
          </cell>
          <cell r="CA1" t="str">
            <v>Toronto Hydro-Electric System Limited</v>
          </cell>
          <cell r="CB1" t="str">
            <v>Veridian Connections Inc.</v>
          </cell>
          <cell r="CC1" t="str">
            <v>Wasaga Distribution Inc.</v>
          </cell>
          <cell r="CD1" t="str">
            <v>Waterloo North Hydro Inc.</v>
          </cell>
          <cell r="CE1" t="str">
            <v>Welland Hydro-Electric System Corp.</v>
          </cell>
          <cell r="CF1" t="str">
            <v>Wellington North Power Inc.</v>
          </cell>
          <cell r="CG1" t="str">
            <v>West Coast Huron Energy Inc.</v>
          </cell>
          <cell r="CH1" t="str">
            <v>West Perth Power Inc.</v>
          </cell>
          <cell r="CI1" t="str">
            <v>Westario Power Inc.</v>
          </cell>
          <cell r="CJ1" t="str">
            <v>Whitby Hydro Electric Corporation</v>
          </cell>
          <cell r="CK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2007</v>
          </cell>
          <cell r="D4">
            <v>4536859.87</v>
          </cell>
          <cell r="E4">
            <v>246193253</v>
          </cell>
          <cell r="F4">
            <v>89527556.329999998</v>
          </cell>
          <cell r="G4">
            <v>23136173.091999996</v>
          </cell>
          <cell r="H4">
            <v>75143731.829999998</v>
          </cell>
          <cell r="I4">
            <v>193224612.53999999</v>
          </cell>
          <cell r="J4">
            <v>27737882.210000005</v>
          </cell>
          <cell r="K4">
            <v>164901672</v>
          </cell>
          <cell r="L4">
            <v>62070564.509999998</v>
          </cell>
          <cell r="M4">
            <v>15539287.620000003</v>
          </cell>
          <cell r="N4">
            <v>2175938.71</v>
          </cell>
          <cell r="O4">
            <v>69948923.420000002</v>
          </cell>
          <cell r="P4">
            <v>1392858.2100000002</v>
          </cell>
          <cell r="Q4">
            <v>2906233.01</v>
          </cell>
          <cell r="R4">
            <v>0</v>
          </cell>
          <cell r="S4">
            <v>23984858.490000002</v>
          </cell>
          <cell r="T4">
            <v>265717865</v>
          </cell>
          <cell r="U4">
            <v>11558960.77</v>
          </cell>
          <cell r="V4">
            <v>820627085</v>
          </cell>
          <cell r="W4">
            <v>23202708.040000003</v>
          </cell>
          <cell r="X4">
            <v>6083745.3700000001</v>
          </cell>
          <cell r="Y4">
            <v>43993857.68</v>
          </cell>
          <cell r="Z4">
            <v>68364809.980000004</v>
          </cell>
          <cell r="AA4">
            <v>9645590.6600000001</v>
          </cell>
          <cell r="AB4">
            <v>1092128.8899999999</v>
          </cell>
          <cell r="AC4">
            <v>102152541.88</v>
          </cell>
          <cell r="AD4">
            <v>159436582.37</v>
          </cell>
          <cell r="AE4">
            <v>153634079.25</v>
          </cell>
          <cell r="AF4">
            <v>5802503.120000001</v>
          </cell>
          <cell r="AG4">
            <v>25675972.949999999</v>
          </cell>
          <cell r="AH4">
            <v>144777882.61999997</v>
          </cell>
          <cell r="AI4">
            <v>48162825.380000003</v>
          </cell>
          <cell r="AJ4">
            <v>45996022</v>
          </cell>
          <cell r="AK4">
            <v>3889797.56</v>
          </cell>
          <cell r="AL4">
            <v>564562298.14999998</v>
          </cell>
          <cell r="AM4">
            <v>755625.96999999986</v>
          </cell>
          <cell r="AN4">
            <v>3086612.2399999998</v>
          </cell>
          <cell r="AO4">
            <v>504004423.91999996</v>
          </cell>
          <cell r="AP4">
            <v>6013977300</v>
          </cell>
          <cell r="AQ4">
            <v>1023549173.6999999</v>
          </cell>
          <cell r="AR4">
            <v>44723915.039999992</v>
          </cell>
          <cell r="AS4">
            <v>11451235.609999998</v>
          </cell>
          <cell r="AT4">
            <v>36184209</v>
          </cell>
          <cell r="AU4">
            <v>286429341.63999999</v>
          </cell>
          <cell r="AV4">
            <v>20422202.300000004</v>
          </cell>
          <cell r="AW4">
            <v>22065310.760000002</v>
          </cell>
          <cell r="AX4">
            <v>340215362.60000002</v>
          </cell>
          <cell r="AY4">
            <v>16542039.799999999</v>
          </cell>
          <cell r="AZ4">
            <v>16516568.35</v>
          </cell>
          <cell r="BA4">
            <v>99467169.62000002</v>
          </cell>
          <cell r="BB4">
            <v>278424</v>
          </cell>
          <cell r="BC4">
            <v>109379897.40999998</v>
          </cell>
          <cell r="BD4">
            <v>173910640.90000001</v>
          </cell>
          <cell r="BE4">
            <v>120387803.65000001</v>
          </cell>
          <cell r="BF4">
            <v>53522837.250000007</v>
          </cell>
          <cell r="BG4">
            <v>40068981.320000008</v>
          </cell>
          <cell r="BH4">
            <v>78976707.51000002</v>
          </cell>
          <cell r="BI4">
            <v>74749728.650000006</v>
          </cell>
          <cell r="BJ4">
            <v>6042907.7000000002</v>
          </cell>
          <cell r="BK4">
            <v>172059955.85000002</v>
          </cell>
          <cell r="BL4">
            <v>29747050.420000002</v>
          </cell>
          <cell r="BM4">
            <v>37173548.579999991</v>
          </cell>
          <cell r="BN4">
            <v>138636292.29000002</v>
          </cell>
          <cell r="BO4">
            <v>23350633.75</v>
          </cell>
          <cell r="BP4">
            <v>75999153.920000002</v>
          </cell>
          <cell r="BQ4">
            <v>10666614.01</v>
          </cell>
          <cell r="BR4">
            <v>64788299.890000008</v>
          </cell>
          <cell r="BS4">
            <v>9695821.3999999985</v>
          </cell>
          <cell r="BT4">
            <v>971952206.34000003</v>
          </cell>
          <cell r="BU4">
            <v>11176445.510000002</v>
          </cell>
          <cell r="BV4">
            <v>4898251.7299999995</v>
          </cell>
          <cell r="BW4">
            <v>7071790.2999999998</v>
          </cell>
          <cell r="BX4">
            <v>40931048.900000006</v>
          </cell>
          <cell r="BY4">
            <v>140189571.24999997</v>
          </cell>
          <cell r="BZ4">
            <v>14567655.58</v>
          </cell>
          <cell r="CA4">
            <v>3722764130.6800003</v>
          </cell>
          <cell r="CB4">
            <v>298835863</v>
          </cell>
          <cell r="CC4">
            <v>19111422.73</v>
          </cell>
          <cell r="CD4">
            <v>195878642.55999997</v>
          </cell>
          <cell r="CE4">
            <v>43650263.360000007</v>
          </cell>
          <cell r="CF4">
            <v>8598028.9399999995</v>
          </cell>
          <cell r="CG4">
            <v>5348373</v>
          </cell>
          <cell r="CH4">
            <v>4535696.9099999992</v>
          </cell>
          <cell r="CI4">
            <v>39431903</v>
          </cell>
          <cell r="CJ4">
            <v>131308756.62</v>
          </cell>
          <cell r="CK4">
            <v>30946706.390000004</v>
          </cell>
        </row>
        <row r="5">
          <cell r="A5" t="str">
            <v>Accumulated Amortization</v>
          </cell>
          <cell r="B5" t="str">
            <v>ACCDEP</v>
          </cell>
          <cell r="C5">
            <v>2007</v>
          </cell>
          <cell r="D5">
            <v>-2584286.2000000002</v>
          </cell>
          <cell r="E5">
            <v>-97897299</v>
          </cell>
          <cell r="F5">
            <v>-48844494.340000004</v>
          </cell>
          <cell r="G5">
            <v>-6168549.5599999996</v>
          </cell>
          <cell r="H5">
            <v>-16725547.539999999</v>
          </cell>
          <cell r="I5">
            <v>-104290507.25</v>
          </cell>
          <cell r="J5">
            <v>-11754666.18</v>
          </cell>
          <cell r="K5">
            <v>-73820461</v>
          </cell>
          <cell r="L5">
            <v>-24032611.98</v>
          </cell>
          <cell r="M5">
            <v>-7619795.71</v>
          </cell>
          <cell r="N5">
            <v>-1303139.21</v>
          </cell>
          <cell r="O5">
            <v>-21462652.640000001</v>
          </cell>
          <cell r="P5">
            <v>-345425.9</v>
          </cell>
          <cell r="Q5">
            <v>-700670.81</v>
          </cell>
          <cell r="R5">
            <v>0</v>
          </cell>
          <cell r="S5">
            <v>-12238748.220000001</v>
          </cell>
          <cell r="T5">
            <v>-88326661</v>
          </cell>
          <cell r="U5">
            <v>-3634643.24</v>
          </cell>
          <cell r="V5">
            <v>-364037045</v>
          </cell>
          <cell r="W5">
            <v>-4887735.13</v>
          </cell>
          <cell r="X5">
            <v>-4037772.39</v>
          </cell>
          <cell r="Y5">
            <v>-10078195.890000001</v>
          </cell>
          <cell r="Z5">
            <v>-35520873.399999999</v>
          </cell>
          <cell r="AA5">
            <v>-6479990.0300000003</v>
          </cell>
          <cell r="AB5">
            <v>-779762.5</v>
          </cell>
          <cell r="AC5">
            <v>-45480756.719999999</v>
          </cell>
          <cell r="AD5">
            <v>-90643190.089999989</v>
          </cell>
          <cell r="AE5">
            <v>-86459259.349999994</v>
          </cell>
          <cell r="AF5">
            <v>-4183930.74</v>
          </cell>
          <cell r="AG5">
            <v>-10951970.23</v>
          </cell>
          <cell r="AH5">
            <v>-37420370.259999998</v>
          </cell>
          <cell r="AI5">
            <v>-15628649.360000001</v>
          </cell>
          <cell r="AJ5">
            <v>-12886963</v>
          </cell>
          <cell r="AK5">
            <v>-2933718.96</v>
          </cell>
          <cell r="AL5">
            <v>-277963182.35000002</v>
          </cell>
          <cell r="AM5">
            <v>-275164.90999999997</v>
          </cell>
          <cell r="AN5">
            <v>-1173117.54</v>
          </cell>
          <cell r="AO5">
            <v>-199060181.41</v>
          </cell>
          <cell r="AP5">
            <v>-2305174300</v>
          </cell>
          <cell r="AQ5">
            <v>-455406770.13</v>
          </cell>
          <cell r="AR5">
            <v>-23392528.620000001</v>
          </cell>
          <cell r="AS5">
            <v>-5699741.0899999999</v>
          </cell>
          <cell r="AT5">
            <v>-11849144</v>
          </cell>
          <cell r="AU5">
            <v>-122918702.28</v>
          </cell>
          <cell r="AV5">
            <v>-9438134</v>
          </cell>
          <cell r="AW5">
            <v>-6452405.75</v>
          </cell>
          <cell r="AX5">
            <v>-152174477.94</v>
          </cell>
          <cell r="AY5">
            <v>-8383709.0199999996</v>
          </cell>
          <cell r="AZ5">
            <v>-9364816.4199999999</v>
          </cell>
          <cell r="BA5">
            <v>-38390841.259999998</v>
          </cell>
          <cell r="BB5">
            <v>-142487</v>
          </cell>
          <cell r="BC5">
            <v>-48219038.920000002</v>
          </cell>
          <cell r="BD5">
            <v>-83369385.170000002</v>
          </cell>
          <cell r="BE5">
            <v>-58081913.200000003</v>
          </cell>
          <cell r="BF5">
            <v>-25287471.969999999</v>
          </cell>
          <cell r="BG5">
            <v>-16014700.93</v>
          </cell>
          <cell r="BH5">
            <v>-30882579.210000001</v>
          </cell>
          <cell r="BI5">
            <v>-41790297.619999997</v>
          </cell>
          <cell r="BJ5">
            <v>-2568411.2599999998</v>
          </cell>
          <cell r="BK5">
            <v>-59959914.490000002</v>
          </cell>
          <cell r="BL5">
            <v>-13990622.52</v>
          </cell>
          <cell r="BM5">
            <v>-21764120.030000001</v>
          </cell>
          <cell r="BN5">
            <v>-70201259.230000004</v>
          </cell>
          <cell r="BO5">
            <v>-14348515.98</v>
          </cell>
          <cell r="BP5">
            <v>-42459337</v>
          </cell>
          <cell r="BQ5">
            <v>-6487599.9099999992</v>
          </cell>
          <cell r="BR5">
            <v>-20852125.25</v>
          </cell>
          <cell r="BS5">
            <v>-953822.41</v>
          </cell>
          <cell r="BT5">
            <v>-426390843.14999998</v>
          </cell>
          <cell r="BU5">
            <v>-7026240.6299999999</v>
          </cell>
          <cell r="BV5">
            <v>-1138605.24</v>
          </cell>
          <cell r="BW5">
            <v>-1964631.31</v>
          </cell>
          <cell r="BX5">
            <v>-16679885.199999999</v>
          </cell>
          <cell r="BY5">
            <v>-73220225.260000005</v>
          </cell>
          <cell r="BZ5">
            <v>-7124293.8899999997</v>
          </cell>
          <cell r="CA5">
            <v>-1870993473.1299999</v>
          </cell>
          <cell r="CB5">
            <v>-147272539</v>
          </cell>
          <cell r="CC5">
            <v>-9340895.5</v>
          </cell>
          <cell r="CD5">
            <v>-83930905.709999993</v>
          </cell>
          <cell r="CE5">
            <v>-22195329.530000001</v>
          </cell>
          <cell r="CF5">
            <v>-4834173.1100000003</v>
          </cell>
          <cell r="CG5">
            <v>-1576584</v>
          </cell>
          <cell r="CH5">
            <v>-2629006.36</v>
          </cell>
          <cell r="CI5">
            <v>-8811337</v>
          </cell>
          <cell r="CJ5">
            <v>-55189437.859999999</v>
          </cell>
          <cell r="CK5">
            <v>-11574147.109999999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</row>
        <row r="7">
          <cell r="A7" t="str">
            <v>Plant Additions</v>
          </cell>
          <cell r="B7" t="str">
            <v>PADD</v>
          </cell>
          <cell r="C7">
            <v>2007</v>
          </cell>
          <cell r="D7">
            <v>145894</v>
          </cell>
          <cell r="E7">
            <v>18475847</v>
          </cell>
          <cell r="F7">
            <v>4858829</v>
          </cell>
          <cell r="G7">
            <v>1357802</v>
          </cell>
          <cell r="H7">
            <v>6684595</v>
          </cell>
          <cell r="I7">
            <v>10241921.640000001</v>
          </cell>
          <cell r="J7">
            <v>2266008.46</v>
          </cell>
          <cell r="K7">
            <v>10013176</v>
          </cell>
          <cell r="L7">
            <v>4403920.82</v>
          </cell>
          <cell r="M7">
            <v>510940.98</v>
          </cell>
          <cell r="N7" t="str">
            <v>NULL</v>
          </cell>
          <cell r="O7">
            <v>6382676</v>
          </cell>
          <cell r="P7">
            <v>74469.919999999998</v>
          </cell>
          <cell r="Q7">
            <v>74996</v>
          </cell>
          <cell r="R7">
            <v>0</v>
          </cell>
          <cell r="S7">
            <v>1599540.41</v>
          </cell>
          <cell r="T7">
            <v>10310307</v>
          </cell>
          <cell r="U7">
            <v>1195735.1100000001</v>
          </cell>
          <cell r="V7">
            <v>46620200</v>
          </cell>
          <cell r="W7">
            <v>2099801.9</v>
          </cell>
          <cell r="X7">
            <v>186279.98</v>
          </cell>
          <cell r="Y7">
            <v>3713144</v>
          </cell>
          <cell r="Z7">
            <v>3577541.39</v>
          </cell>
          <cell r="AA7">
            <v>146935.22</v>
          </cell>
          <cell r="AB7">
            <v>8003.85</v>
          </cell>
          <cell r="AC7">
            <v>8616845</v>
          </cell>
          <cell r="AD7">
            <v>6582362.9900000002</v>
          </cell>
          <cell r="AE7">
            <v>6395614.9900000002</v>
          </cell>
          <cell r="AF7">
            <v>186748</v>
          </cell>
          <cell r="AG7">
            <v>2024352.24</v>
          </cell>
          <cell r="AH7">
            <v>11331791</v>
          </cell>
          <cell r="AI7">
            <v>3309123.26</v>
          </cell>
          <cell r="AJ7">
            <v>3974253</v>
          </cell>
          <cell r="AK7">
            <v>51780.19</v>
          </cell>
          <cell r="AL7">
            <v>38502612</v>
          </cell>
          <cell r="AM7">
            <v>90093</v>
          </cell>
          <cell r="AN7">
            <v>67499</v>
          </cell>
          <cell r="AO7">
            <v>30881875</v>
          </cell>
          <cell r="AP7">
            <v>476000000</v>
          </cell>
          <cell r="AQ7">
            <v>68695675</v>
          </cell>
          <cell r="AR7">
            <v>2127841.9500000002</v>
          </cell>
          <cell r="AS7">
            <v>1154772.77</v>
          </cell>
          <cell r="AT7">
            <v>3083142</v>
          </cell>
          <cell r="AU7">
            <v>16669946.310000001</v>
          </cell>
          <cell r="AV7">
            <v>1144906</v>
          </cell>
          <cell r="AW7">
            <v>1618531.06</v>
          </cell>
          <cell r="AX7">
            <v>25018568</v>
          </cell>
          <cell r="AY7">
            <v>1206434</v>
          </cell>
          <cell r="AZ7">
            <v>1418741</v>
          </cell>
          <cell r="BA7">
            <v>5089157.9000000004</v>
          </cell>
          <cell r="BB7">
            <v>0</v>
          </cell>
          <cell r="BC7">
            <v>6579556.9100000001</v>
          </cell>
          <cell r="BD7">
            <v>17264150.18</v>
          </cell>
          <cell r="BE7">
            <v>6400097</v>
          </cell>
          <cell r="BF7">
            <v>10864053.18</v>
          </cell>
          <cell r="BG7">
            <v>1537606.63</v>
          </cell>
          <cell r="BH7">
            <v>6458620</v>
          </cell>
          <cell r="BI7">
            <v>2482228</v>
          </cell>
          <cell r="BJ7">
            <v>404175</v>
          </cell>
          <cell r="BK7">
            <v>16575734</v>
          </cell>
          <cell r="BL7">
            <v>1584588.35</v>
          </cell>
          <cell r="BM7">
            <v>1165487</v>
          </cell>
          <cell r="BN7">
            <v>8721855</v>
          </cell>
          <cell r="BO7">
            <v>834648.54</v>
          </cell>
          <cell r="BP7">
            <v>4062771</v>
          </cell>
          <cell r="BQ7">
            <v>183262.13</v>
          </cell>
          <cell r="BR7">
            <v>5388661</v>
          </cell>
          <cell r="BS7">
            <v>1249156.43</v>
          </cell>
          <cell r="BT7">
            <v>62680364.490000002</v>
          </cell>
          <cell r="BU7">
            <v>508785</v>
          </cell>
          <cell r="BV7">
            <v>226508</v>
          </cell>
          <cell r="BW7">
            <v>264762.34000000003</v>
          </cell>
          <cell r="BX7">
            <v>2687173.31</v>
          </cell>
          <cell r="BY7">
            <v>6018518</v>
          </cell>
          <cell r="BZ7">
            <v>941518</v>
          </cell>
          <cell r="CA7">
            <v>303620704</v>
          </cell>
          <cell r="CB7">
            <v>21166855</v>
          </cell>
          <cell r="CC7">
            <v>829493</v>
          </cell>
          <cell r="CD7">
            <v>11786246</v>
          </cell>
          <cell r="CE7">
            <v>3066554</v>
          </cell>
          <cell r="CF7">
            <v>451825.98</v>
          </cell>
          <cell r="CG7">
            <v>326034.11</v>
          </cell>
          <cell r="CH7">
            <v>118996</v>
          </cell>
          <cell r="CI7">
            <v>4870486</v>
          </cell>
          <cell r="CJ7">
            <v>6800505</v>
          </cell>
          <cell r="CK7">
            <v>2744960.73</v>
          </cell>
        </row>
        <row r="8">
          <cell r="A8" t="str">
            <v>OM&amp;A Expense</v>
          </cell>
          <cell r="B8" t="str">
            <v>COMA</v>
          </cell>
          <cell r="C8">
            <v>2007</v>
          </cell>
          <cell r="D8">
            <v>758525.87999999989</v>
          </cell>
          <cell r="E8">
            <v>7855243</v>
          </cell>
          <cell r="F8">
            <v>8824223.7599999998</v>
          </cell>
          <cell r="G8">
            <v>1466877.4800000002</v>
          </cell>
          <cell r="H8">
            <v>7436384.8600000003</v>
          </cell>
          <cell r="I8">
            <v>12009955.51</v>
          </cell>
          <cell r="J8">
            <v>3153880.7930000001</v>
          </cell>
          <cell r="K8">
            <v>8167899</v>
          </cell>
          <cell r="L8">
            <v>4821740.74</v>
          </cell>
          <cell r="M8">
            <v>1469359.52</v>
          </cell>
          <cell r="N8">
            <v>627183.65999999992</v>
          </cell>
          <cell r="O8">
            <v>5091690.13</v>
          </cell>
          <cell r="P8">
            <v>545155.30000000005</v>
          </cell>
          <cell r="Q8">
            <v>394002.13999999996</v>
          </cell>
          <cell r="R8">
            <v>0</v>
          </cell>
          <cell r="S8">
            <v>1912976.7900000003</v>
          </cell>
          <cell r="T8">
            <v>28474497</v>
          </cell>
          <cell r="U8">
            <v>1270598.68</v>
          </cell>
          <cell r="V8">
            <v>42974849</v>
          </cell>
          <cell r="W8">
            <v>4707641.2599999988</v>
          </cell>
          <cell r="X8">
            <v>957558.65</v>
          </cell>
          <cell r="Y8">
            <v>5519710.8100000005</v>
          </cell>
          <cell r="Z8">
            <v>3278321.61</v>
          </cell>
          <cell r="AA8">
            <v>1125424.8</v>
          </cell>
          <cell r="AB8">
            <v>212540.66</v>
          </cell>
          <cell r="AC8">
            <v>7994872.9500000002</v>
          </cell>
          <cell r="AD8">
            <v>15822779.51</v>
          </cell>
          <cell r="AE8">
            <v>15317942.770000001</v>
          </cell>
          <cell r="AF8">
            <v>504836.74</v>
          </cell>
          <cell r="AG8">
            <v>1617824.35</v>
          </cell>
          <cell r="AH8">
            <v>10097067.300000001</v>
          </cell>
          <cell r="AI8">
            <v>6960055.1199999992</v>
          </cell>
          <cell r="AJ8">
            <v>4201279</v>
          </cell>
          <cell r="AK8">
            <v>660439.75</v>
          </cell>
          <cell r="AL8">
            <v>35588531.25</v>
          </cell>
          <cell r="AM8">
            <v>222850.82</v>
          </cell>
          <cell r="AN8">
            <v>747047.32000000007</v>
          </cell>
          <cell r="AO8">
            <v>15244706.430000002</v>
          </cell>
          <cell r="AP8">
            <v>455698300</v>
          </cell>
          <cell r="AQ8">
            <v>39946348.140000008</v>
          </cell>
          <cell r="AR8">
            <v>3073406.952</v>
          </cell>
          <cell r="AS8">
            <v>1382162.2099999997</v>
          </cell>
          <cell r="AT8">
            <v>4432648.1900000004</v>
          </cell>
          <cell r="AU8">
            <v>11598176.51</v>
          </cell>
          <cell r="AV8">
            <v>1857935.4500000002</v>
          </cell>
          <cell r="AW8">
            <v>2040534.45</v>
          </cell>
          <cell r="AX8">
            <v>24376047.779999997</v>
          </cell>
          <cell r="AY8">
            <v>1409066.71</v>
          </cell>
          <cell r="AZ8">
            <v>1605920.5</v>
          </cell>
          <cell r="BA8">
            <v>4428987.2300000004</v>
          </cell>
          <cell r="BB8">
            <v>59531</v>
          </cell>
          <cell r="BC8">
            <v>5481285.5899999999</v>
          </cell>
          <cell r="BD8">
            <v>12991115.960000001</v>
          </cell>
          <cell r="BE8">
            <v>8480424.8200000003</v>
          </cell>
          <cell r="BF8">
            <v>4510691.1399999997</v>
          </cell>
          <cell r="BG8">
            <v>1710368.4999999998</v>
          </cell>
          <cell r="BH8">
            <v>4519969.2799999993</v>
          </cell>
          <cell r="BI8">
            <v>4889380.55</v>
          </cell>
          <cell r="BJ8">
            <v>1819344.75</v>
          </cell>
          <cell r="BK8">
            <v>10538759.42</v>
          </cell>
          <cell r="BL8">
            <v>1910331.4500000002</v>
          </cell>
          <cell r="BM8">
            <v>3413830.9900000007</v>
          </cell>
          <cell r="BN8">
            <v>8193467.25</v>
          </cell>
          <cell r="BO8">
            <v>2250222.09</v>
          </cell>
          <cell r="BP8">
            <v>7320286.0099999998</v>
          </cell>
          <cell r="BQ8">
            <v>1033627.8699999999</v>
          </cell>
          <cell r="BR8">
            <v>6295015.8799999999</v>
          </cell>
          <cell r="BS8">
            <v>4336856.83</v>
          </cell>
          <cell r="BT8">
            <v>38729427.93</v>
          </cell>
          <cell r="BU8">
            <v>940510.67999999993</v>
          </cell>
          <cell r="BV8">
            <v>1357185.7499999998</v>
          </cell>
          <cell r="BW8">
            <v>1025147.62</v>
          </cell>
          <cell r="BX8">
            <v>3226973.5</v>
          </cell>
          <cell r="BY8">
            <v>11589643.970000003</v>
          </cell>
          <cell r="BZ8">
            <v>1596156</v>
          </cell>
          <cell r="CA8">
            <v>150929700.86000001</v>
          </cell>
          <cell r="CB8">
            <v>16767239</v>
          </cell>
          <cell r="CC8">
            <v>1775073.9400000002</v>
          </cell>
          <cell r="CD8">
            <v>8388352.7199999997</v>
          </cell>
          <cell r="CE8">
            <v>4362293.74</v>
          </cell>
          <cell r="CF8">
            <v>992732.02</v>
          </cell>
          <cell r="CG8">
            <v>1180606</v>
          </cell>
          <cell r="CH8">
            <v>509011.22</v>
          </cell>
          <cell r="CI8">
            <v>3898263</v>
          </cell>
          <cell r="CJ8">
            <v>8066342.1200000001</v>
          </cell>
          <cell r="CK8">
            <v>3162828.45</v>
          </cell>
        </row>
        <row r="9">
          <cell r="A9" t="str">
            <v>Income Taxes</v>
          </cell>
          <cell r="B9" t="str">
            <v>CTAXINC</v>
          </cell>
          <cell r="C9">
            <v>2007</v>
          </cell>
          <cell r="D9">
            <v>2349</v>
          </cell>
          <cell r="E9">
            <v>5450000</v>
          </cell>
          <cell r="F9">
            <v>1309920.05</v>
          </cell>
          <cell r="G9">
            <v>730869</v>
          </cell>
          <cell r="H9">
            <v>975353</v>
          </cell>
          <cell r="I9">
            <v>2913085.11</v>
          </cell>
          <cell r="J9">
            <v>260037</v>
          </cell>
          <cell r="K9">
            <v>2816523</v>
          </cell>
          <cell r="L9">
            <v>220432.34</v>
          </cell>
          <cell r="M9">
            <v>451826.38</v>
          </cell>
          <cell r="N9">
            <v>0</v>
          </cell>
          <cell r="O9">
            <v>1572951</v>
          </cell>
          <cell r="P9">
            <v>579.79999999999995</v>
          </cell>
          <cell r="Q9">
            <v>39414</v>
          </cell>
          <cell r="R9">
            <v>0</v>
          </cell>
          <cell r="S9">
            <v>594125</v>
          </cell>
          <cell r="T9">
            <v>-4650300</v>
          </cell>
          <cell r="U9">
            <v>7181.47</v>
          </cell>
          <cell r="V9">
            <v>10580312</v>
          </cell>
          <cell r="W9">
            <v>355558</v>
          </cell>
          <cell r="X9">
            <v>0</v>
          </cell>
          <cell r="Y9">
            <v>906154</v>
          </cell>
          <cell r="Z9">
            <v>1358000</v>
          </cell>
          <cell r="AA9">
            <v>-12447</v>
          </cell>
          <cell r="AB9">
            <v>0</v>
          </cell>
          <cell r="AC9">
            <v>96587.26</v>
          </cell>
          <cell r="AD9">
            <v>353965</v>
          </cell>
          <cell r="AE9">
            <v>342712</v>
          </cell>
          <cell r="AF9">
            <v>11253</v>
          </cell>
          <cell r="AG9">
            <v>242851.58</v>
          </cell>
          <cell r="AH9">
            <v>4270764</v>
          </cell>
          <cell r="AI9">
            <v>873340</v>
          </cell>
          <cell r="AJ9">
            <v>553487</v>
          </cell>
          <cell r="AK9">
            <v>-29259</v>
          </cell>
          <cell r="AL9">
            <v>7878577.8100000005</v>
          </cell>
          <cell r="AM9">
            <v>-10211</v>
          </cell>
          <cell r="AN9">
            <v>94371</v>
          </cell>
          <cell r="AO9">
            <v>11800090</v>
          </cell>
          <cell r="AP9">
            <v>77393200</v>
          </cell>
          <cell r="AQ9">
            <v>13966599</v>
          </cell>
          <cell r="AR9">
            <v>348401.89</v>
          </cell>
          <cell r="AS9">
            <v>4653</v>
          </cell>
          <cell r="AT9">
            <v>1585378</v>
          </cell>
          <cell r="AU9">
            <v>3334422</v>
          </cell>
          <cell r="AV9">
            <v>288407</v>
          </cell>
          <cell r="AW9">
            <v>493269</v>
          </cell>
          <cell r="AX9">
            <v>5334000</v>
          </cell>
          <cell r="AY9">
            <v>487037</v>
          </cell>
          <cell r="AZ9">
            <v>587000</v>
          </cell>
          <cell r="BA9">
            <v>1214189.6000000001</v>
          </cell>
          <cell r="BB9">
            <v>0</v>
          </cell>
          <cell r="BC9">
            <v>2189397.1</v>
          </cell>
          <cell r="BD9">
            <v>4189894.34</v>
          </cell>
          <cell r="BE9">
            <v>1884978</v>
          </cell>
          <cell r="BF9">
            <v>2304916.34</v>
          </cell>
          <cell r="BG9">
            <v>211742</v>
          </cell>
          <cell r="BH9">
            <v>357823</v>
          </cell>
          <cell r="BI9">
            <v>1210746.44</v>
          </cell>
          <cell r="BJ9">
            <v>40972</v>
          </cell>
          <cell r="BK9">
            <v>5789968.2800000003</v>
          </cell>
          <cell r="BL9">
            <v>513187</v>
          </cell>
          <cell r="BM9">
            <v>477000</v>
          </cell>
          <cell r="BN9">
            <v>2281864.2599999998</v>
          </cell>
          <cell r="BO9">
            <v>75370</v>
          </cell>
          <cell r="BP9">
            <v>391000</v>
          </cell>
          <cell r="BQ9">
            <v>138155.16</v>
          </cell>
          <cell r="BR9">
            <v>1382741.7</v>
          </cell>
          <cell r="BS9">
            <v>-82789.41</v>
          </cell>
          <cell r="BT9">
            <v>14099762.34</v>
          </cell>
          <cell r="BU9">
            <v>48358</v>
          </cell>
          <cell r="BV9">
            <v>39826</v>
          </cell>
          <cell r="BW9">
            <v>28541</v>
          </cell>
          <cell r="BX9">
            <v>636248</v>
          </cell>
          <cell r="BY9">
            <v>610000</v>
          </cell>
          <cell r="BZ9">
            <v>187056</v>
          </cell>
          <cell r="CA9">
            <v>42395274</v>
          </cell>
          <cell r="CB9">
            <v>5399644</v>
          </cell>
          <cell r="CC9">
            <v>393483.97</v>
          </cell>
          <cell r="CD9">
            <v>2992778.36</v>
          </cell>
          <cell r="CE9">
            <v>683071.4</v>
          </cell>
          <cell r="CF9">
            <v>-8073</v>
          </cell>
          <cell r="CG9">
            <v>31050</v>
          </cell>
          <cell r="CH9">
            <v>0</v>
          </cell>
          <cell r="CI9">
            <v>541000</v>
          </cell>
          <cell r="CJ9">
            <v>3268636</v>
          </cell>
          <cell r="CK9">
            <v>572462.56000000006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2007</v>
          </cell>
          <cell r="D10">
            <v>1711</v>
          </cell>
          <cell r="E10">
            <v>68535</v>
          </cell>
          <cell r="F10">
            <v>35906</v>
          </cell>
          <cell r="G10">
            <v>9339</v>
          </cell>
          <cell r="H10">
            <v>37108</v>
          </cell>
          <cell r="I10">
            <v>61776</v>
          </cell>
          <cell r="J10">
            <v>14325</v>
          </cell>
          <cell r="K10">
            <v>48944</v>
          </cell>
          <cell r="L10">
            <v>15494</v>
          </cell>
          <cell r="M10">
            <v>6239</v>
          </cell>
          <cell r="N10">
            <v>1338</v>
          </cell>
          <cell r="O10">
            <v>32007</v>
          </cell>
          <cell r="P10">
            <v>1639</v>
          </cell>
          <cell r="Q10">
            <v>1882</v>
          </cell>
          <cell r="R10">
            <v>0</v>
          </cell>
          <cell r="S10">
            <v>10719</v>
          </cell>
          <cell r="T10">
            <v>84757</v>
          </cell>
          <cell r="U10">
            <v>3552</v>
          </cell>
          <cell r="V10">
            <v>183715</v>
          </cell>
          <cell r="W10">
            <v>14181</v>
          </cell>
          <cell r="X10">
            <v>3316</v>
          </cell>
          <cell r="Y10">
            <v>27789</v>
          </cell>
          <cell r="Z10">
            <v>19262</v>
          </cell>
          <cell r="AA10">
            <v>3864</v>
          </cell>
          <cell r="AB10">
            <v>677</v>
          </cell>
          <cell r="AC10">
            <v>11522</v>
          </cell>
          <cell r="AD10">
            <v>46451</v>
          </cell>
          <cell r="AE10">
            <v>43167</v>
          </cell>
          <cell r="AF10">
            <v>3284</v>
          </cell>
          <cell r="AG10">
            <v>9792</v>
          </cell>
          <cell r="AH10">
            <v>47720</v>
          </cell>
          <cell r="AI10">
            <v>20698</v>
          </cell>
          <cell r="AJ10">
            <v>20078</v>
          </cell>
          <cell r="AK10">
            <v>2772</v>
          </cell>
          <cell r="AL10">
            <v>232493</v>
          </cell>
          <cell r="AM10">
            <v>1159</v>
          </cell>
          <cell r="AN10">
            <v>5428</v>
          </cell>
          <cell r="AO10">
            <v>126026</v>
          </cell>
          <cell r="AP10">
            <v>1173360</v>
          </cell>
          <cell r="AQ10">
            <v>287006</v>
          </cell>
          <cell r="AR10">
            <v>14120</v>
          </cell>
          <cell r="AS10">
            <v>5642</v>
          </cell>
          <cell r="AT10">
            <v>26632</v>
          </cell>
          <cell r="AU10">
            <v>82599</v>
          </cell>
          <cell r="AV10">
            <v>9057</v>
          </cell>
          <cell r="AW10">
            <v>9135</v>
          </cell>
          <cell r="AX10">
            <v>142105</v>
          </cell>
          <cell r="AY10">
            <v>6957</v>
          </cell>
          <cell r="AZ10">
            <v>6709</v>
          </cell>
          <cell r="BA10">
            <v>22811</v>
          </cell>
          <cell r="BB10">
            <v>199</v>
          </cell>
          <cell r="BC10">
            <v>31193</v>
          </cell>
          <cell r="BD10">
            <v>50195</v>
          </cell>
          <cell r="BE10">
            <v>34704</v>
          </cell>
          <cell r="BF10">
            <v>15491</v>
          </cell>
          <cell r="BG10">
            <v>7778</v>
          </cell>
          <cell r="BH10">
            <v>18641</v>
          </cell>
          <cell r="BI10">
            <v>23642</v>
          </cell>
          <cell r="BJ10">
            <v>6112</v>
          </cell>
          <cell r="BK10">
            <v>59883</v>
          </cell>
          <cell r="BL10">
            <v>10134</v>
          </cell>
          <cell r="BM10">
            <v>12648</v>
          </cell>
          <cell r="BN10">
            <v>50980</v>
          </cell>
          <cell r="BO10">
            <v>10230</v>
          </cell>
          <cell r="BP10">
            <v>32512</v>
          </cell>
          <cell r="BQ10">
            <v>3365</v>
          </cell>
          <cell r="BR10">
            <v>34161</v>
          </cell>
          <cell r="BS10">
            <v>9159</v>
          </cell>
          <cell r="BT10">
            <v>236220</v>
          </cell>
          <cell r="BU10">
            <v>4149</v>
          </cell>
          <cell r="BV10">
            <v>5864</v>
          </cell>
          <cell r="BW10">
            <v>2754</v>
          </cell>
          <cell r="BX10">
            <v>15919</v>
          </cell>
          <cell r="BY10">
            <v>49421</v>
          </cell>
          <cell r="BZ10">
            <v>6571</v>
          </cell>
          <cell r="CA10">
            <v>679913</v>
          </cell>
          <cell r="CB10">
            <v>109225</v>
          </cell>
          <cell r="CC10">
            <v>11311</v>
          </cell>
          <cell r="CD10">
            <v>49558</v>
          </cell>
          <cell r="CE10">
            <v>21389</v>
          </cell>
          <cell r="CF10">
            <v>3486</v>
          </cell>
          <cell r="CG10">
            <v>3853</v>
          </cell>
          <cell r="CH10">
            <v>2034</v>
          </cell>
          <cell r="CI10">
            <v>21297</v>
          </cell>
          <cell r="CJ10">
            <v>38278</v>
          </cell>
          <cell r="CK10">
            <v>14441</v>
          </cell>
        </row>
        <row r="11">
          <cell r="A11" t="str">
            <v>Customers - Residential</v>
          </cell>
          <cell r="B11" t="str">
            <v>YNR</v>
          </cell>
          <cell r="C11">
            <v>2007</v>
          </cell>
          <cell r="D11">
            <v>1450</v>
          </cell>
          <cell r="E11">
            <v>61561</v>
          </cell>
          <cell r="F11">
            <v>31389</v>
          </cell>
          <cell r="G11">
            <v>7933</v>
          </cell>
          <cell r="H11">
            <v>33526</v>
          </cell>
          <cell r="I11">
            <v>55919</v>
          </cell>
          <cell r="J11">
            <v>12535</v>
          </cell>
          <cell r="K11">
            <v>43623</v>
          </cell>
          <cell r="L11">
            <v>14073</v>
          </cell>
          <cell r="M11">
            <v>5510</v>
          </cell>
          <cell r="N11">
            <v>1159</v>
          </cell>
          <cell r="O11">
            <v>28391</v>
          </cell>
          <cell r="P11">
            <v>1393</v>
          </cell>
          <cell r="Q11">
            <v>1689</v>
          </cell>
          <cell r="R11">
            <v>0</v>
          </cell>
          <cell r="S11">
            <v>9539</v>
          </cell>
          <cell r="T11">
            <v>76496</v>
          </cell>
          <cell r="U11">
            <v>3100</v>
          </cell>
          <cell r="V11">
            <v>162775</v>
          </cell>
          <cell r="W11">
            <v>12534</v>
          </cell>
          <cell r="X11">
            <v>2831</v>
          </cell>
          <cell r="Y11">
            <v>25579</v>
          </cell>
          <cell r="Z11">
            <v>17060</v>
          </cell>
          <cell r="AA11">
            <v>3380</v>
          </cell>
          <cell r="AB11">
            <v>592</v>
          </cell>
          <cell r="AC11">
            <v>10539</v>
          </cell>
          <cell r="AD11">
            <v>41775</v>
          </cell>
          <cell r="AE11">
            <v>38853</v>
          </cell>
          <cell r="AF11">
            <v>2922</v>
          </cell>
          <cell r="AG11">
            <v>8946</v>
          </cell>
          <cell r="AH11">
            <v>43369</v>
          </cell>
          <cell r="AI11">
            <v>18139</v>
          </cell>
          <cell r="AJ11">
            <v>18337</v>
          </cell>
          <cell r="AK11">
            <v>2330</v>
          </cell>
          <cell r="AL11">
            <v>210358</v>
          </cell>
          <cell r="AM11">
            <v>1001</v>
          </cell>
          <cell r="AN11">
            <v>4775</v>
          </cell>
          <cell r="AO11">
            <v>117024</v>
          </cell>
          <cell r="AP11">
            <v>1064172</v>
          </cell>
          <cell r="AQ11">
            <v>260359</v>
          </cell>
          <cell r="AR11">
            <v>13132</v>
          </cell>
          <cell r="AS11">
            <v>4840</v>
          </cell>
          <cell r="AT11">
            <v>22839</v>
          </cell>
          <cell r="AU11">
            <v>74392</v>
          </cell>
          <cell r="AV11">
            <v>7878</v>
          </cell>
          <cell r="AW11">
            <v>7457</v>
          </cell>
          <cell r="AX11">
            <v>128587</v>
          </cell>
          <cell r="AY11">
            <v>6176</v>
          </cell>
          <cell r="AZ11">
            <v>5865</v>
          </cell>
          <cell r="BA11">
            <v>20305</v>
          </cell>
          <cell r="BB11">
            <v>166</v>
          </cell>
          <cell r="BC11">
            <v>27862</v>
          </cell>
          <cell r="BD11">
            <v>44325</v>
          </cell>
          <cell r="BE11">
            <v>30622</v>
          </cell>
          <cell r="BF11">
            <v>13703</v>
          </cell>
          <cell r="BG11">
            <v>6424</v>
          </cell>
          <cell r="BH11">
            <v>16378</v>
          </cell>
          <cell r="BI11">
            <v>20726</v>
          </cell>
          <cell r="BJ11">
            <v>5249</v>
          </cell>
          <cell r="BK11">
            <v>53646</v>
          </cell>
          <cell r="BL11">
            <v>8995</v>
          </cell>
          <cell r="BM11">
            <v>11102</v>
          </cell>
          <cell r="BN11">
            <v>46679</v>
          </cell>
          <cell r="BO11">
            <v>8625</v>
          </cell>
          <cell r="BP11">
            <v>28723</v>
          </cell>
          <cell r="BQ11">
            <v>2696</v>
          </cell>
          <cell r="BR11">
            <v>30138</v>
          </cell>
          <cell r="BS11">
            <v>8131</v>
          </cell>
          <cell r="BT11">
            <v>207783</v>
          </cell>
          <cell r="BU11">
            <v>3559</v>
          </cell>
          <cell r="BV11">
            <v>4967</v>
          </cell>
          <cell r="BW11">
            <v>2310</v>
          </cell>
          <cell r="BX11">
            <v>14064</v>
          </cell>
          <cell r="BY11">
            <v>44460</v>
          </cell>
          <cell r="BZ11">
            <v>5844</v>
          </cell>
          <cell r="CA11">
            <v>601515</v>
          </cell>
          <cell r="CB11">
            <v>98952</v>
          </cell>
          <cell r="CC11">
            <v>10481</v>
          </cell>
          <cell r="CD11">
            <v>43750</v>
          </cell>
          <cell r="CE11">
            <v>19512</v>
          </cell>
          <cell r="CF11">
            <v>2978</v>
          </cell>
          <cell r="CG11">
            <v>3290</v>
          </cell>
          <cell r="CH11">
            <v>1762</v>
          </cell>
          <cell r="CI11">
            <v>18603</v>
          </cell>
          <cell r="CJ11">
            <v>35594</v>
          </cell>
          <cell r="CK11">
            <v>13036</v>
          </cell>
        </row>
        <row r="12">
          <cell r="A12" t="str">
            <v xml:space="preserve">Customers- General Service </v>
          </cell>
          <cell r="C12">
            <v>2007</v>
          </cell>
          <cell r="D12">
            <v>261</v>
          </cell>
          <cell r="E12">
            <v>6974</v>
          </cell>
          <cell r="F12">
            <v>4512</v>
          </cell>
          <cell r="G12">
            <v>1406</v>
          </cell>
          <cell r="H12">
            <v>3582</v>
          </cell>
          <cell r="I12">
            <v>5857</v>
          </cell>
          <cell r="J12">
            <v>1788</v>
          </cell>
          <cell r="K12">
            <v>5318</v>
          </cell>
          <cell r="L12">
            <v>1421</v>
          </cell>
          <cell r="M12">
            <v>729</v>
          </cell>
          <cell r="N12">
            <v>179</v>
          </cell>
          <cell r="O12">
            <v>3614</v>
          </cell>
          <cell r="P12">
            <v>246</v>
          </cell>
          <cell r="Q12">
            <v>193</v>
          </cell>
          <cell r="R12">
            <v>0</v>
          </cell>
          <cell r="S12">
            <v>1180</v>
          </cell>
          <cell r="T12">
            <v>8251</v>
          </cell>
          <cell r="U12">
            <v>452</v>
          </cell>
          <cell r="V12">
            <v>20931</v>
          </cell>
          <cell r="W12">
            <v>1646</v>
          </cell>
          <cell r="X12">
            <v>485</v>
          </cell>
          <cell r="Y12">
            <v>2210</v>
          </cell>
          <cell r="Z12">
            <v>2200</v>
          </cell>
          <cell r="AA12">
            <v>484</v>
          </cell>
          <cell r="AB12">
            <v>85</v>
          </cell>
          <cell r="AC12">
            <v>982</v>
          </cell>
          <cell r="AD12">
            <v>4676</v>
          </cell>
          <cell r="AE12">
            <v>4314</v>
          </cell>
          <cell r="AF12">
            <v>362</v>
          </cell>
          <cell r="AG12">
            <v>846</v>
          </cell>
          <cell r="AH12">
            <v>4347</v>
          </cell>
          <cell r="AI12">
            <v>2559</v>
          </cell>
          <cell r="AJ12">
            <v>1741</v>
          </cell>
          <cell r="AK12">
            <v>442</v>
          </cell>
          <cell r="AL12">
            <v>22123</v>
          </cell>
          <cell r="AM12">
            <v>158</v>
          </cell>
          <cell r="AN12">
            <v>652</v>
          </cell>
          <cell r="AO12">
            <v>8996</v>
          </cell>
          <cell r="AP12">
            <v>109157</v>
          </cell>
          <cell r="AQ12">
            <v>26636</v>
          </cell>
          <cell r="AR12">
            <v>988</v>
          </cell>
          <cell r="AS12">
            <v>802</v>
          </cell>
          <cell r="AT12">
            <v>3790</v>
          </cell>
          <cell r="AU12">
            <v>8203</v>
          </cell>
          <cell r="AV12">
            <v>1179</v>
          </cell>
          <cell r="AW12">
            <v>1678</v>
          </cell>
          <cell r="AX12">
            <v>13515</v>
          </cell>
          <cell r="AY12">
            <v>780</v>
          </cell>
          <cell r="AZ12">
            <v>844</v>
          </cell>
          <cell r="BA12">
            <v>2504</v>
          </cell>
          <cell r="BB12">
            <v>33</v>
          </cell>
          <cell r="BC12">
            <v>3331</v>
          </cell>
          <cell r="BD12">
            <v>5870</v>
          </cell>
          <cell r="BE12">
            <v>4082</v>
          </cell>
          <cell r="BF12">
            <v>1788</v>
          </cell>
          <cell r="BG12">
            <v>1354</v>
          </cell>
          <cell r="BH12">
            <v>2263</v>
          </cell>
          <cell r="BI12">
            <v>2916</v>
          </cell>
          <cell r="BJ12">
            <v>863</v>
          </cell>
          <cell r="BK12">
            <v>6236</v>
          </cell>
          <cell r="BL12">
            <v>1139</v>
          </cell>
          <cell r="BM12">
            <v>1546</v>
          </cell>
          <cell r="BN12">
            <v>4299</v>
          </cell>
          <cell r="BO12">
            <v>1605</v>
          </cell>
          <cell r="BP12">
            <v>3789</v>
          </cell>
          <cell r="BQ12">
            <v>669</v>
          </cell>
          <cell r="BR12">
            <v>4021</v>
          </cell>
          <cell r="BS12">
            <v>1028</v>
          </cell>
          <cell r="BT12">
            <v>28436</v>
          </cell>
          <cell r="BU12">
            <v>590</v>
          </cell>
          <cell r="BV12">
            <v>897</v>
          </cell>
          <cell r="BW12">
            <v>444</v>
          </cell>
          <cell r="BX12">
            <v>1854</v>
          </cell>
          <cell r="BY12">
            <v>4961</v>
          </cell>
          <cell r="BZ12">
            <v>726</v>
          </cell>
          <cell r="CA12">
            <v>78349</v>
          </cell>
          <cell r="CB12">
            <v>10268</v>
          </cell>
          <cell r="CC12">
            <v>830</v>
          </cell>
          <cell r="CD12">
            <v>5806</v>
          </cell>
          <cell r="CE12">
            <v>1875</v>
          </cell>
          <cell r="CF12">
            <v>508</v>
          </cell>
          <cell r="CG12">
            <v>562</v>
          </cell>
          <cell r="CH12">
            <v>272</v>
          </cell>
          <cell r="CI12">
            <v>2694</v>
          </cell>
          <cell r="CJ12">
            <v>2684</v>
          </cell>
          <cell r="CK12">
            <v>1404</v>
          </cell>
        </row>
        <row r="13">
          <cell r="A13" t="str">
            <v>Customers- Large User, Sub- Transmission, Intermediate/ Embedded Distributor</v>
          </cell>
          <cell r="C13">
            <v>2007</v>
          </cell>
          <cell r="D13">
            <v>0</v>
          </cell>
          <cell r="E13">
            <v>0</v>
          </cell>
          <cell r="F13">
            <v>5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10</v>
          </cell>
          <cell r="U13">
            <v>0</v>
          </cell>
          <cell r="V13">
            <v>9</v>
          </cell>
          <cell r="W13">
            <v>1</v>
          </cell>
          <cell r="X13">
            <v>0</v>
          </cell>
          <cell r="Y13">
            <v>0</v>
          </cell>
          <cell r="Z13">
            <v>2</v>
          </cell>
          <cell r="AA13">
            <v>0</v>
          </cell>
          <cell r="AB13">
            <v>0</v>
          </cell>
          <cell r="AC13">
            <v>1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0</v>
          </cell>
          <cell r="AJ13">
            <v>0</v>
          </cell>
          <cell r="AK13">
            <v>0</v>
          </cell>
          <cell r="AL13">
            <v>12</v>
          </cell>
          <cell r="AM13">
            <v>0</v>
          </cell>
          <cell r="AN13">
            <v>1</v>
          </cell>
          <cell r="AO13">
            <v>6</v>
          </cell>
          <cell r="AP13">
            <v>31</v>
          </cell>
          <cell r="AQ13">
            <v>11</v>
          </cell>
          <cell r="AR13">
            <v>0</v>
          </cell>
          <cell r="AS13">
            <v>0</v>
          </cell>
          <cell r="AT13">
            <v>3</v>
          </cell>
          <cell r="AU13">
            <v>4</v>
          </cell>
          <cell r="AV13">
            <v>0</v>
          </cell>
          <cell r="AW13">
            <v>0</v>
          </cell>
          <cell r="AX13">
            <v>3</v>
          </cell>
          <cell r="AY13">
            <v>1</v>
          </cell>
          <cell r="AZ13">
            <v>0</v>
          </cell>
          <cell r="BA13">
            <v>2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1</v>
          </cell>
          <cell r="BL13">
            <v>0</v>
          </cell>
          <cell r="BM13">
            <v>0</v>
          </cell>
          <cell r="BN13">
            <v>2</v>
          </cell>
          <cell r="BO13">
            <v>0</v>
          </cell>
          <cell r="BP13">
            <v>0</v>
          </cell>
          <cell r="BQ13">
            <v>0</v>
          </cell>
          <cell r="BR13">
            <v>2</v>
          </cell>
          <cell r="BS13">
            <v>0</v>
          </cell>
          <cell r="BT13">
            <v>1</v>
          </cell>
          <cell r="BU13">
            <v>0</v>
          </cell>
          <cell r="BV13">
            <v>0</v>
          </cell>
          <cell r="BW13">
            <v>0</v>
          </cell>
          <cell r="BX13">
            <v>1</v>
          </cell>
          <cell r="BY13">
            <v>0</v>
          </cell>
          <cell r="BZ13">
            <v>1</v>
          </cell>
          <cell r="CA13">
            <v>49</v>
          </cell>
          <cell r="CB13">
            <v>5</v>
          </cell>
          <cell r="CC13">
            <v>0</v>
          </cell>
          <cell r="CD13">
            <v>2</v>
          </cell>
          <cell r="CE13">
            <v>2</v>
          </cell>
          <cell r="CF13">
            <v>0</v>
          </cell>
          <cell r="CG13">
            <v>1</v>
          </cell>
          <cell r="CH13">
            <v>0</v>
          </cell>
          <cell r="CI13">
            <v>0</v>
          </cell>
          <cell r="CJ13">
            <v>0</v>
          </cell>
          <cell r="CK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2007</v>
          </cell>
          <cell r="D14">
            <v>621</v>
          </cell>
          <cell r="E14">
            <v>14681</v>
          </cell>
          <cell r="F14">
            <v>9589</v>
          </cell>
          <cell r="G14">
            <v>2640</v>
          </cell>
          <cell r="H14">
            <v>9732</v>
          </cell>
          <cell r="I14">
            <v>14209</v>
          </cell>
          <cell r="J14">
            <v>2930</v>
          </cell>
          <cell r="K14">
            <v>12367</v>
          </cell>
          <cell r="L14">
            <v>3065</v>
          </cell>
          <cell r="M14">
            <v>2</v>
          </cell>
          <cell r="N14">
            <v>341</v>
          </cell>
          <cell r="O14">
            <v>10510</v>
          </cell>
          <cell r="P14">
            <v>715</v>
          </cell>
          <cell r="Q14">
            <v>407</v>
          </cell>
          <cell r="R14">
            <v>0</v>
          </cell>
          <cell r="S14">
            <v>6</v>
          </cell>
          <cell r="T14">
            <v>23354</v>
          </cell>
          <cell r="U14">
            <v>589</v>
          </cell>
          <cell r="V14">
            <v>48362</v>
          </cell>
          <cell r="W14">
            <v>2870</v>
          </cell>
          <cell r="X14">
            <v>1037</v>
          </cell>
          <cell r="Y14">
            <v>7464</v>
          </cell>
          <cell r="Z14">
            <v>5792</v>
          </cell>
          <cell r="AA14">
            <v>1006</v>
          </cell>
          <cell r="AB14">
            <v>152</v>
          </cell>
          <cell r="AC14">
            <v>105</v>
          </cell>
          <cell r="AD14">
            <v>8667</v>
          </cell>
          <cell r="AE14">
            <v>8666</v>
          </cell>
          <cell r="AF14">
            <v>1</v>
          </cell>
          <cell r="AG14">
            <v>2532</v>
          </cell>
          <cell r="AH14">
            <v>13222</v>
          </cell>
          <cell r="AI14">
            <v>2794</v>
          </cell>
          <cell r="AJ14">
            <v>4444</v>
          </cell>
          <cell r="AK14">
            <v>914</v>
          </cell>
          <cell r="AL14">
            <v>52377</v>
          </cell>
          <cell r="AM14">
            <v>368</v>
          </cell>
          <cell r="AN14">
            <v>1</v>
          </cell>
          <cell r="AO14">
            <v>2</v>
          </cell>
          <cell r="AP14">
            <v>133000</v>
          </cell>
          <cell r="AQ14">
            <v>49722</v>
          </cell>
          <cell r="AR14">
            <v>2588</v>
          </cell>
          <cell r="AS14">
            <v>550</v>
          </cell>
          <cell r="AT14">
            <v>5082</v>
          </cell>
          <cell r="AU14">
            <v>22599</v>
          </cell>
          <cell r="AV14">
            <v>2</v>
          </cell>
          <cell r="AW14">
            <v>7</v>
          </cell>
          <cell r="AX14">
            <v>32971</v>
          </cell>
          <cell r="AY14">
            <v>1958</v>
          </cell>
          <cell r="AZ14">
            <v>1525</v>
          </cell>
          <cell r="BA14">
            <v>6226</v>
          </cell>
          <cell r="BB14">
            <v>80</v>
          </cell>
          <cell r="BC14">
            <v>7743</v>
          </cell>
          <cell r="BD14">
            <v>11933</v>
          </cell>
          <cell r="BE14">
            <v>9431</v>
          </cell>
          <cell r="BF14">
            <v>2502</v>
          </cell>
          <cell r="BG14">
            <v>1796</v>
          </cell>
          <cell r="BH14">
            <v>3847</v>
          </cell>
          <cell r="BI14">
            <v>5534</v>
          </cell>
          <cell r="BJ14">
            <v>3</v>
          </cell>
          <cell r="BK14">
            <v>15994</v>
          </cell>
          <cell r="BL14">
            <v>2528</v>
          </cell>
          <cell r="BM14">
            <v>3516</v>
          </cell>
          <cell r="BN14">
            <v>11820</v>
          </cell>
          <cell r="BO14">
            <v>2648</v>
          </cell>
          <cell r="BP14">
            <v>8717</v>
          </cell>
          <cell r="BQ14">
            <v>1004</v>
          </cell>
          <cell r="BR14">
            <v>8324</v>
          </cell>
          <cell r="BS14">
            <v>1997</v>
          </cell>
          <cell r="BT14">
            <v>13</v>
          </cell>
          <cell r="BU14">
            <v>1151</v>
          </cell>
          <cell r="BV14">
            <v>1644</v>
          </cell>
          <cell r="BW14">
            <v>533</v>
          </cell>
          <cell r="BX14">
            <v>4674</v>
          </cell>
          <cell r="BY14">
            <v>13170</v>
          </cell>
          <cell r="BZ14">
            <v>2551</v>
          </cell>
          <cell r="CA14">
            <v>181844</v>
          </cell>
          <cell r="CB14">
            <v>26870</v>
          </cell>
          <cell r="CC14">
            <v>2390</v>
          </cell>
          <cell r="CD14">
            <v>12740</v>
          </cell>
          <cell r="CE14">
            <v>6642</v>
          </cell>
          <cell r="CF14">
            <v>953</v>
          </cell>
          <cell r="CG14">
            <v>1333</v>
          </cell>
          <cell r="CH14">
            <v>6</v>
          </cell>
          <cell r="CI14">
            <v>6041</v>
          </cell>
          <cell r="CJ14">
            <v>11060</v>
          </cell>
          <cell r="CK14">
            <v>4000</v>
          </cell>
        </row>
        <row r="15">
          <cell r="A15" t="str">
            <v>Customers- Sentinel Lighting</v>
          </cell>
          <cell r="B15" t="str">
            <v>YNSL</v>
          </cell>
          <cell r="C15">
            <v>2007</v>
          </cell>
          <cell r="D15">
            <v>1</v>
          </cell>
          <cell r="E15">
            <v>0</v>
          </cell>
          <cell r="F15">
            <v>526</v>
          </cell>
          <cell r="G15">
            <v>234</v>
          </cell>
          <cell r="H15">
            <v>783</v>
          </cell>
          <cell r="I15">
            <v>0</v>
          </cell>
          <cell r="J15">
            <v>0</v>
          </cell>
          <cell r="K15">
            <v>0</v>
          </cell>
          <cell r="L15">
            <v>961</v>
          </cell>
          <cell r="M15">
            <v>12</v>
          </cell>
          <cell r="N15">
            <v>26</v>
          </cell>
          <cell r="O15">
            <v>347</v>
          </cell>
          <cell r="P15">
            <v>23</v>
          </cell>
          <cell r="Q15">
            <v>0</v>
          </cell>
          <cell r="R15">
            <v>0</v>
          </cell>
          <cell r="S15">
            <v>0</v>
          </cell>
          <cell r="T15">
            <v>799</v>
          </cell>
          <cell r="U15">
            <v>86</v>
          </cell>
          <cell r="V15">
            <v>0</v>
          </cell>
          <cell r="W15">
            <v>247</v>
          </cell>
          <cell r="X15">
            <v>27</v>
          </cell>
          <cell r="Y15">
            <v>327</v>
          </cell>
          <cell r="Z15">
            <v>64</v>
          </cell>
          <cell r="AA15">
            <v>0</v>
          </cell>
          <cell r="AB15">
            <v>0</v>
          </cell>
          <cell r="AC15">
            <v>0</v>
          </cell>
          <cell r="AD15">
            <v>450</v>
          </cell>
          <cell r="AE15">
            <v>428</v>
          </cell>
          <cell r="AF15">
            <v>22</v>
          </cell>
          <cell r="AG15">
            <v>0</v>
          </cell>
          <cell r="AH15">
            <v>28</v>
          </cell>
          <cell r="AI15">
            <v>665</v>
          </cell>
          <cell r="AJ15">
            <v>179</v>
          </cell>
          <cell r="AK15">
            <v>17</v>
          </cell>
          <cell r="AL15">
            <v>479</v>
          </cell>
          <cell r="AM15">
            <v>0</v>
          </cell>
          <cell r="AN15">
            <v>21</v>
          </cell>
          <cell r="AO15">
            <v>0</v>
          </cell>
          <cell r="AP15">
            <v>25000</v>
          </cell>
          <cell r="AQ15">
            <v>88</v>
          </cell>
          <cell r="AR15">
            <v>188</v>
          </cell>
          <cell r="AS15">
            <v>0</v>
          </cell>
          <cell r="AT15">
            <v>0</v>
          </cell>
          <cell r="AU15">
            <v>0</v>
          </cell>
          <cell r="AV15">
            <v>51</v>
          </cell>
          <cell r="AW15">
            <v>44</v>
          </cell>
          <cell r="AX15">
            <v>759</v>
          </cell>
          <cell r="AY15">
            <v>47</v>
          </cell>
          <cell r="AZ15">
            <v>22</v>
          </cell>
          <cell r="BA15">
            <v>390</v>
          </cell>
          <cell r="BB15">
            <v>0</v>
          </cell>
          <cell r="BC15">
            <v>426</v>
          </cell>
          <cell r="BD15">
            <v>569</v>
          </cell>
          <cell r="BE15">
            <v>34</v>
          </cell>
          <cell r="BF15">
            <v>535</v>
          </cell>
          <cell r="BG15">
            <v>76</v>
          </cell>
          <cell r="BH15">
            <v>390</v>
          </cell>
          <cell r="BI15">
            <v>266</v>
          </cell>
          <cell r="BJ15">
            <v>1</v>
          </cell>
          <cell r="BK15">
            <v>203</v>
          </cell>
          <cell r="BL15">
            <v>181</v>
          </cell>
          <cell r="BM15">
            <v>210</v>
          </cell>
          <cell r="BN15">
            <v>303</v>
          </cell>
          <cell r="BO15">
            <v>225</v>
          </cell>
          <cell r="BP15">
            <v>438</v>
          </cell>
          <cell r="BQ15">
            <v>16</v>
          </cell>
          <cell r="BR15">
            <v>464</v>
          </cell>
          <cell r="BS15">
            <v>40</v>
          </cell>
          <cell r="BT15">
            <v>144</v>
          </cell>
          <cell r="BU15">
            <v>0</v>
          </cell>
          <cell r="BV15">
            <v>67</v>
          </cell>
          <cell r="BW15">
            <v>0</v>
          </cell>
          <cell r="BX15">
            <v>34</v>
          </cell>
          <cell r="BY15">
            <v>153</v>
          </cell>
          <cell r="BZ15">
            <v>69</v>
          </cell>
          <cell r="CA15">
            <v>0</v>
          </cell>
          <cell r="CB15">
            <v>783</v>
          </cell>
          <cell r="CC15">
            <v>0</v>
          </cell>
          <cell r="CD15">
            <v>0</v>
          </cell>
          <cell r="CE15">
            <v>707</v>
          </cell>
          <cell r="CF15">
            <v>39</v>
          </cell>
          <cell r="CG15">
            <v>13</v>
          </cell>
          <cell r="CH15">
            <v>7</v>
          </cell>
          <cell r="CI15">
            <v>9</v>
          </cell>
          <cell r="CJ15">
            <v>50</v>
          </cell>
          <cell r="CK15">
            <v>0</v>
          </cell>
        </row>
        <row r="16">
          <cell r="A16" t="str">
            <v>kWh</v>
          </cell>
          <cell r="B16" t="str">
            <v>YV</v>
          </cell>
          <cell r="C16">
            <v>2007</v>
          </cell>
          <cell r="D16">
            <v>43492799</v>
          </cell>
          <cell r="E16">
            <v>1499547730</v>
          </cell>
          <cell r="F16">
            <v>1129981468</v>
          </cell>
          <cell r="G16">
            <v>290630141</v>
          </cell>
          <cell r="H16">
            <v>1048068374</v>
          </cell>
          <cell r="I16">
            <v>1776325233</v>
          </cell>
          <cell r="J16">
            <v>303322628</v>
          </cell>
          <cell r="K16">
            <v>1569666081</v>
          </cell>
          <cell r="L16">
            <v>297196133</v>
          </cell>
          <cell r="M16">
            <v>159753692</v>
          </cell>
          <cell r="N16">
            <v>28525074</v>
          </cell>
          <cell r="O16">
            <v>844556148</v>
          </cell>
          <cell r="P16">
            <v>30952474</v>
          </cell>
          <cell r="Q16">
            <v>29064175</v>
          </cell>
          <cell r="R16">
            <v>0</v>
          </cell>
          <cell r="S16">
            <v>257449809</v>
          </cell>
          <cell r="T16">
            <v>2586778728</v>
          </cell>
          <cell r="U16">
            <v>66086052</v>
          </cell>
          <cell r="V16">
            <v>8278380806</v>
          </cell>
          <cell r="W16">
            <v>411340495</v>
          </cell>
          <cell r="X16">
            <v>63704669</v>
          </cell>
          <cell r="Y16">
            <v>566514632</v>
          </cell>
          <cell r="Z16">
            <v>615535178</v>
          </cell>
          <cell r="AA16">
            <v>83900561</v>
          </cell>
          <cell r="AB16">
            <v>9456588</v>
          </cell>
          <cell r="AC16">
            <v>203057354.90000004</v>
          </cell>
          <cell r="AD16">
            <v>958691850.28999996</v>
          </cell>
          <cell r="AE16">
            <v>900265885</v>
          </cell>
          <cell r="AF16">
            <v>58425965.290000007</v>
          </cell>
          <cell r="AG16">
            <v>176884016</v>
          </cell>
          <cell r="AH16">
            <v>1637140161.6499999</v>
          </cell>
          <cell r="AI16">
            <v>360337098</v>
          </cell>
          <cell r="AJ16">
            <v>523095983.71999997</v>
          </cell>
          <cell r="AK16">
            <v>111646717</v>
          </cell>
          <cell r="AL16">
            <v>6282229664.5300007</v>
          </cell>
          <cell r="AM16">
            <v>25247492</v>
          </cell>
          <cell r="AN16">
            <v>202779963</v>
          </cell>
          <cell r="AO16">
            <v>3967000000</v>
          </cell>
          <cell r="AP16">
            <v>23063283000</v>
          </cell>
          <cell r="AQ16">
            <v>7529898388</v>
          </cell>
          <cell r="AR16">
            <v>230401436</v>
          </cell>
          <cell r="AS16">
            <v>111276421</v>
          </cell>
          <cell r="AT16">
            <v>723094046</v>
          </cell>
          <cell r="AU16">
            <v>1988501760</v>
          </cell>
          <cell r="AV16">
            <v>292657767</v>
          </cell>
          <cell r="AW16">
            <v>215649405.04000002</v>
          </cell>
          <cell r="AX16">
            <v>3387777809</v>
          </cell>
          <cell r="AY16">
            <v>198623692.04999998</v>
          </cell>
          <cell r="AZ16">
            <v>224566925</v>
          </cell>
          <cell r="BA16">
            <v>694256898</v>
          </cell>
          <cell r="BB16">
            <v>1080416</v>
          </cell>
          <cell r="BC16">
            <v>367784844</v>
          </cell>
          <cell r="BD16">
            <v>1285146851</v>
          </cell>
          <cell r="BE16">
            <v>935188461</v>
          </cell>
          <cell r="BF16">
            <v>349958390</v>
          </cell>
          <cell r="BG16">
            <v>179610430</v>
          </cell>
          <cell r="BH16">
            <v>382902025</v>
          </cell>
          <cell r="BI16">
            <v>570440204</v>
          </cell>
          <cell r="BJ16">
            <v>132769913</v>
          </cell>
          <cell r="BK16">
            <v>1619548481</v>
          </cell>
          <cell r="BL16">
            <v>247266985</v>
          </cell>
          <cell r="BM16">
            <v>321106485</v>
          </cell>
          <cell r="BN16">
            <v>1191135111</v>
          </cell>
          <cell r="BO16">
            <v>163417590</v>
          </cell>
          <cell r="BP16">
            <v>701800772</v>
          </cell>
          <cell r="BQ16">
            <v>89725494.760000005</v>
          </cell>
          <cell r="BR16">
            <v>820201487</v>
          </cell>
          <cell r="BS16">
            <v>192719074</v>
          </cell>
          <cell r="BT16">
            <v>6832453515</v>
          </cell>
          <cell r="BU16">
            <v>99235605</v>
          </cell>
          <cell r="BV16">
            <v>113998664</v>
          </cell>
          <cell r="BW16">
            <v>90679122</v>
          </cell>
          <cell r="BX16">
            <v>366885092</v>
          </cell>
          <cell r="BY16">
            <v>1024516481</v>
          </cell>
          <cell r="BZ16">
            <v>238023374.63999999</v>
          </cell>
          <cell r="CA16">
            <v>25759823917</v>
          </cell>
          <cell r="CB16">
            <v>2547644309</v>
          </cell>
          <cell r="CC16">
            <v>115252110</v>
          </cell>
          <cell r="CD16">
            <v>1367149467</v>
          </cell>
          <cell r="CE16">
            <v>469099636</v>
          </cell>
          <cell r="CF16">
            <v>95199648.200000003</v>
          </cell>
          <cell r="CG16">
            <v>145743157.84</v>
          </cell>
          <cell r="CH16">
            <v>61945677</v>
          </cell>
          <cell r="CI16">
            <v>464427615.86000001</v>
          </cell>
          <cell r="CJ16">
            <v>868602748</v>
          </cell>
          <cell r="CK16">
            <v>394794950</v>
          </cell>
        </row>
        <row r="17">
          <cell r="A17" t="str">
            <v>kWh - Residential</v>
          </cell>
          <cell r="B17" t="str">
            <v>YVR</v>
          </cell>
          <cell r="C17">
            <v>2007</v>
          </cell>
          <cell r="D17">
            <v>11858778</v>
          </cell>
          <cell r="E17">
            <v>548016272</v>
          </cell>
          <cell r="F17">
            <v>264836003</v>
          </cell>
          <cell r="G17">
            <v>81004255</v>
          </cell>
          <cell r="H17">
            <v>298531289</v>
          </cell>
          <cell r="I17">
            <v>567063035</v>
          </cell>
          <cell r="J17">
            <v>113589579</v>
          </cell>
          <cell r="K17">
            <v>395062443</v>
          </cell>
          <cell r="L17">
            <v>114221401</v>
          </cell>
          <cell r="M17">
            <v>46699194</v>
          </cell>
          <cell r="N17">
            <v>15018918</v>
          </cell>
          <cell r="O17">
            <v>236072777</v>
          </cell>
          <cell r="P17">
            <v>12522951</v>
          </cell>
          <cell r="Q17">
            <v>19386628</v>
          </cell>
          <cell r="R17">
            <v>0</v>
          </cell>
          <cell r="S17">
            <v>94171770</v>
          </cell>
          <cell r="T17">
            <v>664998752</v>
          </cell>
          <cell r="U17">
            <v>29640947</v>
          </cell>
          <cell r="V17">
            <v>1632816129</v>
          </cell>
          <cell r="W17">
            <v>116256740</v>
          </cell>
          <cell r="X17">
            <v>32040530</v>
          </cell>
          <cell r="Y17">
            <v>280966066</v>
          </cell>
          <cell r="Z17">
            <v>143658315</v>
          </cell>
          <cell r="AA17">
            <v>39011690</v>
          </cell>
          <cell r="AB17">
            <v>5786652</v>
          </cell>
          <cell r="AC17">
            <v>92360867.400000006</v>
          </cell>
          <cell r="AD17">
            <v>405736204.25999999</v>
          </cell>
          <cell r="AE17">
            <v>376970987</v>
          </cell>
          <cell r="AF17">
            <v>28765217.260000002</v>
          </cell>
          <cell r="AG17">
            <v>86770666</v>
          </cell>
          <cell r="AH17">
            <v>358331164.06</v>
          </cell>
          <cell r="AI17">
            <v>173795327</v>
          </cell>
          <cell r="AJ17">
            <v>208287499</v>
          </cell>
          <cell r="AK17">
            <v>28317089</v>
          </cell>
          <cell r="AL17">
            <v>1666789557.1199999</v>
          </cell>
          <cell r="AM17">
            <v>15036848</v>
          </cell>
          <cell r="AN17">
            <v>56403314</v>
          </cell>
          <cell r="AO17">
            <v>1141600000</v>
          </cell>
          <cell r="AP17">
            <v>12620681000</v>
          </cell>
          <cell r="AQ17">
            <v>2234039085</v>
          </cell>
          <cell r="AR17">
            <v>156705342</v>
          </cell>
          <cell r="AS17">
            <v>39142088</v>
          </cell>
          <cell r="AT17">
            <v>221960966</v>
          </cell>
          <cell r="AU17">
            <v>660550766</v>
          </cell>
          <cell r="AV17">
            <v>74685958</v>
          </cell>
          <cell r="AW17">
            <v>78209625.069999993</v>
          </cell>
          <cell r="AX17">
            <v>1117283048</v>
          </cell>
          <cell r="AY17">
            <v>57541659</v>
          </cell>
          <cell r="AZ17">
            <v>47886438</v>
          </cell>
          <cell r="BA17">
            <v>218633202</v>
          </cell>
          <cell r="BB17">
            <v>463355</v>
          </cell>
          <cell r="BC17">
            <v>270904453</v>
          </cell>
          <cell r="BD17">
            <v>423910347</v>
          </cell>
          <cell r="BE17">
            <v>272359244</v>
          </cell>
          <cell r="BF17">
            <v>151551103</v>
          </cell>
          <cell r="BG17">
            <v>65561722</v>
          </cell>
          <cell r="BH17">
            <v>142543771</v>
          </cell>
          <cell r="BI17">
            <v>213131701</v>
          </cell>
          <cell r="BJ17">
            <v>43226412</v>
          </cell>
          <cell r="BK17">
            <v>592214968</v>
          </cell>
          <cell r="BL17">
            <v>80135717</v>
          </cell>
          <cell r="BM17">
            <v>109590116</v>
          </cell>
          <cell r="BN17">
            <v>495109283</v>
          </cell>
          <cell r="BO17">
            <v>75938194</v>
          </cell>
          <cell r="BP17">
            <v>338874337</v>
          </cell>
          <cell r="BQ17">
            <v>34279946.969999999</v>
          </cell>
          <cell r="BR17">
            <v>286683602</v>
          </cell>
          <cell r="BS17">
            <v>65276304</v>
          </cell>
          <cell r="BT17">
            <v>2039498572</v>
          </cell>
          <cell r="BU17">
            <v>31007901</v>
          </cell>
          <cell r="BV17">
            <v>45086486</v>
          </cell>
          <cell r="BW17">
            <v>32814076</v>
          </cell>
          <cell r="BX17">
            <v>119400889</v>
          </cell>
          <cell r="BY17">
            <v>344508404</v>
          </cell>
          <cell r="BZ17">
            <v>52893412</v>
          </cell>
          <cell r="CA17">
            <v>5332356184</v>
          </cell>
          <cell r="CB17">
            <v>960984164</v>
          </cell>
          <cell r="CC17">
            <v>78007343</v>
          </cell>
          <cell r="CD17">
            <v>405071611</v>
          </cell>
          <cell r="CE17">
            <v>162857785</v>
          </cell>
          <cell r="CF17">
            <v>25027983</v>
          </cell>
          <cell r="CG17">
            <v>26672783</v>
          </cell>
          <cell r="CH17">
            <v>15466784</v>
          </cell>
          <cell r="CI17">
            <v>213039032.09</v>
          </cell>
          <cell r="CJ17">
            <v>347926496</v>
          </cell>
          <cell r="CK17">
            <v>104412330</v>
          </cell>
        </row>
        <row r="18">
          <cell r="A18" t="str">
            <v xml:space="preserve">kWh- General Service </v>
          </cell>
          <cell r="C18">
            <v>2007</v>
          </cell>
          <cell r="D18">
            <v>31082191</v>
          </cell>
          <cell r="E18">
            <v>940740837</v>
          </cell>
          <cell r="F18">
            <v>507677032</v>
          </cell>
          <cell r="G18">
            <v>207717221</v>
          </cell>
          <cell r="H18">
            <v>741598484</v>
          </cell>
          <cell r="I18">
            <v>1199736238</v>
          </cell>
          <cell r="J18">
            <v>152753693</v>
          </cell>
          <cell r="K18">
            <v>913012965</v>
          </cell>
          <cell r="L18">
            <v>179987946</v>
          </cell>
          <cell r="M18">
            <v>111831932</v>
          </cell>
          <cell r="N18">
            <v>13186691</v>
          </cell>
          <cell r="O18">
            <v>551202123</v>
          </cell>
          <cell r="P18">
            <v>18085796</v>
          </cell>
          <cell r="Q18">
            <v>9298043</v>
          </cell>
          <cell r="R18">
            <v>0</v>
          </cell>
          <cell r="S18">
            <v>160761797</v>
          </cell>
          <cell r="T18">
            <v>1352123968</v>
          </cell>
          <cell r="U18">
            <v>35822575</v>
          </cell>
          <cell r="V18">
            <v>5573668548</v>
          </cell>
          <cell r="W18">
            <v>208470315</v>
          </cell>
          <cell r="X18">
            <v>31021479</v>
          </cell>
          <cell r="Y18">
            <v>279180331</v>
          </cell>
          <cell r="Z18">
            <v>398528272</v>
          </cell>
          <cell r="AA18">
            <v>43615480</v>
          </cell>
          <cell r="AB18">
            <v>3568735</v>
          </cell>
          <cell r="AC18">
            <v>82121061.299999997</v>
          </cell>
          <cell r="AD18">
            <v>543747565.00999999</v>
          </cell>
          <cell r="AE18">
            <v>514942826</v>
          </cell>
          <cell r="AF18">
            <v>28804739.010000002</v>
          </cell>
          <cell r="AG18">
            <v>88449813</v>
          </cell>
          <cell r="AH18">
            <v>1009739119.71</v>
          </cell>
          <cell r="AI18">
            <v>183754191</v>
          </cell>
          <cell r="AJ18">
            <v>311739724.80000001</v>
          </cell>
          <cell r="AK18">
            <v>82118980</v>
          </cell>
          <cell r="AL18">
            <v>2631061609.5700002</v>
          </cell>
          <cell r="AM18">
            <v>9877930</v>
          </cell>
          <cell r="AN18">
            <v>113441711</v>
          </cell>
          <cell r="AO18">
            <v>2438800000</v>
          </cell>
          <cell r="AP18">
            <v>8505587000</v>
          </cell>
          <cell r="AQ18">
            <v>4589107054</v>
          </cell>
          <cell r="AR18">
            <v>71986330</v>
          </cell>
          <cell r="AS18">
            <v>70186402</v>
          </cell>
          <cell r="AT18">
            <v>380816114</v>
          </cell>
          <cell r="AU18">
            <v>1129232228</v>
          </cell>
          <cell r="AV18">
            <v>215906659</v>
          </cell>
          <cell r="AW18">
            <v>135514734.80000001</v>
          </cell>
          <cell r="AX18">
            <v>2041403895</v>
          </cell>
          <cell r="AY18">
            <v>112576334.22</v>
          </cell>
          <cell r="AZ18">
            <v>175517601</v>
          </cell>
          <cell r="BA18">
            <v>377590234</v>
          </cell>
          <cell r="BB18">
            <v>606285</v>
          </cell>
          <cell r="BC18">
            <v>96866788</v>
          </cell>
          <cell r="BD18">
            <v>853493894</v>
          </cell>
          <cell r="BE18">
            <v>657080920</v>
          </cell>
          <cell r="BF18">
            <v>196412974</v>
          </cell>
          <cell r="BG18">
            <v>112958244</v>
          </cell>
          <cell r="BH18">
            <v>236960151</v>
          </cell>
          <cell r="BI18">
            <v>353433822</v>
          </cell>
          <cell r="BJ18">
            <v>87800701</v>
          </cell>
          <cell r="BK18">
            <v>1015760198</v>
          </cell>
          <cell r="BL18">
            <v>165400748</v>
          </cell>
          <cell r="BM18">
            <v>208616563</v>
          </cell>
          <cell r="BN18">
            <v>623104547</v>
          </cell>
          <cell r="BO18">
            <v>84784890</v>
          </cell>
          <cell r="BP18">
            <v>355019853</v>
          </cell>
          <cell r="BQ18">
            <v>54561642.280000001</v>
          </cell>
          <cell r="BR18">
            <v>462399524</v>
          </cell>
          <cell r="BS18">
            <v>125625452</v>
          </cell>
          <cell r="BT18">
            <v>4708854957</v>
          </cell>
          <cell r="BU18">
            <v>67121871</v>
          </cell>
          <cell r="BV18">
            <v>67416920</v>
          </cell>
          <cell r="BW18">
            <v>57375461</v>
          </cell>
          <cell r="BX18">
            <v>211141713</v>
          </cell>
          <cell r="BY18">
            <v>669420045</v>
          </cell>
          <cell r="BZ18">
            <v>148324638</v>
          </cell>
          <cell r="CA18">
            <v>17726178599</v>
          </cell>
          <cell r="CB18">
            <v>1345483629</v>
          </cell>
          <cell r="CC18">
            <v>35464935</v>
          </cell>
          <cell r="CD18">
            <v>954721742</v>
          </cell>
          <cell r="CE18">
            <v>216531612</v>
          </cell>
          <cell r="CF18">
            <v>69405347.200000003</v>
          </cell>
          <cell r="CG18">
            <v>55960423</v>
          </cell>
          <cell r="CH18">
            <v>46047710</v>
          </cell>
          <cell r="CI18">
            <v>246987034.34000003</v>
          </cell>
          <cell r="CJ18">
            <v>511966838</v>
          </cell>
          <cell r="CK18">
            <v>264711632</v>
          </cell>
        </row>
        <row r="19">
          <cell r="A19" t="str">
            <v>kWh- Large User, Sub- Transmission, Intermediate/ Embedded Distributor</v>
          </cell>
          <cell r="C19">
            <v>2007</v>
          </cell>
          <cell r="D19">
            <v>0</v>
          </cell>
          <cell r="E19">
            <v>0</v>
          </cell>
          <cell r="F19">
            <v>348245112</v>
          </cell>
          <cell r="G19">
            <v>0</v>
          </cell>
          <cell r="H19">
            <v>0</v>
          </cell>
          <cell r="I19">
            <v>0</v>
          </cell>
          <cell r="J19">
            <v>34974004</v>
          </cell>
          <cell r="K19">
            <v>252092348</v>
          </cell>
          <cell r="L19">
            <v>0</v>
          </cell>
          <cell r="M19">
            <v>0</v>
          </cell>
          <cell r="N19">
            <v>0</v>
          </cell>
          <cell r="O19">
            <v>50214733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551760830</v>
          </cell>
          <cell r="U19">
            <v>0</v>
          </cell>
          <cell r="V19">
            <v>1031619677</v>
          </cell>
          <cell r="W19">
            <v>83382173</v>
          </cell>
          <cell r="X19">
            <v>0</v>
          </cell>
          <cell r="Y19">
            <v>0</v>
          </cell>
          <cell r="Z19">
            <v>69600305</v>
          </cell>
          <cell r="AA19">
            <v>0</v>
          </cell>
          <cell r="AB19">
            <v>0</v>
          </cell>
          <cell r="AC19">
            <v>27733936.300000001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259578449.84</v>
          </cell>
          <cell r="AI19">
            <v>0</v>
          </cell>
          <cell r="AJ19">
            <v>0</v>
          </cell>
          <cell r="AK19">
            <v>0</v>
          </cell>
          <cell r="AL19">
            <v>1944394063</v>
          </cell>
          <cell r="AM19">
            <v>0</v>
          </cell>
          <cell r="AN19">
            <v>31785172</v>
          </cell>
          <cell r="AO19">
            <v>359900000</v>
          </cell>
          <cell r="AP19">
            <v>1793212000</v>
          </cell>
          <cell r="AQ19">
            <v>666074028</v>
          </cell>
          <cell r="AR19">
            <v>0</v>
          </cell>
          <cell r="AS19">
            <v>0</v>
          </cell>
          <cell r="AT19">
            <v>116195929</v>
          </cell>
          <cell r="AU19">
            <v>182940270</v>
          </cell>
          <cell r="AV19">
            <v>0</v>
          </cell>
          <cell r="AW19">
            <v>0</v>
          </cell>
          <cell r="AX19">
            <v>205146878</v>
          </cell>
          <cell r="AY19">
            <v>27015842.100000001</v>
          </cell>
          <cell r="AZ19">
            <v>0</v>
          </cell>
          <cell r="BA19">
            <v>93122492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1</v>
          </cell>
          <cell r="BL19">
            <v>0</v>
          </cell>
          <cell r="BM19">
            <v>0</v>
          </cell>
          <cell r="BN19">
            <v>62714298</v>
          </cell>
          <cell r="BO19">
            <v>0</v>
          </cell>
          <cell r="BP19">
            <v>0</v>
          </cell>
          <cell r="BQ19">
            <v>0</v>
          </cell>
          <cell r="BR19">
            <v>63221100</v>
          </cell>
          <cell r="BS19">
            <v>0</v>
          </cell>
          <cell r="BT19">
            <v>41045125</v>
          </cell>
          <cell r="BU19">
            <v>0</v>
          </cell>
          <cell r="BV19">
            <v>0</v>
          </cell>
          <cell r="BW19">
            <v>0</v>
          </cell>
          <cell r="BX19">
            <v>33251155</v>
          </cell>
          <cell r="BY19">
            <v>0</v>
          </cell>
          <cell r="BZ19">
            <v>35246343</v>
          </cell>
          <cell r="CA19">
            <v>2590588073</v>
          </cell>
          <cell r="CB19">
            <v>221250854</v>
          </cell>
          <cell r="CC19">
            <v>0</v>
          </cell>
          <cell r="CD19">
            <v>1</v>
          </cell>
          <cell r="CE19">
            <v>84038365</v>
          </cell>
          <cell r="CF19">
            <v>0</v>
          </cell>
          <cell r="CG19">
            <v>62029064</v>
          </cell>
          <cell r="CH19">
            <v>0</v>
          </cell>
          <cell r="CI19">
            <v>0</v>
          </cell>
          <cell r="CJ19">
            <v>0</v>
          </cell>
          <cell r="CK19">
            <v>23262645</v>
          </cell>
        </row>
        <row r="20">
          <cell r="A20" t="str">
            <v>kWh- Street Lighting</v>
          </cell>
          <cell r="B20" t="str">
            <v>YVST</v>
          </cell>
          <cell r="C20">
            <v>2007</v>
          </cell>
          <cell r="D20">
            <v>549680</v>
          </cell>
          <cell r="E20">
            <v>10790621</v>
          </cell>
          <cell r="F20">
            <v>8537392</v>
          </cell>
          <cell r="G20">
            <v>1712245</v>
          </cell>
          <cell r="H20">
            <v>7364256</v>
          </cell>
          <cell r="I20">
            <v>9525960</v>
          </cell>
          <cell r="J20">
            <v>2005352</v>
          </cell>
          <cell r="K20">
            <v>9498325</v>
          </cell>
          <cell r="L20">
            <v>2189412</v>
          </cell>
          <cell r="M20">
            <v>1174839</v>
          </cell>
          <cell r="N20">
            <v>294664</v>
          </cell>
          <cell r="O20">
            <v>6663852</v>
          </cell>
          <cell r="P20">
            <v>309013</v>
          </cell>
          <cell r="Q20">
            <v>379504</v>
          </cell>
          <cell r="R20">
            <v>0</v>
          </cell>
          <cell r="S20">
            <v>2333912</v>
          </cell>
          <cell r="T20">
            <v>16887317</v>
          </cell>
          <cell r="U20">
            <v>546343</v>
          </cell>
          <cell r="V20">
            <v>40276452</v>
          </cell>
          <cell r="W20">
            <v>3088357</v>
          </cell>
          <cell r="X20">
            <v>614516</v>
          </cell>
          <cell r="Y20">
            <v>5956928</v>
          </cell>
          <cell r="Z20">
            <v>3522815</v>
          </cell>
          <cell r="AA20">
            <v>1273391</v>
          </cell>
          <cell r="AB20">
            <v>101201</v>
          </cell>
          <cell r="AC20">
            <v>841489.9</v>
          </cell>
          <cell r="AD20">
            <v>8625226.5700000003</v>
          </cell>
          <cell r="AE20">
            <v>7804406</v>
          </cell>
          <cell r="AF20">
            <v>820820.57</v>
          </cell>
          <cell r="AG20">
            <v>1663537</v>
          </cell>
          <cell r="AH20">
            <v>9367620.9399999995</v>
          </cell>
          <cell r="AI20">
            <v>2297657</v>
          </cell>
          <cell r="AJ20">
            <v>2739653.15</v>
          </cell>
          <cell r="AK20">
            <v>1153270</v>
          </cell>
          <cell r="AL20">
            <v>39405462.270000003</v>
          </cell>
          <cell r="AM20">
            <v>332714</v>
          </cell>
          <cell r="AN20">
            <v>1034164</v>
          </cell>
          <cell r="AO20">
            <v>26700000</v>
          </cell>
          <cell r="AP20">
            <v>121922000</v>
          </cell>
          <cell r="AQ20">
            <v>40590919</v>
          </cell>
          <cell r="AR20">
            <v>1576579</v>
          </cell>
          <cell r="AS20">
            <v>1947931</v>
          </cell>
          <cell r="AT20">
            <v>4121037</v>
          </cell>
          <cell r="AU20">
            <v>15778496</v>
          </cell>
          <cell r="AV20">
            <v>2016028</v>
          </cell>
          <cell r="AW20">
            <v>1884913.81</v>
          </cell>
          <cell r="AX20">
            <v>23071309</v>
          </cell>
          <cell r="AY20">
            <v>1448032</v>
          </cell>
          <cell r="AZ20">
            <v>1146938</v>
          </cell>
          <cell r="BA20">
            <v>4726394</v>
          </cell>
          <cell r="BB20">
            <v>10776</v>
          </cell>
          <cell r="BC20">
            <v>12603</v>
          </cell>
          <cell r="BD20">
            <v>7434431</v>
          </cell>
          <cell r="BE20">
            <v>5705362</v>
          </cell>
          <cell r="BF20">
            <v>1729069</v>
          </cell>
          <cell r="BG20">
            <v>996251</v>
          </cell>
          <cell r="BH20">
            <v>3060933</v>
          </cell>
          <cell r="BI20">
            <v>3306186</v>
          </cell>
          <cell r="BJ20">
            <v>1742799</v>
          </cell>
          <cell r="BK20">
            <v>11417414</v>
          </cell>
          <cell r="BL20">
            <v>1597044</v>
          </cell>
          <cell r="BM20">
            <v>2535348</v>
          </cell>
          <cell r="BN20">
            <v>10156755</v>
          </cell>
          <cell r="BO20">
            <v>2427707</v>
          </cell>
          <cell r="BP20">
            <v>7637528</v>
          </cell>
          <cell r="BQ20">
            <v>867845.87</v>
          </cell>
          <cell r="BR20">
            <v>6588942</v>
          </cell>
          <cell r="BS20">
            <v>1803389</v>
          </cell>
          <cell r="BT20">
            <v>42585750</v>
          </cell>
          <cell r="BU20">
            <v>1105833</v>
          </cell>
          <cell r="BV20">
            <v>1392325</v>
          </cell>
          <cell r="BW20">
            <v>489585</v>
          </cell>
          <cell r="BX20">
            <v>2977270</v>
          </cell>
          <cell r="BY20">
            <v>10523382</v>
          </cell>
          <cell r="BZ20">
            <v>1423698</v>
          </cell>
          <cell r="CA20">
            <v>110701061</v>
          </cell>
          <cell r="CB20">
            <v>18950687</v>
          </cell>
          <cell r="CC20">
            <v>1779832</v>
          </cell>
          <cell r="CD20">
            <v>7356113</v>
          </cell>
          <cell r="CE20">
            <v>4691239</v>
          </cell>
          <cell r="CF20">
            <v>728561</v>
          </cell>
          <cell r="CG20">
            <v>1057612.6000000001</v>
          </cell>
          <cell r="CH20">
            <v>415708</v>
          </cell>
          <cell r="CI20">
            <v>4383854.67</v>
          </cell>
          <cell r="CJ20">
            <v>8653489</v>
          </cell>
          <cell r="CK20">
            <v>2408343</v>
          </cell>
        </row>
        <row r="21">
          <cell r="A21" t="str">
            <v>kWh- Sentinel Lighting</v>
          </cell>
          <cell r="B21" t="str">
            <v>YVSL</v>
          </cell>
          <cell r="C21">
            <v>2007</v>
          </cell>
          <cell r="D21">
            <v>2150</v>
          </cell>
          <cell r="E21">
            <v>0</v>
          </cell>
          <cell r="F21">
            <v>685929</v>
          </cell>
          <cell r="G21">
            <v>196420</v>
          </cell>
          <cell r="H21">
            <v>574345</v>
          </cell>
          <cell r="I21">
            <v>0</v>
          </cell>
          <cell r="J21">
            <v>0</v>
          </cell>
          <cell r="K21">
            <v>0</v>
          </cell>
          <cell r="L21">
            <v>797374</v>
          </cell>
          <cell r="M21">
            <v>47727</v>
          </cell>
          <cell r="N21">
            <v>24801</v>
          </cell>
          <cell r="O21">
            <v>402663</v>
          </cell>
          <cell r="P21">
            <v>34714</v>
          </cell>
          <cell r="Q21">
            <v>0</v>
          </cell>
          <cell r="R21">
            <v>0</v>
          </cell>
          <cell r="S21">
            <v>182330</v>
          </cell>
          <cell r="T21">
            <v>1007861</v>
          </cell>
          <cell r="U21">
            <v>76187</v>
          </cell>
          <cell r="V21">
            <v>0</v>
          </cell>
          <cell r="W21">
            <v>142910</v>
          </cell>
          <cell r="X21">
            <v>28144</v>
          </cell>
          <cell r="Y21">
            <v>411307</v>
          </cell>
          <cell r="Z21">
            <v>225471</v>
          </cell>
          <cell r="AA21">
            <v>0</v>
          </cell>
          <cell r="AB21">
            <v>0</v>
          </cell>
          <cell r="AC21">
            <v>0</v>
          </cell>
          <cell r="AD21">
            <v>582854.44999999995</v>
          </cell>
          <cell r="AE21">
            <v>547666</v>
          </cell>
          <cell r="AF21">
            <v>35188.449999999997</v>
          </cell>
          <cell r="AG21">
            <v>0</v>
          </cell>
          <cell r="AH21">
            <v>123807.1</v>
          </cell>
          <cell r="AI21">
            <v>489923</v>
          </cell>
          <cell r="AJ21">
            <v>329106.77</v>
          </cell>
          <cell r="AK21">
            <v>57378</v>
          </cell>
          <cell r="AL21">
            <v>578972.56999999995</v>
          </cell>
          <cell r="AM21">
            <v>0</v>
          </cell>
          <cell r="AN21">
            <v>115602</v>
          </cell>
          <cell r="AO21">
            <v>0</v>
          </cell>
          <cell r="AP21">
            <v>21881000</v>
          </cell>
          <cell r="AQ21">
            <v>87302</v>
          </cell>
          <cell r="AR21">
            <v>133185</v>
          </cell>
          <cell r="AS21">
            <v>0</v>
          </cell>
          <cell r="AT21">
            <v>0</v>
          </cell>
          <cell r="AU21">
            <v>0</v>
          </cell>
          <cell r="AV21">
            <v>49122</v>
          </cell>
          <cell r="AW21">
            <v>40131.360000000001</v>
          </cell>
          <cell r="AX21">
            <v>872679</v>
          </cell>
          <cell r="AY21">
            <v>41824.730000000003</v>
          </cell>
          <cell r="AZ21">
            <v>15948</v>
          </cell>
          <cell r="BA21">
            <v>184576</v>
          </cell>
          <cell r="BB21">
            <v>0</v>
          </cell>
          <cell r="BC21">
            <v>1000</v>
          </cell>
          <cell r="BD21">
            <v>308179</v>
          </cell>
          <cell r="BE21">
            <v>42935</v>
          </cell>
          <cell r="BF21">
            <v>265244</v>
          </cell>
          <cell r="BG21">
            <v>94213</v>
          </cell>
          <cell r="BH21">
            <v>337170</v>
          </cell>
          <cell r="BI21">
            <v>568495</v>
          </cell>
          <cell r="BJ21">
            <v>1</v>
          </cell>
          <cell r="BK21">
            <v>155900</v>
          </cell>
          <cell r="BL21">
            <v>133476</v>
          </cell>
          <cell r="BM21">
            <v>364458</v>
          </cell>
          <cell r="BN21">
            <v>50228</v>
          </cell>
          <cell r="BO21">
            <v>266799</v>
          </cell>
          <cell r="BP21">
            <v>269054</v>
          </cell>
          <cell r="BQ21">
            <v>16059.64</v>
          </cell>
          <cell r="BR21">
            <v>1308319</v>
          </cell>
          <cell r="BS21">
            <v>13929</v>
          </cell>
          <cell r="BT21">
            <v>469111</v>
          </cell>
          <cell r="BU21">
            <v>0</v>
          </cell>
          <cell r="BV21">
            <v>102933</v>
          </cell>
          <cell r="BW21">
            <v>0</v>
          </cell>
          <cell r="BX21">
            <v>114065</v>
          </cell>
          <cell r="BY21">
            <v>64650</v>
          </cell>
          <cell r="BZ21">
            <v>135283.64000000001</v>
          </cell>
          <cell r="CA21">
            <v>0</v>
          </cell>
          <cell r="CB21">
            <v>974975</v>
          </cell>
          <cell r="CC21">
            <v>0</v>
          </cell>
          <cell r="CD21">
            <v>0</v>
          </cell>
          <cell r="CE21">
            <v>980635</v>
          </cell>
          <cell r="CF21">
            <v>37757</v>
          </cell>
          <cell r="CG21">
            <v>23275.24</v>
          </cell>
          <cell r="CH21">
            <v>15475</v>
          </cell>
          <cell r="CI21">
            <v>17694.759999999998</v>
          </cell>
          <cell r="CJ21">
            <v>55925</v>
          </cell>
          <cell r="CK21">
            <v>0</v>
          </cell>
        </row>
        <row r="22">
          <cell r="A22" t="str">
            <v>kW</v>
          </cell>
          <cell r="B22" t="str">
            <v>YD</v>
          </cell>
          <cell r="C22">
            <v>2007</v>
          </cell>
          <cell r="D22">
            <v>51570</v>
          </cell>
          <cell r="E22">
            <v>1977209</v>
          </cell>
          <cell r="F22">
            <v>1540495</v>
          </cell>
          <cell r="G22">
            <v>317500</v>
          </cell>
          <cell r="H22">
            <v>1540864</v>
          </cell>
          <cell r="I22">
            <v>2545503</v>
          </cell>
          <cell r="J22">
            <v>347053</v>
          </cell>
          <cell r="K22">
            <v>2664667</v>
          </cell>
          <cell r="L22">
            <v>340633</v>
          </cell>
          <cell r="M22">
            <v>227350</v>
          </cell>
          <cell r="N22">
            <v>2608</v>
          </cell>
          <cell r="O22">
            <v>1311681</v>
          </cell>
          <cell r="P22">
            <v>43444</v>
          </cell>
          <cell r="Q22">
            <v>14672</v>
          </cell>
          <cell r="R22">
            <v>0</v>
          </cell>
          <cell r="S22">
            <v>224498</v>
          </cell>
          <cell r="T22">
            <v>3943379</v>
          </cell>
          <cell r="U22">
            <v>67780</v>
          </cell>
          <cell r="V22">
            <v>13744944</v>
          </cell>
          <cell r="W22">
            <v>648306</v>
          </cell>
          <cell r="X22">
            <v>39258</v>
          </cell>
          <cell r="Y22">
            <v>534496</v>
          </cell>
          <cell r="Z22">
            <v>1009610</v>
          </cell>
          <cell r="AA22">
            <v>67212</v>
          </cell>
          <cell r="AB22">
            <v>6658</v>
          </cell>
          <cell r="AC22">
            <v>193720</v>
          </cell>
          <cell r="AD22">
            <v>988960</v>
          </cell>
          <cell r="AE22">
            <v>943451</v>
          </cell>
          <cell r="AF22">
            <v>45509</v>
          </cell>
          <cell r="AG22">
            <v>170508</v>
          </cell>
          <cell r="AH22">
            <v>2529146</v>
          </cell>
          <cell r="AI22">
            <v>352531</v>
          </cell>
          <cell r="AJ22">
            <v>451700</v>
          </cell>
          <cell r="AK22">
            <v>172144</v>
          </cell>
          <cell r="AL22">
            <v>9340574</v>
          </cell>
          <cell r="AM22">
            <v>13509</v>
          </cell>
          <cell r="AN22">
            <v>293464</v>
          </cell>
          <cell r="AO22">
            <v>5862900</v>
          </cell>
          <cell r="AP22">
            <v>27927037</v>
          </cell>
          <cell r="AQ22">
            <v>10298333</v>
          </cell>
          <cell r="AR22">
            <v>128007</v>
          </cell>
          <cell r="AS22">
            <v>152822</v>
          </cell>
          <cell r="AT22">
            <v>1039292</v>
          </cell>
          <cell r="AU22">
            <v>2660528</v>
          </cell>
          <cell r="AV22">
            <v>394181</v>
          </cell>
          <cell r="AW22">
            <v>239453</v>
          </cell>
          <cell r="AX22">
            <v>4691176</v>
          </cell>
          <cell r="AY22">
            <v>310736</v>
          </cell>
          <cell r="AZ22">
            <v>358138</v>
          </cell>
          <cell r="BA22">
            <v>918398</v>
          </cell>
          <cell r="BB22">
            <v>606061</v>
          </cell>
          <cell r="BC22">
            <v>888889</v>
          </cell>
          <cell r="BD22">
            <v>1905472</v>
          </cell>
          <cell r="BE22">
            <v>1441079</v>
          </cell>
          <cell r="BF22">
            <v>464393</v>
          </cell>
          <cell r="BG22">
            <v>208442</v>
          </cell>
          <cell r="BH22">
            <v>376524</v>
          </cell>
          <cell r="BI22">
            <v>711142</v>
          </cell>
          <cell r="BJ22">
            <v>170050</v>
          </cell>
          <cell r="BK22">
            <v>2172613</v>
          </cell>
          <cell r="BL22">
            <v>312133</v>
          </cell>
          <cell r="BM22">
            <v>417528</v>
          </cell>
          <cell r="BN22">
            <v>1275852</v>
          </cell>
          <cell r="BO22">
            <v>220582</v>
          </cell>
          <cell r="BP22">
            <v>679337</v>
          </cell>
          <cell r="BQ22">
            <v>92912</v>
          </cell>
          <cell r="BR22">
            <v>978599</v>
          </cell>
          <cell r="BS22">
            <v>284461</v>
          </cell>
          <cell r="BT22">
            <v>10411416</v>
          </cell>
          <cell r="BU22">
            <v>149616</v>
          </cell>
          <cell r="BV22">
            <v>122413</v>
          </cell>
          <cell r="BW22">
            <v>107407</v>
          </cell>
          <cell r="BX22">
            <v>485637</v>
          </cell>
          <cell r="BY22">
            <v>1472236</v>
          </cell>
          <cell r="BZ22">
            <v>369492</v>
          </cell>
          <cell r="CA22">
            <v>43916014</v>
          </cell>
          <cell r="CB22">
            <v>2957199</v>
          </cell>
          <cell r="CC22">
            <v>27828</v>
          </cell>
          <cell r="CD22">
            <v>1844092</v>
          </cell>
          <cell r="CE22">
            <v>710596</v>
          </cell>
          <cell r="CF22">
            <v>154745</v>
          </cell>
          <cell r="CG22">
            <v>254058</v>
          </cell>
          <cell r="CH22">
            <v>101198</v>
          </cell>
          <cell r="CI22">
            <v>292116</v>
          </cell>
          <cell r="CJ22">
            <v>1029856</v>
          </cell>
          <cell r="CK22">
            <v>618033</v>
          </cell>
        </row>
        <row r="23">
          <cell r="A23" t="str">
            <v>kW - Residential</v>
          </cell>
          <cell r="B23" t="str">
            <v>YDR</v>
          </cell>
          <cell r="C23">
            <v>2007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</row>
        <row r="24">
          <cell r="A24" t="str">
            <v>kW- General Service</v>
          </cell>
          <cell r="C24">
            <v>2007</v>
          </cell>
          <cell r="D24">
            <v>50111</v>
          </cell>
          <cell r="E24">
            <v>1945250</v>
          </cell>
          <cell r="F24">
            <v>968429</v>
          </cell>
          <cell r="G24">
            <v>312690</v>
          </cell>
          <cell r="H24">
            <v>1517192</v>
          </cell>
          <cell r="I24">
            <v>2520029</v>
          </cell>
          <cell r="J24">
            <v>265517</v>
          </cell>
          <cell r="K24">
            <v>2117907</v>
          </cell>
          <cell r="L24">
            <v>331557</v>
          </cell>
          <cell r="M24">
            <v>224127</v>
          </cell>
          <cell r="N24">
            <v>1761</v>
          </cell>
          <cell r="O24">
            <v>1166268</v>
          </cell>
          <cell r="P24">
            <v>42236</v>
          </cell>
          <cell r="Q24">
            <v>13628</v>
          </cell>
          <cell r="R24">
            <v>0</v>
          </cell>
          <cell r="S24">
            <v>224498</v>
          </cell>
          <cell r="T24">
            <v>2856529</v>
          </cell>
          <cell r="U24">
            <v>65917</v>
          </cell>
          <cell r="V24">
            <v>11888216</v>
          </cell>
          <cell r="W24">
            <v>475587</v>
          </cell>
          <cell r="X24">
            <v>37494</v>
          </cell>
          <cell r="Y24">
            <v>516188</v>
          </cell>
          <cell r="Z24">
            <v>857138</v>
          </cell>
          <cell r="AA24">
            <v>63900</v>
          </cell>
          <cell r="AB24">
            <v>6372</v>
          </cell>
          <cell r="AC24">
            <v>133252</v>
          </cell>
          <cell r="AD24">
            <v>963853</v>
          </cell>
          <cell r="AE24">
            <v>920414</v>
          </cell>
          <cell r="AF24">
            <v>43439</v>
          </cell>
          <cell r="AG24">
            <v>166130</v>
          </cell>
          <cell r="AH24">
            <v>2033655</v>
          </cell>
          <cell r="AI24">
            <v>344767</v>
          </cell>
          <cell r="AJ24">
            <v>443567</v>
          </cell>
          <cell r="AK24">
            <v>168936</v>
          </cell>
          <cell r="AL24">
            <v>5694010</v>
          </cell>
          <cell r="AM24">
            <v>12582</v>
          </cell>
          <cell r="AN24">
            <v>214682</v>
          </cell>
          <cell r="AO24">
            <v>5146600</v>
          </cell>
          <cell r="AP24">
            <v>19949505</v>
          </cell>
          <cell r="AQ24">
            <v>8985399</v>
          </cell>
          <cell r="AR24">
            <v>123260</v>
          </cell>
          <cell r="AS24">
            <v>147530</v>
          </cell>
          <cell r="AT24">
            <v>720647</v>
          </cell>
          <cell r="AU24">
            <v>2286676</v>
          </cell>
          <cell r="AV24">
            <v>388955</v>
          </cell>
          <cell r="AW24">
            <v>234301</v>
          </cell>
          <cell r="AX24">
            <v>4197224</v>
          </cell>
          <cell r="AY24">
            <v>248441</v>
          </cell>
          <cell r="AZ24">
            <v>354679</v>
          </cell>
          <cell r="BA24">
            <v>717501</v>
          </cell>
          <cell r="BB24">
            <v>595285</v>
          </cell>
          <cell r="BC24">
            <v>875286</v>
          </cell>
          <cell r="BD24">
            <v>1884459</v>
          </cell>
          <cell r="BE24">
            <v>1425593</v>
          </cell>
          <cell r="BF24">
            <v>458866</v>
          </cell>
          <cell r="BG24">
            <v>205292</v>
          </cell>
          <cell r="BH24">
            <v>366845</v>
          </cell>
          <cell r="BI24">
            <v>700360</v>
          </cell>
          <cell r="BJ24">
            <v>165035</v>
          </cell>
          <cell r="BK24">
            <v>2024981</v>
          </cell>
          <cell r="BL24">
            <v>307315</v>
          </cell>
          <cell r="BM24">
            <v>409437</v>
          </cell>
          <cell r="BN24">
            <v>1114160</v>
          </cell>
          <cell r="BO24">
            <v>213039</v>
          </cell>
          <cell r="BP24">
            <v>657184</v>
          </cell>
          <cell r="BQ24">
            <v>90488</v>
          </cell>
          <cell r="BR24">
            <v>830730</v>
          </cell>
          <cell r="BS24">
            <v>278953</v>
          </cell>
          <cell r="BT24">
            <v>10181508</v>
          </cell>
          <cell r="BU24">
            <v>146521</v>
          </cell>
          <cell r="BV24">
            <v>118636</v>
          </cell>
          <cell r="BW24">
            <v>105960</v>
          </cell>
          <cell r="BX24">
            <v>410845</v>
          </cell>
          <cell r="BY24">
            <v>1441285</v>
          </cell>
          <cell r="BZ24">
            <v>286437</v>
          </cell>
          <cell r="CA24">
            <v>38206697</v>
          </cell>
          <cell r="CB24">
            <v>2510156</v>
          </cell>
          <cell r="CC24">
            <v>18650</v>
          </cell>
          <cell r="CD24">
            <v>1823403</v>
          </cell>
          <cell r="CE24">
            <v>442726</v>
          </cell>
          <cell r="CF24">
            <v>152631</v>
          </cell>
          <cell r="CG24">
            <v>113355</v>
          </cell>
          <cell r="CH24">
            <v>100002</v>
          </cell>
          <cell r="CI24">
            <v>280950</v>
          </cell>
          <cell r="CJ24">
            <v>1006404</v>
          </cell>
          <cell r="CK24">
            <v>551939</v>
          </cell>
        </row>
        <row r="25">
          <cell r="A25" t="str">
            <v>kW- Large User, Sub- Transmission, Intermediate/ Embedded Distributor</v>
          </cell>
          <cell r="C25">
            <v>2007</v>
          </cell>
          <cell r="D25">
            <v>0</v>
          </cell>
          <cell r="E25">
            <v>0</v>
          </cell>
          <cell r="F25">
            <v>546679</v>
          </cell>
          <cell r="G25">
            <v>0</v>
          </cell>
          <cell r="H25">
            <v>0</v>
          </cell>
          <cell r="I25">
            <v>0</v>
          </cell>
          <cell r="J25">
            <v>75942</v>
          </cell>
          <cell r="K25">
            <v>520386</v>
          </cell>
          <cell r="L25">
            <v>0</v>
          </cell>
          <cell r="M25">
            <v>0</v>
          </cell>
          <cell r="N25">
            <v>0</v>
          </cell>
          <cell r="O25">
            <v>117142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1038296</v>
          </cell>
          <cell r="U25">
            <v>0</v>
          </cell>
          <cell r="V25">
            <v>1747676</v>
          </cell>
          <cell r="W25">
            <v>163632</v>
          </cell>
          <cell r="X25">
            <v>0</v>
          </cell>
          <cell r="Y25">
            <v>0</v>
          </cell>
          <cell r="Z25">
            <v>141192</v>
          </cell>
          <cell r="AA25">
            <v>0</v>
          </cell>
          <cell r="AB25">
            <v>0</v>
          </cell>
          <cell r="AC25">
            <v>60468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469789</v>
          </cell>
          <cell r="AI25">
            <v>0</v>
          </cell>
          <cell r="AJ25">
            <v>0</v>
          </cell>
          <cell r="AK25">
            <v>0</v>
          </cell>
          <cell r="AL25">
            <v>3534857</v>
          </cell>
          <cell r="AM25">
            <v>0</v>
          </cell>
          <cell r="AN25">
            <v>75608</v>
          </cell>
          <cell r="AO25">
            <v>639900</v>
          </cell>
          <cell r="AP25">
            <v>7977532</v>
          </cell>
          <cell r="AQ25">
            <v>1202670</v>
          </cell>
          <cell r="AR25">
            <v>0</v>
          </cell>
          <cell r="AS25">
            <v>0</v>
          </cell>
          <cell r="AT25">
            <v>307497</v>
          </cell>
          <cell r="AU25">
            <v>330481</v>
          </cell>
          <cell r="AV25">
            <v>0</v>
          </cell>
          <cell r="AW25">
            <v>0</v>
          </cell>
          <cell r="AX25">
            <v>421485</v>
          </cell>
          <cell r="AY25">
            <v>57864</v>
          </cell>
          <cell r="AZ25">
            <v>0</v>
          </cell>
          <cell r="BA25">
            <v>187646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117336</v>
          </cell>
          <cell r="BL25">
            <v>0</v>
          </cell>
          <cell r="BM25">
            <v>0</v>
          </cell>
          <cell r="BN25">
            <v>135954</v>
          </cell>
          <cell r="BO25">
            <v>0</v>
          </cell>
          <cell r="BP25">
            <v>0</v>
          </cell>
          <cell r="BQ25">
            <v>0</v>
          </cell>
          <cell r="BR25">
            <v>128682</v>
          </cell>
          <cell r="BS25">
            <v>0</v>
          </cell>
          <cell r="BT25">
            <v>110828</v>
          </cell>
          <cell r="BU25">
            <v>0</v>
          </cell>
          <cell r="BV25">
            <v>0</v>
          </cell>
          <cell r="BW25">
            <v>0</v>
          </cell>
          <cell r="BX25">
            <v>66206</v>
          </cell>
          <cell r="BY25">
            <v>0</v>
          </cell>
          <cell r="BZ25">
            <v>80207</v>
          </cell>
          <cell r="CA25">
            <v>5389121</v>
          </cell>
          <cell r="CB25">
            <v>391392</v>
          </cell>
          <cell r="CC25">
            <v>0</v>
          </cell>
          <cell r="CD25">
            <v>1</v>
          </cell>
          <cell r="CE25">
            <v>251975</v>
          </cell>
          <cell r="CF25">
            <v>0</v>
          </cell>
          <cell r="CG25">
            <v>137861</v>
          </cell>
          <cell r="CH25">
            <v>0</v>
          </cell>
          <cell r="CI25">
            <v>0</v>
          </cell>
          <cell r="CJ25">
            <v>0</v>
          </cell>
          <cell r="CK25">
            <v>59170</v>
          </cell>
        </row>
        <row r="26">
          <cell r="A26" t="str">
            <v>kW- Street Lighting</v>
          </cell>
          <cell r="C26">
            <v>2007</v>
          </cell>
          <cell r="D26">
            <v>1453</v>
          </cell>
          <cell r="E26">
            <v>31959</v>
          </cell>
          <cell r="F26">
            <v>23751</v>
          </cell>
          <cell r="G26">
            <v>4810</v>
          </cell>
          <cell r="H26">
            <v>21758</v>
          </cell>
          <cell r="I26">
            <v>25474</v>
          </cell>
          <cell r="J26">
            <v>5594</v>
          </cell>
          <cell r="K26">
            <v>26374</v>
          </cell>
          <cell r="L26">
            <v>6653</v>
          </cell>
          <cell r="M26">
            <v>3091</v>
          </cell>
          <cell r="N26">
            <v>780</v>
          </cell>
          <cell r="O26">
            <v>27153</v>
          </cell>
          <cell r="P26">
            <v>1086</v>
          </cell>
          <cell r="Q26">
            <v>1044</v>
          </cell>
          <cell r="R26">
            <v>0</v>
          </cell>
          <cell r="S26">
            <v>0</v>
          </cell>
          <cell r="T26">
            <v>48554</v>
          </cell>
          <cell r="U26">
            <v>1635</v>
          </cell>
          <cell r="V26">
            <v>109052</v>
          </cell>
          <cell r="W26">
            <v>8476</v>
          </cell>
          <cell r="X26">
            <v>1721</v>
          </cell>
          <cell r="Y26">
            <v>17230</v>
          </cell>
          <cell r="Z26">
            <v>10654</v>
          </cell>
          <cell r="AA26">
            <v>3312</v>
          </cell>
          <cell r="AB26">
            <v>286</v>
          </cell>
          <cell r="AC26">
            <v>0</v>
          </cell>
          <cell r="AD26">
            <v>3298</v>
          </cell>
          <cell r="AE26">
            <v>1228</v>
          </cell>
          <cell r="AF26">
            <v>2070</v>
          </cell>
          <cell r="AG26">
            <v>4378</v>
          </cell>
          <cell r="AH26">
            <v>25377</v>
          </cell>
          <cell r="AI26">
            <v>6403</v>
          </cell>
          <cell r="AJ26">
            <v>7476</v>
          </cell>
          <cell r="AK26">
            <v>3054</v>
          </cell>
          <cell r="AL26">
            <v>109964</v>
          </cell>
          <cell r="AM26">
            <v>927</v>
          </cell>
          <cell r="AN26">
            <v>2874</v>
          </cell>
          <cell r="AO26">
            <v>76400</v>
          </cell>
          <cell r="AP26">
            <v>0</v>
          </cell>
          <cell r="AQ26">
            <v>110021</v>
          </cell>
          <cell r="AR26">
            <v>4377</v>
          </cell>
          <cell r="AS26">
            <v>5292</v>
          </cell>
          <cell r="AT26">
            <v>11148</v>
          </cell>
          <cell r="AU26">
            <v>43371</v>
          </cell>
          <cell r="AV26">
            <v>5226</v>
          </cell>
          <cell r="AW26">
            <v>5152</v>
          </cell>
          <cell r="AX26">
            <v>70098</v>
          </cell>
          <cell r="AY26">
            <v>4315</v>
          </cell>
          <cell r="AZ26">
            <v>3449</v>
          </cell>
          <cell r="BA26">
            <v>12738</v>
          </cell>
          <cell r="BB26">
            <v>10776</v>
          </cell>
          <cell r="BC26">
            <v>12603</v>
          </cell>
          <cell r="BD26">
            <v>20219</v>
          </cell>
          <cell r="BE26">
            <v>15440</v>
          </cell>
          <cell r="BF26">
            <v>4779</v>
          </cell>
          <cell r="BG26">
            <v>2890</v>
          </cell>
          <cell r="BH26">
            <v>9342</v>
          </cell>
          <cell r="BI26">
            <v>9239</v>
          </cell>
          <cell r="BJ26">
            <v>5014</v>
          </cell>
          <cell r="BK26">
            <v>30296</v>
          </cell>
          <cell r="BL26">
            <v>4445</v>
          </cell>
          <cell r="BM26">
            <v>7079</v>
          </cell>
          <cell r="BN26">
            <v>25454</v>
          </cell>
          <cell r="BO26">
            <v>6777</v>
          </cell>
          <cell r="BP26">
            <v>21406</v>
          </cell>
          <cell r="BQ26">
            <v>2424</v>
          </cell>
          <cell r="BR26">
            <v>16613</v>
          </cell>
          <cell r="BS26">
            <v>5466</v>
          </cell>
          <cell r="BT26">
            <v>117755</v>
          </cell>
          <cell r="BU26">
            <v>3095</v>
          </cell>
          <cell r="BV26">
            <v>3777</v>
          </cell>
          <cell r="BW26">
            <v>1447</v>
          </cell>
          <cell r="BX26">
            <v>8284</v>
          </cell>
          <cell r="BY26">
            <v>30951</v>
          </cell>
          <cell r="BZ26">
            <v>2524</v>
          </cell>
          <cell r="CA26">
            <v>320196</v>
          </cell>
          <cell r="CB26">
            <v>52999</v>
          </cell>
          <cell r="CC26">
            <v>9178</v>
          </cell>
          <cell r="CD26">
            <v>20688</v>
          </cell>
          <cell r="CE26">
            <v>13091</v>
          </cell>
          <cell r="CF26">
            <v>2009</v>
          </cell>
          <cell r="CG26">
            <v>2842</v>
          </cell>
          <cell r="CH26">
            <v>1196</v>
          </cell>
          <cell r="CI26">
            <v>11166</v>
          </cell>
          <cell r="CJ26">
            <v>23374</v>
          </cell>
          <cell r="CK26">
            <v>6924</v>
          </cell>
        </row>
        <row r="27">
          <cell r="A27" t="str">
            <v>kW- Sentinel Lighting</v>
          </cell>
          <cell r="C27">
            <v>2007</v>
          </cell>
          <cell r="D27">
            <v>6</v>
          </cell>
          <cell r="E27">
            <v>0</v>
          </cell>
          <cell r="F27">
            <v>1636</v>
          </cell>
          <cell r="G27">
            <v>0</v>
          </cell>
          <cell r="H27">
            <v>1914</v>
          </cell>
          <cell r="I27">
            <v>0</v>
          </cell>
          <cell r="J27">
            <v>0</v>
          </cell>
          <cell r="K27">
            <v>0</v>
          </cell>
          <cell r="L27">
            <v>2423</v>
          </cell>
          <cell r="M27">
            <v>132</v>
          </cell>
          <cell r="N27">
            <v>67</v>
          </cell>
          <cell r="O27">
            <v>1118</v>
          </cell>
          <cell r="P27">
            <v>122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228</v>
          </cell>
          <cell r="V27">
            <v>0</v>
          </cell>
          <cell r="W27">
            <v>611</v>
          </cell>
          <cell r="X27">
            <v>43</v>
          </cell>
          <cell r="Y27">
            <v>1078</v>
          </cell>
          <cell r="Z27">
            <v>626</v>
          </cell>
          <cell r="AA27">
            <v>0</v>
          </cell>
          <cell r="AB27">
            <v>0</v>
          </cell>
          <cell r="AC27">
            <v>0</v>
          </cell>
          <cell r="AD27">
            <v>21809</v>
          </cell>
          <cell r="AE27">
            <v>21809</v>
          </cell>
          <cell r="AF27">
            <v>0</v>
          </cell>
          <cell r="AG27">
            <v>0</v>
          </cell>
          <cell r="AH27">
            <v>325</v>
          </cell>
          <cell r="AI27">
            <v>1361</v>
          </cell>
          <cell r="AJ27">
            <v>657</v>
          </cell>
          <cell r="AK27">
            <v>154</v>
          </cell>
          <cell r="AL27">
            <v>1743</v>
          </cell>
          <cell r="AM27">
            <v>0</v>
          </cell>
          <cell r="AN27">
            <v>300</v>
          </cell>
          <cell r="AO27">
            <v>0</v>
          </cell>
          <cell r="AP27">
            <v>0</v>
          </cell>
          <cell r="AQ27">
            <v>243</v>
          </cell>
          <cell r="AR27">
            <v>370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2369</v>
          </cell>
          <cell r="AY27">
            <v>116</v>
          </cell>
          <cell r="AZ27">
            <v>10</v>
          </cell>
          <cell r="BA27">
            <v>513</v>
          </cell>
          <cell r="BB27">
            <v>0</v>
          </cell>
          <cell r="BC27">
            <v>1000</v>
          </cell>
          <cell r="BD27">
            <v>794</v>
          </cell>
          <cell r="BE27">
            <v>46</v>
          </cell>
          <cell r="BF27">
            <v>748</v>
          </cell>
          <cell r="BG27">
            <v>260</v>
          </cell>
          <cell r="BH27">
            <v>337</v>
          </cell>
          <cell r="BI27">
            <v>1543</v>
          </cell>
          <cell r="BJ27">
            <v>1</v>
          </cell>
          <cell r="BK27">
            <v>0</v>
          </cell>
          <cell r="BL27">
            <v>373</v>
          </cell>
          <cell r="BM27">
            <v>1012</v>
          </cell>
          <cell r="BN27">
            <v>284</v>
          </cell>
          <cell r="BO27">
            <v>766</v>
          </cell>
          <cell r="BP27">
            <v>747</v>
          </cell>
          <cell r="BQ27">
            <v>0</v>
          </cell>
          <cell r="BR27">
            <v>2574</v>
          </cell>
          <cell r="BS27">
            <v>42</v>
          </cell>
          <cell r="BT27">
            <v>1325</v>
          </cell>
          <cell r="BU27">
            <v>0</v>
          </cell>
          <cell r="BV27">
            <v>0</v>
          </cell>
          <cell r="BW27">
            <v>0</v>
          </cell>
          <cell r="BX27">
            <v>302</v>
          </cell>
          <cell r="BY27">
            <v>0</v>
          </cell>
          <cell r="BZ27">
            <v>324</v>
          </cell>
          <cell r="CA27">
            <v>0</v>
          </cell>
          <cell r="CB27">
            <v>2652</v>
          </cell>
          <cell r="CC27">
            <v>0</v>
          </cell>
          <cell r="CD27">
            <v>0</v>
          </cell>
          <cell r="CE27">
            <v>2804</v>
          </cell>
          <cell r="CF27">
            <v>105</v>
          </cell>
          <cell r="CG27">
            <v>0</v>
          </cell>
          <cell r="CH27">
            <v>0</v>
          </cell>
          <cell r="CI27">
            <v>0</v>
          </cell>
          <cell r="CJ27">
            <v>78</v>
          </cell>
          <cell r="CK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2007</v>
          </cell>
          <cell r="D28">
            <v>864203.4</v>
          </cell>
          <cell r="E28">
            <v>27617627</v>
          </cell>
          <cell r="F28">
            <v>15451219</v>
          </cell>
          <cell r="G28">
            <v>5812219</v>
          </cell>
          <cell r="H28">
            <v>15414338</v>
          </cell>
          <cell r="I28">
            <v>27179791.77</v>
          </cell>
          <cell r="J28">
            <v>4626290</v>
          </cell>
          <cell r="K28">
            <v>20952248</v>
          </cell>
          <cell r="L28">
            <v>8034341.96</v>
          </cell>
          <cell r="M28">
            <v>2430484.7000000002</v>
          </cell>
          <cell r="N28">
            <v>574670.55000000005</v>
          </cell>
          <cell r="O28">
            <v>13968090</v>
          </cell>
          <cell r="P28">
            <v>615625.82999999996</v>
          </cell>
          <cell r="Q28">
            <v>591572.07999999996</v>
          </cell>
          <cell r="R28">
            <v>0</v>
          </cell>
          <cell r="S28">
            <v>1596763.64</v>
          </cell>
          <cell r="T28">
            <v>43320411</v>
          </cell>
          <cell r="U28">
            <v>1791527.36</v>
          </cell>
          <cell r="V28">
            <v>114202809</v>
          </cell>
          <cell r="W28">
            <v>6612498.1799999988</v>
          </cell>
          <cell r="X28">
            <v>1212313.54</v>
          </cell>
          <cell r="Y28">
            <v>9654568.0799999982</v>
          </cell>
          <cell r="Z28">
            <v>9085608.8300000019</v>
          </cell>
          <cell r="AA28">
            <v>6246950.4900000002</v>
          </cell>
          <cell r="AB28">
            <v>224440.31</v>
          </cell>
          <cell r="AC28">
            <v>9217309.709999999</v>
          </cell>
          <cell r="AD28">
            <v>21493855.009999998</v>
          </cell>
          <cell r="AE28">
            <v>20667045.009999998</v>
          </cell>
          <cell r="AF28">
            <v>826810</v>
          </cell>
          <cell r="AG28">
            <v>3279662.77</v>
          </cell>
          <cell r="AH28">
            <v>23281784.669999998</v>
          </cell>
          <cell r="AI28">
            <v>11708821.820000002</v>
          </cell>
          <cell r="AJ28">
            <v>8317075</v>
          </cell>
          <cell r="AK28">
            <v>683601.96</v>
          </cell>
          <cell r="AL28">
            <v>84796818.030000001</v>
          </cell>
          <cell r="AM28">
            <v>240007.18</v>
          </cell>
          <cell r="AN28">
            <v>721335</v>
          </cell>
          <cell r="AO28">
            <v>66308300</v>
          </cell>
          <cell r="AP28">
            <v>843522000</v>
          </cell>
          <cell r="AQ28">
            <v>131145092.33999999</v>
          </cell>
          <cell r="AR28">
            <v>6489034.0600000005</v>
          </cell>
          <cell r="AS28">
            <v>1946146.14</v>
          </cell>
          <cell r="AT28">
            <v>10066544.299999999</v>
          </cell>
          <cell r="AU28">
            <v>32768636.399999999</v>
          </cell>
          <cell r="AV28">
            <v>3096873</v>
          </cell>
          <cell r="AW28">
            <v>4600385.22</v>
          </cell>
          <cell r="AX28">
            <v>51656613</v>
          </cell>
          <cell r="AY28">
            <v>3050380.72</v>
          </cell>
          <cell r="AZ28">
            <v>2808256.39</v>
          </cell>
          <cell r="BA28">
            <v>10253944.120000001</v>
          </cell>
          <cell r="BB28">
            <v>386561</v>
          </cell>
          <cell r="BC28">
            <v>14783943.890000001</v>
          </cell>
          <cell r="BD28">
            <v>60429046.600000001</v>
          </cell>
          <cell r="BE28">
            <v>52359124</v>
          </cell>
          <cell r="BF28">
            <v>8069922.5999999996</v>
          </cell>
          <cell r="BG28">
            <v>4601795.12</v>
          </cell>
          <cell r="BH28">
            <v>9826277</v>
          </cell>
          <cell r="BI28">
            <v>8734127</v>
          </cell>
          <cell r="BJ28">
            <v>2246860</v>
          </cell>
          <cell r="BK28">
            <v>29111558</v>
          </cell>
          <cell r="BL28">
            <v>4096711.29</v>
          </cell>
          <cell r="BM28">
            <v>6200807</v>
          </cell>
          <cell r="BN28">
            <v>17166980</v>
          </cell>
          <cell r="BO28">
            <v>3460208.82</v>
          </cell>
          <cell r="BP28">
            <v>11785501</v>
          </cell>
          <cell r="BQ28">
            <v>1785959.97</v>
          </cell>
          <cell r="BR28">
            <v>12274743.679999998</v>
          </cell>
          <cell r="BS28">
            <v>4609704.3099999996</v>
          </cell>
          <cell r="BT28">
            <v>109973336</v>
          </cell>
          <cell r="BU28">
            <v>1487615</v>
          </cell>
          <cell r="BV28">
            <v>1520021.49</v>
          </cell>
          <cell r="BW28">
            <v>1440779.39</v>
          </cell>
          <cell r="BX28">
            <v>6047480.1100000003</v>
          </cell>
          <cell r="BY28">
            <v>0</v>
          </cell>
          <cell r="BZ28">
            <v>4469160</v>
          </cell>
          <cell r="CA28">
            <v>442493619</v>
          </cell>
          <cell r="CB28">
            <v>42404645</v>
          </cell>
          <cell r="CC28">
            <v>3264689.98</v>
          </cell>
          <cell r="CD28">
            <v>24679626</v>
          </cell>
          <cell r="CE28">
            <v>6856128.9899999993</v>
          </cell>
          <cell r="CF28">
            <v>1214544.8400000001</v>
          </cell>
          <cell r="CG28">
            <v>1743107.26</v>
          </cell>
          <cell r="CH28">
            <v>847100</v>
          </cell>
          <cell r="CI28">
            <v>7759125.8099999996</v>
          </cell>
          <cell r="CJ28">
            <v>17794459</v>
          </cell>
          <cell r="CK28">
            <v>6409964.1699999999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2007</v>
          </cell>
          <cell r="D29">
            <v>588860.21</v>
          </cell>
          <cell r="E29">
            <v>17567935</v>
          </cell>
          <cell r="F29">
            <v>8147503</v>
          </cell>
          <cell r="G29">
            <v>2869873</v>
          </cell>
          <cell r="H29">
            <v>8609774</v>
          </cell>
          <cell r="I29">
            <v>16571242.470000001</v>
          </cell>
          <cell r="J29">
            <v>3187790</v>
          </cell>
          <cell r="K29">
            <v>10123678</v>
          </cell>
          <cell r="L29">
            <v>4111901.08</v>
          </cell>
          <cell r="M29">
            <v>1489356.45</v>
          </cell>
          <cell r="N29">
            <v>417483.52000000002</v>
          </cell>
          <cell r="O29">
            <v>8066636</v>
          </cell>
          <cell r="P29">
            <v>313941.67</v>
          </cell>
          <cell r="Q29">
            <v>416466.55</v>
          </cell>
          <cell r="R29">
            <v>0</v>
          </cell>
          <cell r="S29">
            <v>891586.36</v>
          </cell>
          <cell r="T29">
            <v>20643264</v>
          </cell>
          <cell r="U29">
            <v>790578.12</v>
          </cell>
          <cell r="V29">
            <v>43668341</v>
          </cell>
          <cell r="W29">
            <v>3305948.24</v>
          </cell>
          <cell r="X29">
            <v>714515.87</v>
          </cell>
          <cell r="Y29">
            <v>6812627.0199999996</v>
          </cell>
          <cell r="Z29">
            <v>5112770.46</v>
          </cell>
          <cell r="AA29">
            <v>3074838.22</v>
          </cell>
          <cell r="AB29">
            <v>155733.19</v>
          </cell>
          <cell r="AC29">
            <v>6848693.1799999997</v>
          </cell>
          <cell r="AD29">
            <v>12187814.779999999</v>
          </cell>
          <cell r="AE29">
            <v>11551594.1</v>
          </cell>
          <cell r="AF29">
            <v>636220.68000000005</v>
          </cell>
          <cell r="AG29">
            <v>2364468.25</v>
          </cell>
          <cell r="AH29">
            <v>13363823.1</v>
          </cell>
          <cell r="AI29">
            <v>7822874.0499999998</v>
          </cell>
          <cell r="AJ29">
            <v>4788491</v>
          </cell>
          <cell r="AK29">
            <v>264094.25</v>
          </cell>
          <cell r="AL29">
            <v>60585357.640000001</v>
          </cell>
          <cell r="AM29">
            <v>168316.02</v>
          </cell>
          <cell r="AN29">
            <v>447537</v>
          </cell>
          <cell r="AO29">
            <v>35313500</v>
          </cell>
          <cell r="AP29">
            <v>575965000</v>
          </cell>
          <cell r="AQ29">
            <v>70800351.510000005</v>
          </cell>
          <cell r="AR29">
            <v>5133681.07</v>
          </cell>
          <cell r="AS29">
            <v>1164235.1599999999</v>
          </cell>
          <cell r="AT29">
            <v>5303431.53</v>
          </cell>
          <cell r="AU29">
            <v>16566324.390000001</v>
          </cell>
          <cell r="AV29">
            <v>1524347</v>
          </cell>
          <cell r="AW29">
            <v>2400179.58</v>
          </cell>
          <cell r="AX29">
            <v>32524237</v>
          </cell>
          <cell r="AY29">
            <v>2195362.96</v>
          </cell>
          <cell r="AZ29">
            <v>1729346.22</v>
          </cell>
          <cell r="BA29">
            <v>6054708.25</v>
          </cell>
          <cell r="BB29">
            <v>185812</v>
          </cell>
          <cell r="BC29">
            <v>8085537.8200000003</v>
          </cell>
          <cell r="BD29">
            <v>19435271.91</v>
          </cell>
          <cell r="BE29">
            <v>15256878</v>
          </cell>
          <cell r="BF29">
            <v>4178393.91</v>
          </cell>
          <cell r="BG29">
            <v>2165327.46</v>
          </cell>
          <cell r="BH29">
            <v>6459105</v>
          </cell>
          <cell r="BI29">
            <v>4844727</v>
          </cell>
          <cell r="BJ29">
            <v>1402866</v>
          </cell>
          <cell r="BK29">
            <v>17299707</v>
          </cell>
          <cell r="BL29">
            <v>2762644.64</v>
          </cell>
          <cell r="BM29">
            <v>3117158</v>
          </cell>
          <cell r="BN29">
            <v>8815853</v>
          </cell>
          <cell r="BO29">
            <v>1950099.88</v>
          </cell>
          <cell r="BP29">
            <v>6215178</v>
          </cell>
          <cell r="BQ29">
            <v>977162.59</v>
          </cell>
          <cell r="BR29">
            <v>7493047.4500000002</v>
          </cell>
          <cell r="BS29">
            <v>2501362.38</v>
          </cell>
          <cell r="BT29">
            <v>54987411</v>
          </cell>
          <cell r="BU29">
            <v>868920</v>
          </cell>
          <cell r="BV29">
            <v>934540.47</v>
          </cell>
          <cell r="BW29">
            <v>835049.66</v>
          </cell>
          <cell r="BX29">
            <v>3799758.91</v>
          </cell>
          <cell r="BY29">
            <v>0</v>
          </cell>
          <cell r="BZ29">
            <v>1672200</v>
          </cell>
          <cell r="CA29">
            <v>180070458</v>
          </cell>
          <cell r="CB29">
            <v>26543555</v>
          </cell>
          <cell r="CC29">
            <v>2556898.39</v>
          </cell>
          <cell r="CD29">
            <v>13271369</v>
          </cell>
          <cell r="CE29">
            <v>4890882.3</v>
          </cell>
          <cell r="CF29">
            <v>630260.71</v>
          </cell>
          <cell r="CG29">
            <v>765738.04</v>
          </cell>
          <cell r="CH29">
            <v>429535</v>
          </cell>
          <cell r="CI29">
            <v>4862334.3</v>
          </cell>
          <cell r="CJ29">
            <v>11867621</v>
          </cell>
          <cell r="CK29">
            <v>3731808.84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2007</v>
          </cell>
          <cell r="D30">
            <v>255253.14</v>
          </cell>
          <cell r="E30">
            <v>9958303</v>
          </cell>
          <cell r="F30">
            <v>5674042</v>
          </cell>
          <cell r="G30">
            <v>2878826</v>
          </cell>
          <cell r="H30">
            <v>6733652</v>
          </cell>
          <cell r="I30">
            <v>10569258.559999999</v>
          </cell>
          <cell r="J30">
            <v>1082100</v>
          </cell>
          <cell r="K30">
            <v>9969983</v>
          </cell>
          <cell r="L30">
            <v>3832097.3899999997</v>
          </cell>
          <cell r="M30">
            <v>930276.81</v>
          </cell>
          <cell r="N30">
            <v>150112.74</v>
          </cell>
          <cell r="O30">
            <v>5140891</v>
          </cell>
          <cell r="P30">
            <v>297244.90000000002</v>
          </cell>
          <cell r="Q30">
            <v>167643.66</v>
          </cell>
          <cell r="R30">
            <v>0</v>
          </cell>
          <cell r="S30">
            <v>701665.53</v>
          </cell>
          <cell r="T30">
            <v>17594675</v>
          </cell>
          <cell r="U30">
            <v>986084</v>
          </cell>
          <cell r="V30">
            <v>64600470</v>
          </cell>
          <cell r="W30">
            <v>3013170.76</v>
          </cell>
          <cell r="X30">
            <v>487740.8</v>
          </cell>
          <cell r="Y30">
            <v>2730684.83</v>
          </cell>
          <cell r="Z30">
            <v>3597824.93</v>
          </cell>
          <cell r="AA30">
            <v>3068803.5599999996</v>
          </cell>
          <cell r="AB30">
            <v>66028.75</v>
          </cell>
          <cell r="AC30">
            <v>1832452.13</v>
          </cell>
          <cell r="AD30">
            <v>9240183.7300000004</v>
          </cell>
          <cell r="AE30">
            <v>9066175.4199999999</v>
          </cell>
          <cell r="AF30">
            <v>174008.31</v>
          </cell>
          <cell r="AG30">
            <v>881229.04</v>
          </cell>
          <cell r="AH30">
            <v>9242604.25</v>
          </cell>
          <cell r="AI30">
            <v>3779673.65</v>
          </cell>
          <cell r="AJ30">
            <v>3471554</v>
          </cell>
          <cell r="AK30">
            <v>402665.80000000005</v>
          </cell>
          <cell r="AL30">
            <v>22085769.130000003</v>
          </cell>
          <cell r="AM30">
            <v>66108.430000000008</v>
          </cell>
          <cell r="AN30">
            <v>158996</v>
          </cell>
          <cell r="AO30">
            <v>28363000</v>
          </cell>
          <cell r="AP30">
            <v>252607000</v>
          </cell>
          <cell r="AQ30">
            <v>56620910.689999998</v>
          </cell>
          <cell r="AR30">
            <v>1310937.67</v>
          </cell>
          <cell r="AS30">
            <v>743929.37</v>
          </cell>
          <cell r="AT30">
            <v>4283955.2300000004</v>
          </cell>
          <cell r="AU30">
            <v>14865964.98</v>
          </cell>
          <cell r="AV30">
            <v>1562523</v>
          </cell>
          <cell r="AW30">
            <v>2153756.16</v>
          </cell>
          <cell r="AX30">
            <v>18083718</v>
          </cell>
          <cell r="AY30">
            <v>828437.77</v>
          </cell>
          <cell r="AZ30">
            <v>1054113.8</v>
          </cell>
          <cell r="BA30">
            <v>3718709.4000000004</v>
          </cell>
          <cell r="BB30">
            <v>195443</v>
          </cell>
          <cell r="BC30">
            <v>6632745.5299999993</v>
          </cell>
          <cell r="BD30">
            <v>40634405.789999999</v>
          </cell>
          <cell r="BE30">
            <v>36769914</v>
          </cell>
          <cell r="BF30">
            <v>3864491.79</v>
          </cell>
          <cell r="BG30">
            <v>2389941.31</v>
          </cell>
          <cell r="BH30">
            <v>3301616</v>
          </cell>
          <cell r="BI30">
            <v>3813808</v>
          </cell>
          <cell r="BJ30">
            <v>808150</v>
          </cell>
          <cell r="BK30">
            <v>10918693</v>
          </cell>
          <cell r="BL30">
            <v>1330077.6100000001</v>
          </cell>
          <cell r="BM30">
            <v>2990963</v>
          </cell>
          <cell r="BN30">
            <v>7410429</v>
          </cell>
          <cell r="BO30">
            <v>1459960.38</v>
          </cell>
          <cell r="BP30">
            <v>5443680</v>
          </cell>
          <cell r="BQ30">
            <v>793806.78</v>
          </cell>
          <cell r="BR30">
            <v>4567003.59</v>
          </cell>
          <cell r="BS30">
            <v>2040546.7000000002</v>
          </cell>
          <cell r="BT30">
            <v>53955895</v>
          </cell>
          <cell r="BU30">
            <v>599719</v>
          </cell>
          <cell r="BV30">
            <v>539345.25</v>
          </cell>
          <cell r="BW30">
            <v>596870.60000000009</v>
          </cell>
          <cell r="BX30">
            <v>2198913.46</v>
          </cell>
          <cell r="BY30">
            <v>0</v>
          </cell>
          <cell r="BZ30">
            <v>2681758</v>
          </cell>
          <cell r="CA30">
            <v>242792605</v>
          </cell>
          <cell r="CB30">
            <v>14750451</v>
          </cell>
          <cell r="CC30">
            <v>697921.53</v>
          </cell>
          <cell r="CD30">
            <v>11214239</v>
          </cell>
          <cell r="CE30">
            <v>1481235.8199999998</v>
          </cell>
          <cell r="CF30">
            <v>577558.36</v>
          </cell>
          <cell r="CG30">
            <v>743941.23</v>
          </cell>
          <cell r="CH30">
            <v>413434</v>
          </cell>
          <cell r="CI30">
            <v>2704239.58</v>
          </cell>
          <cell r="CJ30">
            <v>5689577</v>
          </cell>
          <cell r="CK30">
            <v>2337694.87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2007</v>
          </cell>
          <cell r="D31">
            <v>0</v>
          </cell>
          <cell r="E31">
            <v>0</v>
          </cell>
          <cell r="F31">
            <v>1364075</v>
          </cell>
          <cell r="G31">
            <v>0</v>
          </cell>
          <cell r="H31">
            <v>0</v>
          </cell>
          <cell r="I31">
            <v>0</v>
          </cell>
          <cell r="J31">
            <v>324000</v>
          </cell>
          <cell r="K31">
            <v>774807</v>
          </cell>
          <cell r="L31">
            <v>0</v>
          </cell>
          <cell r="M31">
            <v>0</v>
          </cell>
          <cell r="N31">
            <v>0</v>
          </cell>
          <cell r="O31">
            <v>562748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4515546</v>
          </cell>
          <cell r="U31">
            <v>0</v>
          </cell>
          <cell r="V31">
            <v>5411021</v>
          </cell>
          <cell r="W31">
            <v>243667.56</v>
          </cell>
          <cell r="X31">
            <v>0</v>
          </cell>
          <cell r="Y31">
            <v>0</v>
          </cell>
          <cell r="Z31">
            <v>305506.56</v>
          </cell>
          <cell r="AA31">
            <v>0</v>
          </cell>
          <cell r="AB31">
            <v>0</v>
          </cell>
          <cell r="AC31">
            <v>517569.31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626392.63</v>
          </cell>
          <cell r="AI31">
            <v>0</v>
          </cell>
          <cell r="AJ31">
            <v>0</v>
          </cell>
          <cell r="AK31">
            <v>0</v>
          </cell>
          <cell r="AL31">
            <v>1763269.61</v>
          </cell>
          <cell r="AM31">
            <v>0</v>
          </cell>
          <cell r="AN31">
            <v>104395</v>
          </cell>
          <cell r="AO31">
            <v>2433800</v>
          </cell>
          <cell r="AP31">
            <v>9025000</v>
          </cell>
          <cell r="AQ31">
            <v>3320357.91</v>
          </cell>
          <cell r="AR31">
            <v>0</v>
          </cell>
          <cell r="AS31">
            <v>0</v>
          </cell>
          <cell r="AT31">
            <v>386420</v>
          </cell>
          <cell r="AU31">
            <v>933317.22</v>
          </cell>
          <cell r="AV31">
            <v>0</v>
          </cell>
          <cell r="AW31">
            <v>0</v>
          </cell>
          <cell r="AX31">
            <v>838964</v>
          </cell>
          <cell r="AY31">
            <v>13384.35</v>
          </cell>
          <cell r="AZ31">
            <v>0</v>
          </cell>
          <cell r="BA31">
            <v>456235.46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733236</v>
          </cell>
          <cell r="BL31">
            <v>0</v>
          </cell>
          <cell r="BM31">
            <v>0</v>
          </cell>
          <cell r="BN31">
            <v>646310</v>
          </cell>
          <cell r="BO31">
            <v>0</v>
          </cell>
          <cell r="BP31">
            <v>0</v>
          </cell>
          <cell r="BQ31">
            <v>0</v>
          </cell>
          <cell r="BR31">
            <v>98177.04</v>
          </cell>
          <cell r="BS31">
            <v>0</v>
          </cell>
          <cell r="BT31">
            <v>183755</v>
          </cell>
          <cell r="BU31">
            <v>0</v>
          </cell>
          <cell r="BV31">
            <v>0</v>
          </cell>
          <cell r="BW31">
            <v>0</v>
          </cell>
          <cell r="BX31">
            <v>32836.660000000003</v>
          </cell>
          <cell r="BY31">
            <v>0</v>
          </cell>
          <cell r="BZ31">
            <v>64397</v>
          </cell>
          <cell r="CA31">
            <v>17945532</v>
          </cell>
          <cell r="CB31">
            <v>746680</v>
          </cell>
          <cell r="CC31">
            <v>0</v>
          </cell>
          <cell r="CD31">
            <v>1</v>
          </cell>
          <cell r="CE31">
            <v>456174.08000000002</v>
          </cell>
          <cell r="CF31">
            <v>0</v>
          </cell>
          <cell r="CG31">
            <v>209117</v>
          </cell>
          <cell r="CH31">
            <v>0</v>
          </cell>
          <cell r="CI31">
            <v>0</v>
          </cell>
          <cell r="CJ31">
            <v>0</v>
          </cell>
          <cell r="CK31">
            <v>274148.58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2007</v>
          </cell>
          <cell r="D32">
            <v>328.99</v>
          </cell>
          <cell r="E32">
            <v>0</v>
          </cell>
          <cell r="F32">
            <v>19476</v>
          </cell>
          <cell r="G32">
            <v>12213</v>
          </cell>
          <cell r="H32">
            <v>4658</v>
          </cell>
          <cell r="I32">
            <v>0</v>
          </cell>
          <cell r="J32">
            <v>0</v>
          </cell>
          <cell r="K32">
            <v>0</v>
          </cell>
          <cell r="L32">
            <v>25627.919999999998</v>
          </cell>
          <cell r="M32">
            <v>459.88</v>
          </cell>
          <cell r="N32">
            <v>851.96</v>
          </cell>
          <cell r="O32">
            <v>178857</v>
          </cell>
          <cell r="P32">
            <v>328.65</v>
          </cell>
          <cell r="Q32">
            <v>0</v>
          </cell>
          <cell r="R32">
            <v>0</v>
          </cell>
          <cell r="S32">
            <v>0</v>
          </cell>
          <cell r="T32">
            <v>21318</v>
          </cell>
          <cell r="U32">
            <v>-967.17</v>
          </cell>
          <cell r="V32">
            <v>0</v>
          </cell>
          <cell r="W32">
            <v>9370.85</v>
          </cell>
          <cell r="X32">
            <v>1212.97</v>
          </cell>
          <cell r="Y32">
            <v>7121.37</v>
          </cell>
          <cell r="Z32">
            <v>3359.16</v>
          </cell>
          <cell r="AA32">
            <v>0</v>
          </cell>
          <cell r="AB32">
            <v>0</v>
          </cell>
          <cell r="AC32">
            <v>0</v>
          </cell>
          <cell r="AD32">
            <v>7563.21</v>
          </cell>
          <cell r="AE32">
            <v>6691.93</v>
          </cell>
          <cell r="AF32">
            <v>871.28</v>
          </cell>
          <cell r="AG32">
            <v>0</v>
          </cell>
          <cell r="AH32">
            <v>4349.91</v>
          </cell>
          <cell r="AI32">
            <v>22077.88</v>
          </cell>
          <cell r="AJ32">
            <v>7020</v>
          </cell>
          <cell r="AK32">
            <v>2533.09</v>
          </cell>
          <cell r="AL32">
            <v>21903.89</v>
          </cell>
          <cell r="AM32">
            <v>0</v>
          </cell>
          <cell r="AN32">
            <v>1422</v>
          </cell>
          <cell r="AO32">
            <v>0</v>
          </cell>
          <cell r="AP32">
            <v>993000</v>
          </cell>
          <cell r="AQ32">
            <v>0</v>
          </cell>
          <cell r="AR32">
            <v>4995.8999999999996</v>
          </cell>
          <cell r="AS32">
            <v>0</v>
          </cell>
          <cell r="AT32">
            <v>0</v>
          </cell>
          <cell r="AU32">
            <v>0</v>
          </cell>
          <cell r="AV32">
            <v>1546</v>
          </cell>
          <cell r="AW32">
            <v>1367.14</v>
          </cell>
          <cell r="AX32">
            <v>8189</v>
          </cell>
          <cell r="AY32">
            <v>313.24</v>
          </cell>
          <cell r="AZ32">
            <v>412.62</v>
          </cell>
          <cell r="BA32">
            <v>3885.1</v>
          </cell>
          <cell r="BB32">
            <v>0</v>
          </cell>
          <cell r="BC32">
            <v>11397.19</v>
          </cell>
          <cell r="BD32">
            <v>7684</v>
          </cell>
          <cell r="BE32">
            <v>2579</v>
          </cell>
          <cell r="BF32">
            <v>5105</v>
          </cell>
          <cell r="BG32">
            <v>4513.07</v>
          </cell>
          <cell r="BH32">
            <v>10731</v>
          </cell>
          <cell r="BI32">
            <v>17347</v>
          </cell>
          <cell r="BJ32">
            <v>290</v>
          </cell>
          <cell r="BK32">
            <v>11775</v>
          </cell>
          <cell r="BL32">
            <v>1526.11</v>
          </cell>
          <cell r="BM32">
            <v>16737</v>
          </cell>
          <cell r="BN32">
            <v>1418</v>
          </cell>
          <cell r="BO32">
            <v>6865.47</v>
          </cell>
          <cell r="BP32">
            <v>14337</v>
          </cell>
          <cell r="BQ32">
            <v>470.55</v>
          </cell>
          <cell r="BR32">
            <v>15287.43</v>
          </cell>
          <cell r="BS32">
            <v>950.24</v>
          </cell>
          <cell r="BT32">
            <v>6465</v>
          </cell>
          <cell r="BU32">
            <v>0</v>
          </cell>
          <cell r="BV32">
            <v>1943.14</v>
          </cell>
          <cell r="BW32">
            <v>0</v>
          </cell>
          <cell r="BX32">
            <v>7498.43</v>
          </cell>
          <cell r="BY32">
            <v>0</v>
          </cell>
          <cell r="BZ32">
            <v>18448</v>
          </cell>
          <cell r="CA32">
            <v>0</v>
          </cell>
          <cell r="CB32">
            <v>7677</v>
          </cell>
          <cell r="CC32">
            <v>0</v>
          </cell>
          <cell r="CD32">
            <v>0</v>
          </cell>
          <cell r="CE32">
            <v>4899.33</v>
          </cell>
          <cell r="CF32">
            <v>542.25</v>
          </cell>
          <cell r="CG32">
            <v>1190.32</v>
          </cell>
          <cell r="CH32">
            <v>85</v>
          </cell>
          <cell r="CI32">
            <v>364.03</v>
          </cell>
          <cell r="CJ32">
            <v>1369</v>
          </cell>
          <cell r="CK32">
            <v>0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2007</v>
          </cell>
          <cell r="D33">
            <v>19761.060000000001</v>
          </cell>
          <cell r="E33">
            <v>91389</v>
          </cell>
          <cell r="F33">
            <v>246123</v>
          </cell>
          <cell r="G33">
            <v>51307</v>
          </cell>
          <cell r="H33">
            <v>66254</v>
          </cell>
          <cell r="I33">
            <v>39290.74</v>
          </cell>
          <cell r="J33">
            <v>32400</v>
          </cell>
          <cell r="K33">
            <v>83780</v>
          </cell>
          <cell r="L33">
            <v>64715.57</v>
          </cell>
          <cell r="M33">
            <v>10391.56</v>
          </cell>
          <cell r="N33">
            <v>6222.33</v>
          </cell>
          <cell r="O33">
            <v>18958</v>
          </cell>
          <cell r="P33">
            <v>4110.6099999999997</v>
          </cell>
          <cell r="Q33">
            <v>7461.87</v>
          </cell>
          <cell r="R33">
            <v>0</v>
          </cell>
          <cell r="S33">
            <v>3511.75</v>
          </cell>
          <cell r="T33">
            <v>545608</v>
          </cell>
          <cell r="U33">
            <v>15832.41</v>
          </cell>
          <cell r="V33">
            <v>522977</v>
          </cell>
          <cell r="W33">
            <v>40340.769999999997</v>
          </cell>
          <cell r="X33">
            <v>8843.9</v>
          </cell>
          <cell r="Y33">
            <v>104134.86</v>
          </cell>
          <cell r="Z33">
            <v>66147.72</v>
          </cell>
          <cell r="AA33">
            <v>103308.71</v>
          </cell>
          <cell r="AB33">
            <v>2678.37</v>
          </cell>
          <cell r="AC33">
            <v>18595.09</v>
          </cell>
          <cell r="AD33">
            <v>58293.29</v>
          </cell>
          <cell r="AE33">
            <v>42583.56</v>
          </cell>
          <cell r="AF33">
            <v>15709.73</v>
          </cell>
          <cell r="AG33">
            <v>33965.480000000003</v>
          </cell>
          <cell r="AH33">
            <v>44614.78</v>
          </cell>
          <cell r="AI33">
            <v>84196.24</v>
          </cell>
          <cell r="AJ33">
            <v>50010</v>
          </cell>
          <cell r="AK33">
            <v>14308.82</v>
          </cell>
          <cell r="AL33">
            <v>340517.76</v>
          </cell>
          <cell r="AM33">
            <v>5582.73</v>
          </cell>
          <cell r="AN33">
            <v>8985</v>
          </cell>
          <cell r="AO33">
            <v>198000</v>
          </cell>
          <cell r="AP33">
            <v>4932000</v>
          </cell>
          <cell r="AQ33">
            <v>403472.23</v>
          </cell>
          <cell r="AR33">
            <v>39419.42</v>
          </cell>
          <cell r="AS33">
            <v>37981.61</v>
          </cell>
          <cell r="AT33">
            <v>92737.54</v>
          </cell>
          <cell r="AU33">
            <v>403029.81</v>
          </cell>
          <cell r="AV33">
            <v>8457</v>
          </cell>
          <cell r="AW33">
            <v>45082.34</v>
          </cell>
          <cell r="AX33">
            <v>201505</v>
          </cell>
          <cell r="AY33">
            <v>12882.4</v>
          </cell>
          <cell r="AZ33">
            <v>24383.75</v>
          </cell>
          <cell r="BA33">
            <v>20405.91</v>
          </cell>
          <cell r="BB33">
            <v>5306</v>
          </cell>
          <cell r="BC33">
            <v>54263.35</v>
          </cell>
          <cell r="BD33">
            <v>351684.9</v>
          </cell>
          <cell r="BE33">
            <v>329753</v>
          </cell>
          <cell r="BF33">
            <v>21931.9</v>
          </cell>
          <cell r="BG33">
            <v>42013.279999999999</v>
          </cell>
          <cell r="BH33">
            <v>54825</v>
          </cell>
          <cell r="BI33">
            <v>58245</v>
          </cell>
          <cell r="BJ33">
            <v>35554</v>
          </cell>
          <cell r="BK33">
            <v>148147</v>
          </cell>
          <cell r="BL33">
            <v>2462.9299999999998</v>
          </cell>
          <cell r="BM33">
            <v>75949</v>
          </cell>
          <cell r="BN33">
            <v>292970</v>
          </cell>
          <cell r="BO33">
            <v>43283.09</v>
          </cell>
          <cell r="BP33">
            <v>112306</v>
          </cell>
          <cell r="BQ33">
            <v>14520.05</v>
          </cell>
          <cell r="BR33">
            <v>101228.17</v>
          </cell>
          <cell r="BS33">
            <v>66844.990000000005</v>
          </cell>
          <cell r="BT33">
            <v>839810</v>
          </cell>
          <cell r="BU33">
            <v>18976</v>
          </cell>
          <cell r="BV33">
            <v>44192.63</v>
          </cell>
          <cell r="BW33">
            <v>8859.1299999999992</v>
          </cell>
          <cell r="BX33">
            <v>8472.65</v>
          </cell>
          <cell r="BY33">
            <v>0</v>
          </cell>
          <cell r="BZ33">
            <v>32357</v>
          </cell>
          <cell r="CA33">
            <v>1685024</v>
          </cell>
          <cell r="CB33">
            <v>356282</v>
          </cell>
          <cell r="CC33">
            <v>9870.06</v>
          </cell>
          <cell r="CD33">
            <v>194017</v>
          </cell>
          <cell r="CE33">
            <v>22937.46</v>
          </cell>
          <cell r="CF33">
            <v>6183.52</v>
          </cell>
          <cell r="CG33">
            <v>23120.67</v>
          </cell>
          <cell r="CH33">
            <v>4046</v>
          </cell>
          <cell r="CI33">
            <v>192187.9</v>
          </cell>
          <cell r="CJ33">
            <v>235892</v>
          </cell>
          <cell r="CK33">
            <v>66311.88</v>
          </cell>
        </row>
        <row r="34">
          <cell r="A34" t="str">
            <v>Total service area</v>
          </cell>
          <cell r="B34" t="str">
            <v>AREA</v>
          </cell>
          <cell r="C34">
            <v>2007</v>
          </cell>
          <cell r="D34">
            <v>380</v>
          </cell>
          <cell r="E34">
            <v>374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57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4</v>
          </cell>
          <cell r="Q34">
            <v>5</v>
          </cell>
          <cell r="R34">
            <v>0</v>
          </cell>
          <cell r="S34">
            <v>22</v>
          </cell>
          <cell r="T34">
            <v>120</v>
          </cell>
          <cell r="U34">
            <v>66</v>
          </cell>
          <cell r="V34">
            <v>287</v>
          </cell>
          <cell r="W34">
            <v>1877</v>
          </cell>
          <cell r="X34">
            <v>99</v>
          </cell>
          <cell r="Y34">
            <v>104</v>
          </cell>
          <cell r="Z34">
            <v>44</v>
          </cell>
          <cell r="AA34">
            <v>26</v>
          </cell>
          <cell r="AB34">
            <v>1</v>
          </cell>
          <cell r="AC34">
            <v>14200</v>
          </cell>
          <cell r="AD34">
            <v>9</v>
          </cell>
          <cell r="AE34">
            <v>0</v>
          </cell>
          <cell r="AF34">
            <v>9</v>
          </cell>
          <cell r="AG34">
            <v>67</v>
          </cell>
          <cell r="AH34">
            <v>93</v>
          </cell>
          <cell r="AI34">
            <v>1252</v>
          </cell>
          <cell r="AJ34">
            <v>280</v>
          </cell>
          <cell r="AK34">
            <v>93</v>
          </cell>
          <cell r="AL34">
            <v>426</v>
          </cell>
          <cell r="AM34">
            <v>9</v>
          </cell>
          <cell r="AN34">
            <v>8</v>
          </cell>
          <cell r="AO34">
            <v>269</v>
          </cell>
          <cell r="AP34">
            <v>650000</v>
          </cell>
          <cell r="AQ34">
            <v>1104</v>
          </cell>
          <cell r="AR34">
            <v>292</v>
          </cell>
          <cell r="AS34">
            <v>24</v>
          </cell>
          <cell r="AT34">
            <v>32</v>
          </cell>
          <cell r="AU34">
            <v>404</v>
          </cell>
          <cell r="AV34">
            <v>27</v>
          </cell>
          <cell r="AW34">
            <v>144</v>
          </cell>
          <cell r="AX34">
            <v>421</v>
          </cell>
          <cell r="AY34">
            <v>21</v>
          </cell>
          <cell r="AZ34">
            <v>20</v>
          </cell>
          <cell r="BA34">
            <v>370</v>
          </cell>
          <cell r="BB34">
            <v>4</v>
          </cell>
          <cell r="BC34">
            <v>74</v>
          </cell>
          <cell r="BD34">
            <v>826</v>
          </cell>
          <cell r="BE34">
            <v>227</v>
          </cell>
          <cell r="BF34">
            <v>599</v>
          </cell>
          <cell r="BG34">
            <v>133</v>
          </cell>
          <cell r="BH34">
            <v>693</v>
          </cell>
          <cell r="BI34">
            <v>330</v>
          </cell>
          <cell r="BJ34">
            <v>28</v>
          </cell>
          <cell r="BK34">
            <v>143</v>
          </cell>
          <cell r="BL34">
            <v>16</v>
          </cell>
          <cell r="BM34">
            <v>27</v>
          </cell>
          <cell r="BN34">
            <v>149</v>
          </cell>
          <cell r="BO34">
            <v>35</v>
          </cell>
          <cell r="BP34">
            <v>342</v>
          </cell>
          <cell r="BQ34">
            <v>15</v>
          </cell>
          <cell r="BR34">
            <v>64</v>
          </cell>
          <cell r="BS34">
            <v>122</v>
          </cell>
          <cell r="BT34">
            <v>640</v>
          </cell>
          <cell r="BU34">
            <v>13</v>
          </cell>
          <cell r="BV34">
            <v>18</v>
          </cell>
          <cell r="BW34">
            <v>536</v>
          </cell>
          <cell r="BX34">
            <v>33</v>
          </cell>
          <cell r="BY34">
            <v>381</v>
          </cell>
          <cell r="BZ34">
            <v>24</v>
          </cell>
          <cell r="CA34">
            <v>630</v>
          </cell>
          <cell r="CB34">
            <v>639</v>
          </cell>
          <cell r="CC34">
            <v>61</v>
          </cell>
          <cell r="CD34">
            <v>672</v>
          </cell>
          <cell r="CE34">
            <v>86</v>
          </cell>
          <cell r="CF34">
            <v>14</v>
          </cell>
          <cell r="CG34">
            <v>8</v>
          </cell>
          <cell r="CH34">
            <v>6</v>
          </cell>
          <cell r="CI34">
            <v>49</v>
          </cell>
          <cell r="CJ34">
            <v>147</v>
          </cell>
          <cell r="CK34">
            <v>31</v>
          </cell>
        </row>
        <row r="35">
          <cell r="A35" t="str">
            <v>Urban service area</v>
          </cell>
          <cell r="B35" t="str">
            <v>AREAURB</v>
          </cell>
          <cell r="C35">
            <v>2007</v>
          </cell>
          <cell r="D35">
            <v>380</v>
          </cell>
          <cell r="E35">
            <v>363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57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70</v>
          </cell>
          <cell r="P35">
            <v>4</v>
          </cell>
          <cell r="Q35">
            <v>5</v>
          </cell>
          <cell r="R35">
            <v>0</v>
          </cell>
          <cell r="S35">
            <v>22</v>
          </cell>
          <cell r="T35">
            <v>120</v>
          </cell>
          <cell r="U35">
            <v>18</v>
          </cell>
          <cell r="V35">
            <v>287</v>
          </cell>
          <cell r="W35">
            <v>47</v>
          </cell>
          <cell r="X35">
            <v>26</v>
          </cell>
          <cell r="Y35">
            <v>66</v>
          </cell>
          <cell r="Z35">
            <v>44</v>
          </cell>
          <cell r="AA35">
            <v>26</v>
          </cell>
          <cell r="AB35">
            <v>1</v>
          </cell>
          <cell r="AC35">
            <v>3</v>
          </cell>
          <cell r="AD35">
            <v>9</v>
          </cell>
          <cell r="AE35">
            <v>0</v>
          </cell>
          <cell r="AF35">
            <v>9</v>
          </cell>
          <cell r="AG35">
            <v>22</v>
          </cell>
          <cell r="AH35">
            <v>93</v>
          </cell>
          <cell r="AI35">
            <v>36</v>
          </cell>
          <cell r="AJ35">
            <v>25</v>
          </cell>
          <cell r="AK35">
            <v>93</v>
          </cell>
          <cell r="AL35">
            <v>338</v>
          </cell>
          <cell r="AM35">
            <v>9</v>
          </cell>
          <cell r="AN35">
            <v>8</v>
          </cell>
          <cell r="AO35">
            <v>269</v>
          </cell>
          <cell r="AP35">
            <v>0</v>
          </cell>
          <cell r="AQ35">
            <v>454</v>
          </cell>
          <cell r="AR35">
            <v>62</v>
          </cell>
          <cell r="AS35">
            <v>24</v>
          </cell>
          <cell r="AT35">
            <v>32</v>
          </cell>
          <cell r="AU35">
            <v>124</v>
          </cell>
          <cell r="AV35">
            <v>27</v>
          </cell>
          <cell r="AW35">
            <v>16</v>
          </cell>
          <cell r="AX35">
            <v>163</v>
          </cell>
          <cell r="AY35">
            <v>5</v>
          </cell>
          <cell r="AZ35">
            <v>20</v>
          </cell>
          <cell r="BA35">
            <v>57</v>
          </cell>
          <cell r="BB35">
            <v>0</v>
          </cell>
          <cell r="BC35">
            <v>71</v>
          </cell>
          <cell r="BD35">
            <v>67</v>
          </cell>
          <cell r="BE35">
            <v>52</v>
          </cell>
          <cell r="BF35">
            <v>15</v>
          </cell>
          <cell r="BG35">
            <v>14</v>
          </cell>
          <cell r="BH35">
            <v>144</v>
          </cell>
          <cell r="BI35">
            <v>51</v>
          </cell>
          <cell r="BJ35">
            <v>28</v>
          </cell>
          <cell r="BK35">
            <v>102</v>
          </cell>
          <cell r="BL35">
            <v>16</v>
          </cell>
          <cell r="BM35">
            <v>27</v>
          </cell>
          <cell r="BN35">
            <v>71</v>
          </cell>
          <cell r="BO35">
            <v>35</v>
          </cell>
          <cell r="BP35">
            <v>58</v>
          </cell>
          <cell r="BQ35">
            <v>15</v>
          </cell>
          <cell r="BR35">
            <v>64</v>
          </cell>
          <cell r="BS35">
            <v>20</v>
          </cell>
          <cell r="BT35">
            <v>456</v>
          </cell>
          <cell r="BU35">
            <v>13</v>
          </cell>
          <cell r="BV35">
            <v>11</v>
          </cell>
          <cell r="BW35">
            <v>6</v>
          </cell>
          <cell r="BX35">
            <v>33</v>
          </cell>
          <cell r="BY35">
            <v>122</v>
          </cell>
          <cell r="BZ35">
            <v>21</v>
          </cell>
          <cell r="CA35">
            <v>630</v>
          </cell>
          <cell r="CB35">
            <v>253</v>
          </cell>
          <cell r="CC35">
            <v>53</v>
          </cell>
          <cell r="CD35">
            <v>65</v>
          </cell>
          <cell r="CE35">
            <v>86</v>
          </cell>
          <cell r="CF35">
            <v>14</v>
          </cell>
          <cell r="CG35">
            <v>8</v>
          </cell>
          <cell r="CH35">
            <v>6</v>
          </cell>
          <cell r="CI35">
            <v>49</v>
          </cell>
          <cell r="CJ35">
            <v>71</v>
          </cell>
          <cell r="CK35">
            <v>31</v>
          </cell>
        </row>
        <row r="36">
          <cell r="A36" t="str">
            <v>Rural service area</v>
          </cell>
          <cell r="B36" t="str">
            <v>AREARUR</v>
          </cell>
          <cell r="C36">
            <v>2007</v>
          </cell>
          <cell r="D36">
            <v>0</v>
          </cell>
          <cell r="E36">
            <v>11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1830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0</v>
          </cell>
          <cell r="AE36">
            <v>0</v>
          </cell>
          <cell r="AF36">
            <v>0</v>
          </cell>
          <cell r="AG36">
            <v>45</v>
          </cell>
          <cell r="AH36">
            <v>0</v>
          </cell>
          <cell r="AI36">
            <v>1216</v>
          </cell>
          <cell r="AJ36">
            <v>255</v>
          </cell>
          <cell r="AK36">
            <v>0</v>
          </cell>
          <cell r="AL36">
            <v>88</v>
          </cell>
          <cell r="AM36">
            <v>0</v>
          </cell>
          <cell r="AN36">
            <v>0</v>
          </cell>
          <cell r="AO36">
            <v>0</v>
          </cell>
          <cell r="AP36">
            <v>650000</v>
          </cell>
          <cell r="AQ36">
            <v>650</v>
          </cell>
          <cell r="AR36">
            <v>230</v>
          </cell>
          <cell r="AS36">
            <v>0</v>
          </cell>
          <cell r="AT36">
            <v>0</v>
          </cell>
          <cell r="AU36">
            <v>280</v>
          </cell>
          <cell r="AV36">
            <v>0</v>
          </cell>
          <cell r="AW36">
            <v>128</v>
          </cell>
          <cell r="AX36">
            <v>258</v>
          </cell>
          <cell r="AY36">
            <v>16</v>
          </cell>
          <cell r="AZ36">
            <v>0</v>
          </cell>
          <cell r="BA36">
            <v>313</v>
          </cell>
          <cell r="BB36">
            <v>4</v>
          </cell>
          <cell r="BC36">
            <v>3</v>
          </cell>
          <cell r="BD36">
            <v>759</v>
          </cell>
          <cell r="BE36">
            <v>175</v>
          </cell>
          <cell r="BF36">
            <v>584</v>
          </cell>
          <cell r="BG36">
            <v>119</v>
          </cell>
          <cell r="BH36">
            <v>549</v>
          </cell>
          <cell r="BI36">
            <v>279</v>
          </cell>
          <cell r="BJ36">
            <v>0</v>
          </cell>
          <cell r="BK36">
            <v>41</v>
          </cell>
          <cell r="BL36">
            <v>0</v>
          </cell>
          <cell r="BM36">
            <v>0</v>
          </cell>
          <cell r="BN36">
            <v>78</v>
          </cell>
          <cell r="BO36">
            <v>0</v>
          </cell>
          <cell r="BP36">
            <v>284</v>
          </cell>
          <cell r="BQ36">
            <v>0</v>
          </cell>
          <cell r="BR36">
            <v>0</v>
          </cell>
          <cell r="BS36">
            <v>102</v>
          </cell>
          <cell r="BT36">
            <v>184</v>
          </cell>
          <cell r="BU36">
            <v>0</v>
          </cell>
          <cell r="BV36">
            <v>7</v>
          </cell>
          <cell r="BW36">
            <v>530</v>
          </cell>
          <cell r="BX36">
            <v>0</v>
          </cell>
          <cell r="BY36">
            <v>259</v>
          </cell>
          <cell r="BZ36">
            <v>3</v>
          </cell>
          <cell r="CA36">
            <v>0</v>
          </cell>
          <cell r="CB36">
            <v>386</v>
          </cell>
          <cell r="CC36">
            <v>8</v>
          </cell>
          <cell r="CD36">
            <v>607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76</v>
          </cell>
          <cell r="CK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2007</v>
          </cell>
          <cell r="D37">
            <v>3000</v>
          </cell>
          <cell r="E37">
            <v>181930</v>
          </cell>
          <cell r="F37">
            <v>84379</v>
          </cell>
          <cell r="G37">
            <v>25000</v>
          </cell>
          <cell r="H37">
            <v>91487</v>
          </cell>
          <cell r="I37">
            <v>170100</v>
          </cell>
          <cell r="J37">
            <v>23600</v>
          </cell>
          <cell r="K37">
            <v>133480</v>
          </cell>
          <cell r="L37">
            <v>29925</v>
          </cell>
          <cell r="M37">
            <v>18156</v>
          </cell>
          <cell r="N37">
            <v>2428</v>
          </cell>
          <cell r="O37">
            <v>94769</v>
          </cell>
          <cell r="P37">
            <v>3100</v>
          </cell>
          <cell r="Q37">
            <v>4000</v>
          </cell>
          <cell r="R37">
            <v>0</v>
          </cell>
          <cell r="S37">
            <v>21873</v>
          </cell>
          <cell r="T37">
            <v>215718</v>
          </cell>
          <cell r="U37">
            <v>6700</v>
          </cell>
          <cell r="V37">
            <v>704000</v>
          </cell>
          <cell r="W37">
            <v>32042</v>
          </cell>
          <cell r="X37">
            <v>7138</v>
          </cell>
          <cell r="Y37">
            <v>69300</v>
          </cell>
          <cell r="Z37">
            <v>44072</v>
          </cell>
          <cell r="AA37">
            <v>8315</v>
          </cell>
          <cell r="AB37">
            <v>1600</v>
          </cell>
          <cell r="AC37">
            <v>17195</v>
          </cell>
          <cell r="AD37">
            <v>109529</v>
          </cell>
          <cell r="AE37">
            <v>102811</v>
          </cell>
          <cell r="AF37">
            <v>6718</v>
          </cell>
          <cell r="AG37">
            <v>21500</v>
          </cell>
          <cell r="AH37">
            <v>130309</v>
          </cell>
          <cell r="AI37">
            <v>45212</v>
          </cell>
          <cell r="AJ37">
            <v>55289</v>
          </cell>
          <cell r="AK37">
            <v>5635</v>
          </cell>
          <cell r="AL37">
            <v>560668</v>
          </cell>
          <cell r="AM37">
            <v>2520</v>
          </cell>
          <cell r="AN37">
            <v>10500</v>
          </cell>
          <cell r="AO37">
            <v>444158</v>
          </cell>
          <cell r="AP37">
            <v>2892713</v>
          </cell>
          <cell r="AQ37">
            <v>799993</v>
          </cell>
          <cell r="AR37">
            <v>32007</v>
          </cell>
          <cell r="AS37">
            <v>12000</v>
          </cell>
          <cell r="AT37">
            <v>57800</v>
          </cell>
          <cell r="AU37">
            <v>236883</v>
          </cell>
          <cell r="AV37">
            <v>22000</v>
          </cell>
          <cell r="AW37">
            <v>21007</v>
          </cell>
          <cell r="AX37">
            <v>355000</v>
          </cell>
          <cell r="AY37">
            <v>6763</v>
          </cell>
          <cell r="AZ37">
            <v>16000</v>
          </cell>
          <cell r="BA37">
            <v>65000</v>
          </cell>
          <cell r="BB37">
            <v>0</v>
          </cell>
          <cell r="BC37">
            <v>89161</v>
          </cell>
          <cell r="BD37">
            <v>132361</v>
          </cell>
          <cell r="BE37">
            <v>82200</v>
          </cell>
          <cell r="BF37">
            <v>50161</v>
          </cell>
          <cell r="BG37">
            <v>14800</v>
          </cell>
          <cell r="BH37">
            <v>31500</v>
          </cell>
          <cell r="BI37">
            <v>55000</v>
          </cell>
          <cell r="BJ37">
            <v>14000</v>
          </cell>
          <cell r="BK37">
            <v>169800</v>
          </cell>
          <cell r="BL37">
            <v>28178</v>
          </cell>
          <cell r="BM37">
            <v>30300</v>
          </cell>
          <cell r="BN37">
            <v>155000</v>
          </cell>
          <cell r="BO37">
            <v>20200</v>
          </cell>
          <cell r="BP37">
            <v>77948</v>
          </cell>
          <cell r="BQ37">
            <v>6500</v>
          </cell>
          <cell r="BR37">
            <v>79496</v>
          </cell>
          <cell r="BS37">
            <v>18599</v>
          </cell>
          <cell r="BT37">
            <v>706000</v>
          </cell>
          <cell r="BU37">
            <v>7800</v>
          </cell>
          <cell r="BV37">
            <v>9900</v>
          </cell>
          <cell r="BW37">
            <v>5336</v>
          </cell>
          <cell r="BX37">
            <v>36000</v>
          </cell>
          <cell r="BY37">
            <v>109973</v>
          </cell>
          <cell r="BZ37">
            <v>15140</v>
          </cell>
          <cell r="CA37">
            <v>2503281</v>
          </cell>
          <cell r="CB37">
            <v>326064</v>
          </cell>
          <cell r="CC37">
            <v>17000</v>
          </cell>
          <cell r="CD37">
            <v>147360</v>
          </cell>
          <cell r="CE37">
            <v>50331</v>
          </cell>
          <cell r="CF37">
            <v>6989</v>
          </cell>
          <cell r="CG37">
            <v>7411</v>
          </cell>
          <cell r="CH37">
            <v>3900</v>
          </cell>
          <cell r="CI37">
            <v>40000</v>
          </cell>
          <cell r="CJ37">
            <v>110000</v>
          </cell>
          <cell r="CK37">
            <v>35000</v>
          </cell>
        </row>
        <row r="38">
          <cell r="A38" t="str">
            <v>Municipal population</v>
          </cell>
          <cell r="B38" t="str">
            <v>POPCITY</v>
          </cell>
          <cell r="C38">
            <v>2007</v>
          </cell>
          <cell r="D38">
            <v>3000</v>
          </cell>
          <cell r="E38">
            <v>197750</v>
          </cell>
          <cell r="F38">
            <v>86689</v>
          </cell>
          <cell r="G38">
            <v>30000</v>
          </cell>
          <cell r="H38">
            <v>91487</v>
          </cell>
          <cell r="I38">
            <v>170100</v>
          </cell>
          <cell r="J38">
            <v>23600</v>
          </cell>
          <cell r="K38">
            <v>133480</v>
          </cell>
          <cell r="L38">
            <v>29925</v>
          </cell>
          <cell r="M38">
            <v>26520</v>
          </cell>
          <cell r="N38">
            <v>2428</v>
          </cell>
          <cell r="O38">
            <v>107341</v>
          </cell>
          <cell r="P38">
            <v>3100</v>
          </cell>
          <cell r="Q38">
            <v>12500</v>
          </cell>
          <cell r="R38">
            <v>0</v>
          </cell>
          <cell r="S38">
            <v>74185</v>
          </cell>
          <cell r="T38">
            <v>216473</v>
          </cell>
          <cell r="U38">
            <v>5000</v>
          </cell>
          <cell r="V38">
            <v>704000</v>
          </cell>
          <cell r="W38">
            <v>35246</v>
          </cell>
          <cell r="X38">
            <v>8700</v>
          </cell>
          <cell r="Y38">
            <v>102075</v>
          </cell>
          <cell r="Z38">
            <v>44072</v>
          </cell>
          <cell r="AA38">
            <v>8315</v>
          </cell>
          <cell r="AB38">
            <v>2529</v>
          </cell>
          <cell r="AC38">
            <v>10104</v>
          </cell>
          <cell r="AD38">
            <v>170219</v>
          </cell>
          <cell r="AE38">
            <v>155219</v>
          </cell>
          <cell r="AF38">
            <v>15000</v>
          </cell>
          <cell r="AG38">
            <v>21500</v>
          </cell>
          <cell r="AH38">
            <v>130309</v>
          </cell>
          <cell r="AI38">
            <v>45212</v>
          </cell>
          <cell r="AJ38">
            <v>55289</v>
          </cell>
          <cell r="AK38">
            <v>5635</v>
          </cell>
          <cell r="AL38">
            <v>636548</v>
          </cell>
          <cell r="AM38">
            <v>9400</v>
          </cell>
          <cell r="AN38">
            <v>10500</v>
          </cell>
          <cell r="AO38">
            <v>444158</v>
          </cell>
          <cell r="AP38">
            <v>2892713</v>
          </cell>
          <cell r="AQ38">
            <v>888882</v>
          </cell>
          <cell r="AR38">
            <v>32007</v>
          </cell>
          <cell r="AS38">
            <v>16500</v>
          </cell>
          <cell r="AT38">
            <v>119000</v>
          </cell>
          <cell r="AU38">
            <v>236883</v>
          </cell>
          <cell r="AV38">
            <v>22000</v>
          </cell>
          <cell r="AW38">
            <v>34035</v>
          </cell>
          <cell r="AX38">
            <v>355000</v>
          </cell>
          <cell r="AY38">
            <v>18231</v>
          </cell>
          <cell r="AZ38">
            <v>17000</v>
          </cell>
          <cell r="BA38">
            <v>65000</v>
          </cell>
          <cell r="BB38">
            <v>439</v>
          </cell>
          <cell r="BC38">
            <v>113155</v>
          </cell>
          <cell r="BD38">
            <v>133244</v>
          </cell>
          <cell r="BE38">
            <v>82200</v>
          </cell>
          <cell r="BF38">
            <v>51044</v>
          </cell>
          <cell r="BG38">
            <v>14800</v>
          </cell>
          <cell r="BH38">
            <v>62000</v>
          </cell>
          <cell r="BI38">
            <v>55000</v>
          </cell>
          <cell r="BJ38">
            <v>18777</v>
          </cell>
          <cell r="BK38">
            <v>169800</v>
          </cell>
          <cell r="BL38">
            <v>28178</v>
          </cell>
          <cell r="BM38">
            <v>30300</v>
          </cell>
          <cell r="BN38">
            <v>155000</v>
          </cell>
          <cell r="BO38">
            <v>20200</v>
          </cell>
          <cell r="BP38">
            <v>74948</v>
          </cell>
          <cell r="BQ38">
            <v>6500</v>
          </cell>
          <cell r="BR38">
            <v>79496</v>
          </cell>
          <cell r="BS38">
            <v>18599</v>
          </cell>
          <cell r="BT38">
            <v>706000</v>
          </cell>
          <cell r="BU38">
            <v>7800</v>
          </cell>
          <cell r="BV38">
            <v>16700</v>
          </cell>
          <cell r="BW38">
            <v>5336</v>
          </cell>
          <cell r="BX38">
            <v>36000</v>
          </cell>
          <cell r="BY38">
            <v>109141</v>
          </cell>
          <cell r="BZ38">
            <v>15000</v>
          </cell>
          <cell r="CA38">
            <v>2503281</v>
          </cell>
          <cell r="CB38">
            <v>396107</v>
          </cell>
          <cell r="CC38">
            <v>17000</v>
          </cell>
          <cell r="CD38">
            <v>147360</v>
          </cell>
          <cell r="CE38">
            <v>50331</v>
          </cell>
          <cell r="CF38">
            <v>11500</v>
          </cell>
          <cell r="CG38">
            <v>7411</v>
          </cell>
          <cell r="CH38">
            <v>9000</v>
          </cell>
          <cell r="CI38">
            <v>78420</v>
          </cell>
          <cell r="CJ38">
            <v>110000</v>
          </cell>
          <cell r="CK38">
            <v>36000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2007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3707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154779</v>
          </cell>
          <cell r="AQ39">
            <v>0</v>
          </cell>
          <cell r="AR39">
            <v>753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150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525</v>
          </cell>
          <cell r="BD39">
            <v>0</v>
          </cell>
          <cell r="BE39">
            <v>0</v>
          </cell>
          <cell r="BF39">
            <v>0</v>
          </cell>
          <cell r="BG39">
            <v>250</v>
          </cell>
          <cell r="BH39">
            <v>200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100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108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1594</v>
          </cell>
          <cell r="CC39">
            <v>1200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2007</v>
          </cell>
          <cell r="D40">
            <v>7722</v>
          </cell>
          <cell r="E40">
            <v>262451</v>
          </cell>
          <cell r="F40">
            <v>174463</v>
          </cell>
          <cell r="G40">
            <v>44355</v>
          </cell>
          <cell r="H40">
            <v>162924</v>
          </cell>
          <cell r="I40">
            <v>280394</v>
          </cell>
          <cell r="J40">
            <v>62291</v>
          </cell>
          <cell r="K40">
            <v>254098</v>
          </cell>
          <cell r="L40">
            <v>50700</v>
          </cell>
          <cell r="M40">
            <v>26792</v>
          </cell>
          <cell r="N40">
            <v>7058</v>
          </cell>
          <cell r="O40">
            <v>132956</v>
          </cell>
          <cell r="P40">
            <v>5844</v>
          </cell>
          <cell r="Q40">
            <v>7084</v>
          </cell>
          <cell r="R40">
            <v>0</v>
          </cell>
          <cell r="S40">
            <v>49746</v>
          </cell>
          <cell r="T40">
            <v>458800</v>
          </cell>
          <cell r="U40">
            <v>13937</v>
          </cell>
          <cell r="V40">
            <v>1234600</v>
          </cell>
          <cell r="W40">
            <v>77850</v>
          </cell>
          <cell r="X40">
            <v>13650</v>
          </cell>
          <cell r="Y40">
            <v>113400</v>
          </cell>
          <cell r="Z40">
            <v>100885</v>
          </cell>
          <cell r="AA40">
            <v>18097</v>
          </cell>
          <cell r="AB40">
            <v>2183</v>
          </cell>
          <cell r="AC40">
            <v>41804</v>
          </cell>
          <cell r="AD40">
            <v>195452</v>
          </cell>
          <cell r="AE40">
            <v>182354</v>
          </cell>
          <cell r="AF40">
            <v>13098</v>
          </cell>
          <cell r="AG40">
            <v>35770</v>
          </cell>
          <cell r="AH40">
            <v>255488</v>
          </cell>
          <cell r="AI40">
            <v>81117</v>
          </cell>
          <cell r="AJ40">
            <v>118782</v>
          </cell>
          <cell r="AK40">
            <v>21901</v>
          </cell>
          <cell r="AL40">
            <v>958009</v>
          </cell>
          <cell r="AM40">
            <v>6571</v>
          </cell>
          <cell r="AN40">
            <v>37110</v>
          </cell>
          <cell r="AO40">
            <v>618000</v>
          </cell>
          <cell r="AP40">
            <v>4146927</v>
          </cell>
          <cell r="AQ40">
            <v>1323948</v>
          </cell>
          <cell r="AR40">
            <v>48562</v>
          </cell>
          <cell r="AS40">
            <v>20993</v>
          </cell>
          <cell r="AT40">
            <v>132343</v>
          </cell>
          <cell r="AU40">
            <v>312517</v>
          </cell>
          <cell r="AV40">
            <v>49230</v>
          </cell>
          <cell r="AW40">
            <v>42285</v>
          </cell>
          <cell r="AX40">
            <v>566710</v>
          </cell>
          <cell r="AY40">
            <v>32173</v>
          </cell>
          <cell r="AZ40">
            <v>38557</v>
          </cell>
          <cell r="BA40">
            <v>111168</v>
          </cell>
          <cell r="BB40">
            <v>0</v>
          </cell>
          <cell r="BC40">
            <v>125023</v>
          </cell>
          <cell r="BD40">
            <v>197500</v>
          </cell>
          <cell r="BE40">
            <v>137845</v>
          </cell>
          <cell r="BF40">
            <v>59655</v>
          </cell>
          <cell r="BG40">
            <v>29786</v>
          </cell>
          <cell r="BH40">
            <v>71056</v>
          </cell>
          <cell r="BI40">
            <v>113519</v>
          </cell>
          <cell r="BJ40">
            <v>25689</v>
          </cell>
          <cell r="BK40">
            <v>268651</v>
          </cell>
          <cell r="BL40">
            <v>42618</v>
          </cell>
          <cell r="BM40">
            <v>57057</v>
          </cell>
          <cell r="BN40">
            <v>212930</v>
          </cell>
          <cell r="BO40">
            <v>38695</v>
          </cell>
          <cell r="BP40">
            <v>139708</v>
          </cell>
          <cell r="BQ40">
            <v>19170</v>
          </cell>
          <cell r="BR40">
            <v>148761</v>
          </cell>
          <cell r="BS40">
            <v>38400</v>
          </cell>
          <cell r="BT40">
            <v>1096729</v>
          </cell>
          <cell r="BU40">
            <v>19154</v>
          </cell>
          <cell r="BV40">
            <v>32731</v>
          </cell>
          <cell r="BW40">
            <v>22552</v>
          </cell>
          <cell r="BX40">
            <v>60692</v>
          </cell>
          <cell r="BY40">
            <v>190600</v>
          </cell>
          <cell r="BZ40">
            <v>41226</v>
          </cell>
          <cell r="CA40">
            <v>4111669</v>
          </cell>
          <cell r="CB40">
            <v>444200</v>
          </cell>
          <cell r="CC40">
            <v>24081</v>
          </cell>
          <cell r="CD40">
            <v>234655</v>
          </cell>
          <cell r="CE40">
            <v>83837</v>
          </cell>
          <cell r="CF40">
            <v>16478</v>
          </cell>
          <cell r="CG40">
            <v>26000</v>
          </cell>
          <cell r="CH40">
            <v>10524</v>
          </cell>
          <cell r="CI40">
            <v>90205</v>
          </cell>
          <cell r="CJ40">
            <v>152456</v>
          </cell>
          <cell r="CK40">
            <v>67025</v>
          </cell>
        </row>
        <row r="41">
          <cell r="A41" t="str">
            <v>Utility summer max peak load</v>
          </cell>
          <cell r="B41" t="str">
            <v>PEAKS</v>
          </cell>
          <cell r="C41">
            <v>2007</v>
          </cell>
          <cell r="D41">
            <v>7100</v>
          </cell>
          <cell r="E41">
            <v>309144</v>
          </cell>
          <cell r="F41">
            <v>208366</v>
          </cell>
          <cell r="G41">
            <v>46817</v>
          </cell>
          <cell r="H41">
            <v>191679</v>
          </cell>
          <cell r="I41">
            <v>367280</v>
          </cell>
          <cell r="J41">
            <v>50409</v>
          </cell>
          <cell r="K41">
            <v>308393</v>
          </cell>
          <cell r="L41">
            <v>56500</v>
          </cell>
          <cell r="M41">
            <v>27573</v>
          </cell>
          <cell r="N41">
            <v>6873</v>
          </cell>
          <cell r="O41">
            <v>171620</v>
          </cell>
          <cell r="P41">
            <v>5739</v>
          </cell>
          <cell r="Q41">
            <v>5833</v>
          </cell>
          <cell r="R41">
            <v>0</v>
          </cell>
          <cell r="S41">
            <v>61745</v>
          </cell>
          <cell r="T41">
            <v>577900</v>
          </cell>
          <cell r="U41">
            <v>12096</v>
          </cell>
          <cell r="V41">
            <v>1556900</v>
          </cell>
          <cell r="W41">
            <v>73806</v>
          </cell>
          <cell r="X41">
            <v>9516</v>
          </cell>
          <cell r="Y41">
            <v>142300</v>
          </cell>
          <cell r="Z41">
            <v>107690</v>
          </cell>
          <cell r="AA41">
            <v>14414</v>
          </cell>
          <cell r="AB41">
            <v>1636</v>
          </cell>
          <cell r="AC41">
            <v>26592</v>
          </cell>
          <cell r="AD41">
            <v>182990</v>
          </cell>
          <cell r="AE41">
            <v>173560</v>
          </cell>
          <cell r="AF41">
            <v>9430</v>
          </cell>
          <cell r="AG41">
            <v>42790</v>
          </cell>
          <cell r="AH41">
            <v>281377</v>
          </cell>
          <cell r="AI41">
            <v>87934</v>
          </cell>
          <cell r="AJ41">
            <v>122494</v>
          </cell>
          <cell r="AK41">
            <v>19067</v>
          </cell>
          <cell r="AL41">
            <v>1161891</v>
          </cell>
          <cell r="AM41">
            <v>4253</v>
          </cell>
          <cell r="AN41">
            <v>33120</v>
          </cell>
          <cell r="AO41">
            <v>772100</v>
          </cell>
          <cell r="AP41">
            <v>3365195</v>
          </cell>
          <cell r="AQ41">
            <v>1425095</v>
          </cell>
          <cell r="AR41">
            <v>43491</v>
          </cell>
          <cell r="AS41">
            <v>20499</v>
          </cell>
          <cell r="AT41">
            <v>110399</v>
          </cell>
          <cell r="AU41">
            <v>370934</v>
          </cell>
          <cell r="AV41">
            <v>46392</v>
          </cell>
          <cell r="AW41">
            <v>34402</v>
          </cell>
          <cell r="AX41">
            <v>681825</v>
          </cell>
          <cell r="AY41">
            <v>40485</v>
          </cell>
          <cell r="AZ41">
            <v>40128</v>
          </cell>
          <cell r="BA41">
            <v>130375</v>
          </cell>
          <cell r="BB41">
            <v>0</v>
          </cell>
          <cell r="BC41">
            <v>155199</v>
          </cell>
          <cell r="BD41">
            <v>254457</v>
          </cell>
          <cell r="BE41">
            <v>184119</v>
          </cell>
          <cell r="BF41">
            <v>70338</v>
          </cell>
          <cell r="BG41">
            <v>41136</v>
          </cell>
          <cell r="BH41">
            <v>77718</v>
          </cell>
          <cell r="BI41">
            <v>88833</v>
          </cell>
          <cell r="BJ41">
            <v>24540</v>
          </cell>
          <cell r="BK41">
            <v>351188</v>
          </cell>
          <cell r="BL41">
            <v>46056</v>
          </cell>
          <cell r="BM41">
            <v>55709</v>
          </cell>
          <cell r="BN41">
            <v>221904</v>
          </cell>
          <cell r="BO41">
            <v>32198</v>
          </cell>
          <cell r="BP41">
            <v>101464</v>
          </cell>
          <cell r="BQ41">
            <v>12650</v>
          </cell>
          <cell r="BR41">
            <v>152219</v>
          </cell>
          <cell r="BS41">
            <v>41000</v>
          </cell>
          <cell r="BT41">
            <v>1518593</v>
          </cell>
          <cell r="BU41">
            <v>19086</v>
          </cell>
          <cell r="BV41">
            <v>31422</v>
          </cell>
          <cell r="BW41">
            <v>14949</v>
          </cell>
          <cell r="BX41">
            <v>73561</v>
          </cell>
          <cell r="BY41">
            <v>177000</v>
          </cell>
          <cell r="BZ41">
            <v>48436</v>
          </cell>
          <cell r="CA41">
            <v>4788341</v>
          </cell>
          <cell r="CB41">
            <v>480200</v>
          </cell>
          <cell r="CC41">
            <v>26430</v>
          </cell>
          <cell r="CD41">
            <v>264915</v>
          </cell>
          <cell r="CE41">
            <v>104372</v>
          </cell>
          <cell r="CF41">
            <v>15711</v>
          </cell>
          <cell r="CG41">
            <v>26000</v>
          </cell>
          <cell r="CH41">
            <v>11279</v>
          </cell>
          <cell r="CI41">
            <v>73472</v>
          </cell>
          <cell r="CJ41">
            <v>185761</v>
          </cell>
          <cell r="CK41">
            <v>74897</v>
          </cell>
        </row>
        <row r="42">
          <cell r="A42" t="str">
            <v>Utility Annual Peak load</v>
          </cell>
          <cell r="C42">
            <v>2007</v>
          </cell>
          <cell r="D42">
            <v>7722</v>
          </cell>
          <cell r="E42">
            <v>309144</v>
          </cell>
          <cell r="F42">
            <v>208366</v>
          </cell>
          <cell r="G42">
            <v>46817</v>
          </cell>
          <cell r="H42">
            <v>191679</v>
          </cell>
          <cell r="I42">
            <v>367280</v>
          </cell>
          <cell r="J42">
            <v>62291</v>
          </cell>
          <cell r="K42">
            <v>308393</v>
          </cell>
          <cell r="L42">
            <v>56500</v>
          </cell>
          <cell r="M42">
            <v>27573</v>
          </cell>
          <cell r="N42">
            <v>7058</v>
          </cell>
          <cell r="O42">
            <v>171620</v>
          </cell>
          <cell r="P42">
            <v>5844</v>
          </cell>
          <cell r="Q42">
            <v>7084</v>
          </cell>
          <cell r="R42">
            <v>0</v>
          </cell>
          <cell r="S42">
            <v>61745</v>
          </cell>
          <cell r="T42">
            <v>577900</v>
          </cell>
          <cell r="U42">
            <v>13937</v>
          </cell>
          <cell r="V42">
            <v>1556900</v>
          </cell>
          <cell r="W42">
            <v>77850</v>
          </cell>
          <cell r="X42">
            <v>13650</v>
          </cell>
          <cell r="Y42">
            <v>142300</v>
          </cell>
          <cell r="Z42">
            <v>107690</v>
          </cell>
          <cell r="AA42">
            <v>18097</v>
          </cell>
          <cell r="AB42">
            <v>2183</v>
          </cell>
          <cell r="AC42">
            <v>41804</v>
          </cell>
          <cell r="AD42">
            <v>195452</v>
          </cell>
          <cell r="AE42">
            <v>182354</v>
          </cell>
          <cell r="AF42">
            <v>13098</v>
          </cell>
          <cell r="AG42">
            <v>42790</v>
          </cell>
          <cell r="AH42">
            <v>281377</v>
          </cell>
          <cell r="AI42">
            <v>87934</v>
          </cell>
          <cell r="AJ42">
            <v>122494</v>
          </cell>
          <cell r="AK42">
            <v>21901</v>
          </cell>
          <cell r="AL42">
            <v>1161891</v>
          </cell>
          <cell r="AM42">
            <v>6571</v>
          </cell>
          <cell r="AN42">
            <v>37110</v>
          </cell>
          <cell r="AO42">
            <v>772100</v>
          </cell>
          <cell r="AP42">
            <v>4146927</v>
          </cell>
          <cell r="AQ42">
            <v>1425095</v>
          </cell>
          <cell r="AR42">
            <v>48562</v>
          </cell>
          <cell r="AS42">
            <v>20993</v>
          </cell>
          <cell r="AT42">
            <v>132343</v>
          </cell>
          <cell r="AU42">
            <v>370934</v>
          </cell>
          <cell r="AV42">
            <v>49230</v>
          </cell>
          <cell r="AW42">
            <v>42285</v>
          </cell>
          <cell r="AX42">
            <v>681825</v>
          </cell>
          <cell r="AY42">
            <v>40485</v>
          </cell>
          <cell r="AZ42">
            <v>40128</v>
          </cell>
          <cell r="BA42">
            <v>130375</v>
          </cell>
          <cell r="BB42">
            <v>0</v>
          </cell>
          <cell r="BC42">
            <v>155199</v>
          </cell>
          <cell r="BD42">
            <v>254457</v>
          </cell>
          <cell r="BE42">
            <v>184119</v>
          </cell>
          <cell r="BF42">
            <v>70338</v>
          </cell>
          <cell r="BG42">
            <v>41136</v>
          </cell>
          <cell r="BH42">
            <v>77718</v>
          </cell>
          <cell r="BI42">
            <v>113519</v>
          </cell>
          <cell r="BJ42">
            <v>25689</v>
          </cell>
          <cell r="BK42">
            <v>351188</v>
          </cell>
          <cell r="BL42">
            <v>46056</v>
          </cell>
          <cell r="BM42">
            <v>57057</v>
          </cell>
          <cell r="BN42">
            <v>221904</v>
          </cell>
          <cell r="BO42">
            <v>38695</v>
          </cell>
          <cell r="BP42">
            <v>139708</v>
          </cell>
          <cell r="BQ42">
            <v>19170</v>
          </cell>
          <cell r="BR42">
            <v>152219</v>
          </cell>
          <cell r="BS42">
            <v>41000</v>
          </cell>
          <cell r="BT42">
            <v>1518593</v>
          </cell>
          <cell r="BU42">
            <v>19154</v>
          </cell>
          <cell r="BV42">
            <v>32731</v>
          </cell>
          <cell r="BW42">
            <v>22552</v>
          </cell>
          <cell r="BX42">
            <v>73561</v>
          </cell>
          <cell r="BY42">
            <v>190600</v>
          </cell>
          <cell r="BZ42">
            <v>48436</v>
          </cell>
          <cell r="CA42">
            <v>4788341</v>
          </cell>
          <cell r="CB42">
            <v>480200</v>
          </cell>
          <cell r="CC42">
            <v>26430</v>
          </cell>
        </row>
        <row r="43">
          <cell r="A43" t="str">
            <v>Utility average peak load</v>
          </cell>
          <cell r="B43" t="str">
            <v>PEAKA</v>
          </cell>
          <cell r="C43">
            <v>2007</v>
          </cell>
          <cell r="D43">
            <v>6355</v>
          </cell>
          <cell r="E43">
            <v>264432</v>
          </cell>
          <cell r="F43">
            <v>133838</v>
          </cell>
          <cell r="G43">
            <v>42630</v>
          </cell>
          <cell r="H43">
            <v>164692</v>
          </cell>
          <cell r="I43">
            <v>294586</v>
          </cell>
          <cell r="J43">
            <v>53215</v>
          </cell>
          <cell r="K43">
            <v>262358</v>
          </cell>
          <cell r="L43">
            <v>49100</v>
          </cell>
          <cell r="M43">
            <v>25702</v>
          </cell>
          <cell r="N43">
            <v>4761</v>
          </cell>
          <cell r="O43">
            <v>141969</v>
          </cell>
          <cell r="P43">
            <v>5279</v>
          </cell>
          <cell r="Q43">
            <v>5675</v>
          </cell>
          <cell r="R43">
            <v>0</v>
          </cell>
          <cell r="S43">
            <v>50685</v>
          </cell>
          <cell r="T43">
            <v>482475</v>
          </cell>
          <cell r="U43">
            <v>11851</v>
          </cell>
          <cell r="V43">
            <v>1285767</v>
          </cell>
          <cell r="W43">
            <v>68192</v>
          </cell>
          <cell r="X43">
            <v>10809</v>
          </cell>
          <cell r="Y43">
            <v>107800</v>
          </cell>
          <cell r="Z43">
            <v>99374</v>
          </cell>
          <cell r="AA43">
            <v>14323</v>
          </cell>
          <cell r="AB43">
            <v>1924</v>
          </cell>
          <cell r="AC43">
            <v>31327</v>
          </cell>
          <cell r="AD43">
            <v>167454</v>
          </cell>
          <cell r="AE43">
            <v>157232</v>
          </cell>
          <cell r="AF43">
            <v>10222</v>
          </cell>
          <cell r="AG43">
            <v>33692</v>
          </cell>
          <cell r="AH43">
            <v>252612</v>
          </cell>
          <cell r="AI43">
            <v>77787</v>
          </cell>
          <cell r="AJ43">
            <v>101227</v>
          </cell>
          <cell r="AK43">
            <v>18375</v>
          </cell>
          <cell r="AL43">
            <v>975908</v>
          </cell>
          <cell r="AM43">
            <v>4498</v>
          </cell>
          <cell r="AN43">
            <v>32628</v>
          </cell>
          <cell r="AO43">
            <v>637700</v>
          </cell>
          <cell r="AP43">
            <v>3399384</v>
          </cell>
          <cell r="AQ43">
            <v>1239616</v>
          </cell>
          <cell r="AR43">
            <v>41342</v>
          </cell>
          <cell r="AS43">
            <v>18475</v>
          </cell>
          <cell r="AT43">
            <v>111275</v>
          </cell>
          <cell r="AU43">
            <v>320111</v>
          </cell>
          <cell r="AV43">
            <v>45049</v>
          </cell>
          <cell r="AW43">
            <v>35515</v>
          </cell>
          <cell r="AX43">
            <v>576717</v>
          </cell>
          <cell r="AY43">
            <v>33778</v>
          </cell>
          <cell r="AZ43">
            <v>36784</v>
          </cell>
          <cell r="BA43">
            <v>111065</v>
          </cell>
          <cell r="BB43">
            <v>0</v>
          </cell>
          <cell r="BC43">
            <v>129498</v>
          </cell>
          <cell r="BD43">
            <v>212508</v>
          </cell>
          <cell r="BE43">
            <v>152115</v>
          </cell>
          <cell r="BF43">
            <v>60393</v>
          </cell>
          <cell r="BG43">
            <v>32243</v>
          </cell>
          <cell r="BH43">
            <v>68783</v>
          </cell>
          <cell r="BI43">
            <v>92806</v>
          </cell>
          <cell r="BJ43">
            <v>21945</v>
          </cell>
          <cell r="BK43">
            <v>286846</v>
          </cell>
          <cell r="BL43">
            <v>41714</v>
          </cell>
          <cell r="BM43">
            <v>52880</v>
          </cell>
          <cell r="BN43">
            <v>198924</v>
          </cell>
          <cell r="BO43">
            <v>31160</v>
          </cell>
          <cell r="BP43">
            <v>115546</v>
          </cell>
          <cell r="BQ43">
            <v>14410</v>
          </cell>
          <cell r="BR43">
            <v>139052</v>
          </cell>
          <cell r="BS43">
            <v>34800</v>
          </cell>
          <cell r="BT43">
            <v>1211502</v>
          </cell>
          <cell r="BU43">
            <v>17421</v>
          </cell>
          <cell r="BV43">
            <v>23280</v>
          </cell>
          <cell r="BW43">
            <v>15505</v>
          </cell>
          <cell r="BX43">
            <v>61686</v>
          </cell>
          <cell r="BY43">
            <v>167300</v>
          </cell>
          <cell r="BZ43">
            <v>39554</v>
          </cell>
          <cell r="CA43">
            <v>4170644</v>
          </cell>
          <cell r="CB43">
            <v>423075</v>
          </cell>
          <cell r="CC43">
            <v>20908</v>
          </cell>
          <cell r="CD43">
            <v>231959</v>
          </cell>
          <cell r="CE43">
            <v>84473</v>
          </cell>
          <cell r="CF43">
            <v>15251</v>
          </cell>
          <cell r="CG43">
            <v>24000</v>
          </cell>
          <cell r="CH43">
            <v>10450</v>
          </cell>
          <cell r="CI43">
            <v>73257</v>
          </cell>
          <cell r="CJ43">
            <v>153126</v>
          </cell>
          <cell r="CK43">
            <v>66316</v>
          </cell>
        </row>
        <row r="44">
          <cell r="A44" t="str">
            <v>Total circuit kms of line</v>
          </cell>
          <cell r="B44" t="str">
            <v>KMC</v>
          </cell>
          <cell r="C44">
            <v>2007</v>
          </cell>
          <cell r="D44">
            <v>92</v>
          </cell>
          <cell r="E44">
            <v>1445</v>
          </cell>
          <cell r="F44">
            <v>746</v>
          </cell>
          <cell r="G44">
            <v>290</v>
          </cell>
          <cell r="H44">
            <v>490</v>
          </cell>
          <cell r="I44">
            <v>1548</v>
          </cell>
          <cell r="J44">
            <v>322</v>
          </cell>
          <cell r="K44">
            <v>1101</v>
          </cell>
          <cell r="L44">
            <v>525</v>
          </cell>
          <cell r="M44">
            <v>146</v>
          </cell>
          <cell r="N44">
            <v>27</v>
          </cell>
          <cell r="O44">
            <v>782</v>
          </cell>
          <cell r="P44">
            <v>21</v>
          </cell>
          <cell r="Q44">
            <v>27</v>
          </cell>
          <cell r="R44">
            <v>0</v>
          </cell>
          <cell r="S44">
            <v>146</v>
          </cell>
          <cell r="T44">
            <v>1133</v>
          </cell>
          <cell r="U44">
            <v>196</v>
          </cell>
          <cell r="V44">
            <v>5180</v>
          </cell>
          <cell r="W44">
            <v>251</v>
          </cell>
          <cell r="X44">
            <v>137</v>
          </cell>
          <cell r="Y44">
            <v>469</v>
          </cell>
          <cell r="Z44">
            <v>274</v>
          </cell>
          <cell r="AA44">
            <v>84</v>
          </cell>
          <cell r="AB44">
            <v>9</v>
          </cell>
          <cell r="AC44">
            <v>1823</v>
          </cell>
          <cell r="AD44">
            <v>871</v>
          </cell>
          <cell r="AE44">
            <v>833</v>
          </cell>
          <cell r="AF44">
            <v>38</v>
          </cell>
          <cell r="AG44">
            <v>235</v>
          </cell>
          <cell r="AH44">
            <v>1030</v>
          </cell>
          <cell r="AI44">
            <v>1706</v>
          </cell>
          <cell r="AJ44">
            <v>1344</v>
          </cell>
          <cell r="AK44">
            <v>68</v>
          </cell>
          <cell r="AL44">
            <v>3343</v>
          </cell>
          <cell r="AM44">
            <v>21</v>
          </cell>
          <cell r="AN44">
            <v>65</v>
          </cell>
          <cell r="AO44">
            <v>2702</v>
          </cell>
          <cell r="AP44">
            <v>120231</v>
          </cell>
          <cell r="AQ44">
            <v>5739</v>
          </cell>
          <cell r="AR44">
            <v>637</v>
          </cell>
          <cell r="AS44">
            <v>98</v>
          </cell>
          <cell r="AT44">
            <v>348</v>
          </cell>
          <cell r="AU44">
            <v>1840</v>
          </cell>
          <cell r="AV44">
            <v>114</v>
          </cell>
          <cell r="AW44">
            <v>355</v>
          </cell>
          <cell r="AX44">
            <v>2609</v>
          </cell>
          <cell r="AY44">
            <v>106</v>
          </cell>
          <cell r="AZ44">
            <v>115</v>
          </cell>
          <cell r="BA44">
            <v>833</v>
          </cell>
          <cell r="BB44">
            <v>4</v>
          </cell>
          <cell r="BC44">
            <v>1034</v>
          </cell>
          <cell r="BD44">
            <v>2773</v>
          </cell>
          <cell r="BE44">
            <v>1658</v>
          </cell>
          <cell r="BF44">
            <v>1115</v>
          </cell>
          <cell r="BG44">
            <v>337</v>
          </cell>
          <cell r="BH44">
            <v>655</v>
          </cell>
          <cell r="BI44">
            <v>608</v>
          </cell>
          <cell r="BJ44">
            <v>370</v>
          </cell>
          <cell r="BK44">
            <v>1397</v>
          </cell>
          <cell r="BL44">
            <v>159</v>
          </cell>
          <cell r="BM44">
            <v>302</v>
          </cell>
          <cell r="BN44">
            <v>953</v>
          </cell>
          <cell r="BO44">
            <v>146</v>
          </cell>
          <cell r="BP44">
            <v>725</v>
          </cell>
          <cell r="BQ44">
            <v>128</v>
          </cell>
          <cell r="BR44">
            <v>545</v>
          </cell>
          <cell r="BS44">
            <v>310</v>
          </cell>
          <cell r="BT44">
            <v>6200</v>
          </cell>
          <cell r="BU44">
            <v>55</v>
          </cell>
          <cell r="BV44">
            <v>87</v>
          </cell>
          <cell r="BW44">
            <v>211</v>
          </cell>
          <cell r="BX44">
            <v>240</v>
          </cell>
          <cell r="BY44">
            <v>1160</v>
          </cell>
          <cell r="BZ44">
            <v>153</v>
          </cell>
          <cell r="CA44">
            <v>16700</v>
          </cell>
          <cell r="CB44">
            <v>2066</v>
          </cell>
          <cell r="CC44">
            <v>229</v>
          </cell>
          <cell r="CD44">
            <v>1522.5</v>
          </cell>
          <cell r="CE44">
            <v>438</v>
          </cell>
          <cell r="CF44">
            <v>73</v>
          </cell>
          <cell r="CG44">
            <v>65</v>
          </cell>
          <cell r="CH44">
            <v>36</v>
          </cell>
          <cell r="CI44">
            <v>435</v>
          </cell>
          <cell r="CJ44">
            <v>1021</v>
          </cell>
          <cell r="CK44">
            <v>268</v>
          </cell>
        </row>
        <row r="45">
          <cell r="A45" t="str">
            <v>Overhead circuit kms of line</v>
          </cell>
          <cell r="B45" t="str">
            <v>KMCO</v>
          </cell>
          <cell r="C45">
            <v>2007</v>
          </cell>
          <cell r="D45">
            <v>92</v>
          </cell>
          <cell r="E45">
            <v>652</v>
          </cell>
          <cell r="F45">
            <v>577</v>
          </cell>
          <cell r="G45">
            <v>252</v>
          </cell>
          <cell r="H45">
            <v>273</v>
          </cell>
          <cell r="I45">
            <v>925</v>
          </cell>
          <cell r="J45">
            <v>213</v>
          </cell>
          <cell r="K45">
            <v>728</v>
          </cell>
          <cell r="L45">
            <v>481</v>
          </cell>
          <cell r="M45">
            <v>77</v>
          </cell>
          <cell r="N45">
            <v>26</v>
          </cell>
          <cell r="O45">
            <v>568</v>
          </cell>
          <cell r="P45">
            <v>17</v>
          </cell>
          <cell r="Q45">
            <v>15</v>
          </cell>
          <cell r="R45">
            <v>0</v>
          </cell>
          <cell r="S45">
            <v>90</v>
          </cell>
          <cell r="T45">
            <v>723</v>
          </cell>
          <cell r="U45">
            <v>174</v>
          </cell>
          <cell r="V45">
            <v>1799</v>
          </cell>
          <cell r="W45">
            <v>203</v>
          </cell>
          <cell r="X45">
            <v>126</v>
          </cell>
          <cell r="Y45">
            <v>233</v>
          </cell>
          <cell r="Z45">
            <v>184</v>
          </cell>
          <cell r="AA45">
            <v>76</v>
          </cell>
          <cell r="AB45">
            <v>8</v>
          </cell>
          <cell r="AC45">
            <v>1822</v>
          </cell>
          <cell r="AD45">
            <v>696</v>
          </cell>
          <cell r="AE45">
            <v>660</v>
          </cell>
          <cell r="AF45">
            <v>36</v>
          </cell>
          <cell r="AG45">
            <v>178</v>
          </cell>
          <cell r="AH45">
            <v>426</v>
          </cell>
          <cell r="AI45">
            <v>1625</v>
          </cell>
          <cell r="AJ45">
            <v>881</v>
          </cell>
          <cell r="AK45">
            <v>57</v>
          </cell>
          <cell r="AL45">
            <v>1504</v>
          </cell>
          <cell r="AM45">
            <v>18</v>
          </cell>
          <cell r="AN45">
            <v>56</v>
          </cell>
          <cell r="AO45">
            <v>800</v>
          </cell>
          <cell r="AP45">
            <v>115990</v>
          </cell>
          <cell r="AQ45">
            <v>2898</v>
          </cell>
          <cell r="AR45">
            <v>521</v>
          </cell>
          <cell r="AS45">
            <v>88</v>
          </cell>
          <cell r="AT45">
            <v>242</v>
          </cell>
          <cell r="AU45">
            <v>1043</v>
          </cell>
          <cell r="AV45">
            <v>95</v>
          </cell>
          <cell r="AW45">
            <v>285</v>
          </cell>
          <cell r="AX45">
            <v>1274</v>
          </cell>
          <cell r="AY45">
            <v>81</v>
          </cell>
          <cell r="AZ45">
            <v>79</v>
          </cell>
          <cell r="BA45">
            <v>540</v>
          </cell>
          <cell r="BB45">
            <v>3</v>
          </cell>
          <cell r="BC45">
            <v>580</v>
          </cell>
          <cell r="BD45">
            <v>2016</v>
          </cell>
          <cell r="BE45">
            <v>989</v>
          </cell>
          <cell r="BF45">
            <v>1027</v>
          </cell>
          <cell r="BG45">
            <v>247</v>
          </cell>
          <cell r="BH45">
            <v>573</v>
          </cell>
          <cell r="BI45">
            <v>513</v>
          </cell>
          <cell r="BJ45">
            <v>365</v>
          </cell>
          <cell r="BK45">
            <v>545</v>
          </cell>
          <cell r="BL45">
            <v>93</v>
          </cell>
          <cell r="BM45">
            <v>245</v>
          </cell>
          <cell r="BN45">
            <v>513</v>
          </cell>
          <cell r="BO45">
            <v>127</v>
          </cell>
          <cell r="BP45">
            <v>611</v>
          </cell>
          <cell r="BQ45">
            <v>117</v>
          </cell>
          <cell r="BR45">
            <v>384</v>
          </cell>
          <cell r="BS45">
            <v>296</v>
          </cell>
          <cell r="BT45">
            <v>1906</v>
          </cell>
          <cell r="BU45">
            <v>53</v>
          </cell>
          <cell r="BV45">
            <v>78</v>
          </cell>
          <cell r="BW45">
            <v>205</v>
          </cell>
          <cell r="BX45">
            <v>160</v>
          </cell>
          <cell r="BY45">
            <v>929</v>
          </cell>
          <cell r="BZ45">
            <v>102</v>
          </cell>
          <cell r="CA45">
            <v>9100</v>
          </cell>
          <cell r="CB45">
            <v>1386</v>
          </cell>
          <cell r="CC45">
            <v>125</v>
          </cell>
          <cell r="CD45">
            <v>1042.5</v>
          </cell>
          <cell r="CE45">
            <v>329</v>
          </cell>
          <cell r="CF45">
            <v>64</v>
          </cell>
          <cell r="CG45">
            <v>52</v>
          </cell>
          <cell r="CH45">
            <v>25</v>
          </cell>
          <cell r="CI45">
            <v>309</v>
          </cell>
          <cell r="CJ45">
            <v>491</v>
          </cell>
          <cell r="CK45">
            <v>152</v>
          </cell>
        </row>
        <row r="46">
          <cell r="A46" t="str">
            <v>Underground circuit kms ofline</v>
          </cell>
          <cell r="B46" t="str">
            <v>KMCU</v>
          </cell>
          <cell r="C46">
            <v>2007</v>
          </cell>
          <cell r="D46">
            <v>0</v>
          </cell>
          <cell r="E46">
            <v>793</v>
          </cell>
          <cell r="F46">
            <v>169</v>
          </cell>
          <cell r="G46">
            <v>38</v>
          </cell>
          <cell r="H46">
            <v>217</v>
          </cell>
          <cell r="I46">
            <v>623</v>
          </cell>
          <cell r="J46">
            <v>109</v>
          </cell>
          <cell r="K46">
            <v>373</v>
          </cell>
          <cell r="L46">
            <v>44</v>
          </cell>
          <cell r="M46">
            <v>69</v>
          </cell>
          <cell r="N46">
            <v>1</v>
          </cell>
          <cell r="O46">
            <v>214</v>
          </cell>
          <cell r="P46">
            <v>4</v>
          </cell>
          <cell r="Q46">
            <v>12</v>
          </cell>
          <cell r="R46">
            <v>0</v>
          </cell>
          <cell r="S46">
            <v>56</v>
          </cell>
          <cell r="T46">
            <v>410</v>
          </cell>
          <cell r="U46">
            <v>22</v>
          </cell>
          <cell r="V46">
            <v>3381</v>
          </cell>
          <cell r="W46">
            <v>48</v>
          </cell>
          <cell r="X46">
            <v>11</v>
          </cell>
          <cell r="Y46">
            <v>236</v>
          </cell>
          <cell r="Z46">
            <v>90</v>
          </cell>
          <cell r="AA46">
            <v>8</v>
          </cell>
          <cell r="AB46">
            <v>1</v>
          </cell>
          <cell r="AC46">
            <v>1</v>
          </cell>
          <cell r="AD46">
            <v>175</v>
          </cell>
          <cell r="AE46">
            <v>173</v>
          </cell>
          <cell r="AF46">
            <v>2</v>
          </cell>
          <cell r="AG46">
            <v>57</v>
          </cell>
          <cell r="AH46">
            <v>604</v>
          </cell>
          <cell r="AI46">
            <v>81</v>
          </cell>
          <cell r="AJ46">
            <v>463</v>
          </cell>
          <cell r="AK46">
            <v>11</v>
          </cell>
          <cell r="AL46">
            <v>1839</v>
          </cell>
          <cell r="AM46">
            <v>3</v>
          </cell>
          <cell r="AN46">
            <v>9</v>
          </cell>
          <cell r="AO46">
            <v>1902</v>
          </cell>
          <cell r="AP46">
            <v>4241</v>
          </cell>
          <cell r="AQ46">
            <v>2841</v>
          </cell>
          <cell r="AR46">
            <v>116</v>
          </cell>
          <cell r="AS46">
            <v>10</v>
          </cell>
          <cell r="AT46">
            <v>106</v>
          </cell>
          <cell r="AU46">
            <v>797</v>
          </cell>
          <cell r="AV46">
            <v>19</v>
          </cell>
          <cell r="AW46">
            <v>70</v>
          </cell>
          <cell r="AX46">
            <v>1335</v>
          </cell>
          <cell r="AY46">
            <v>25</v>
          </cell>
          <cell r="AZ46">
            <v>36</v>
          </cell>
          <cell r="BA46">
            <v>293</v>
          </cell>
          <cell r="BB46">
            <v>1</v>
          </cell>
          <cell r="BC46">
            <v>454</v>
          </cell>
          <cell r="BD46">
            <v>757</v>
          </cell>
          <cell r="BE46">
            <v>669</v>
          </cell>
          <cell r="BF46">
            <v>88</v>
          </cell>
          <cell r="BG46">
            <v>90</v>
          </cell>
          <cell r="BH46">
            <v>82</v>
          </cell>
          <cell r="BI46">
            <v>95</v>
          </cell>
          <cell r="BJ46">
            <v>5</v>
          </cell>
          <cell r="BK46">
            <v>852</v>
          </cell>
          <cell r="BL46">
            <v>66</v>
          </cell>
          <cell r="BM46">
            <v>57</v>
          </cell>
          <cell r="BN46">
            <v>440</v>
          </cell>
          <cell r="BO46">
            <v>19</v>
          </cell>
          <cell r="BP46">
            <v>114</v>
          </cell>
          <cell r="BQ46">
            <v>11</v>
          </cell>
          <cell r="BR46">
            <v>161</v>
          </cell>
          <cell r="BS46">
            <v>14</v>
          </cell>
          <cell r="BT46">
            <v>4294</v>
          </cell>
          <cell r="BU46">
            <v>2</v>
          </cell>
          <cell r="BV46">
            <v>9</v>
          </cell>
          <cell r="BW46">
            <v>6</v>
          </cell>
          <cell r="BX46">
            <v>80</v>
          </cell>
          <cell r="BY46">
            <v>231</v>
          </cell>
          <cell r="BZ46">
            <v>51</v>
          </cell>
          <cell r="CA46">
            <v>7600</v>
          </cell>
          <cell r="CB46">
            <v>680</v>
          </cell>
          <cell r="CC46">
            <v>104</v>
          </cell>
          <cell r="CD46">
            <v>480</v>
          </cell>
          <cell r="CE46">
            <v>109</v>
          </cell>
          <cell r="CF46">
            <v>9</v>
          </cell>
          <cell r="CG46">
            <v>13</v>
          </cell>
          <cell r="CH46">
            <v>11</v>
          </cell>
          <cell r="CI46">
            <v>126</v>
          </cell>
          <cell r="CJ46">
            <v>530</v>
          </cell>
          <cell r="CK46">
            <v>116</v>
          </cell>
        </row>
        <row r="47">
          <cell r="A47" t="str">
            <v>Circuit kilometers 3 phase</v>
          </cell>
          <cell r="B47" t="str">
            <v>KMC3</v>
          </cell>
          <cell r="C47">
            <v>2007</v>
          </cell>
          <cell r="D47">
            <v>47</v>
          </cell>
          <cell r="E47">
            <v>683</v>
          </cell>
          <cell r="F47">
            <v>421</v>
          </cell>
          <cell r="G47">
            <v>132</v>
          </cell>
          <cell r="H47">
            <v>236</v>
          </cell>
          <cell r="I47">
            <v>783</v>
          </cell>
          <cell r="J47">
            <v>169</v>
          </cell>
          <cell r="K47">
            <v>467</v>
          </cell>
          <cell r="L47">
            <v>318</v>
          </cell>
          <cell r="M47">
            <v>69</v>
          </cell>
          <cell r="N47">
            <v>16</v>
          </cell>
          <cell r="O47">
            <v>504</v>
          </cell>
          <cell r="P47">
            <v>10</v>
          </cell>
          <cell r="Q47">
            <v>12</v>
          </cell>
          <cell r="R47">
            <v>0</v>
          </cell>
          <cell r="S47">
            <v>72</v>
          </cell>
          <cell r="T47">
            <v>612</v>
          </cell>
          <cell r="U47">
            <v>109</v>
          </cell>
          <cell r="V47">
            <v>3139</v>
          </cell>
          <cell r="W47">
            <v>142</v>
          </cell>
          <cell r="X47">
            <v>31</v>
          </cell>
          <cell r="Y47">
            <v>166</v>
          </cell>
          <cell r="Z47">
            <v>146</v>
          </cell>
          <cell r="AA47">
            <v>48</v>
          </cell>
          <cell r="AB47">
            <v>4</v>
          </cell>
          <cell r="AC47">
            <v>441</v>
          </cell>
          <cell r="AD47">
            <v>501</v>
          </cell>
          <cell r="AE47">
            <v>481</v>
          </cell>
          <cell r="AF47">
            <v>20</v>
          </cell>
          <cell r="AG47">
            <v>127</v>
          </cell>
          <cell r="AH47">
            <v>462</v>
          </cell>
          <cell r="AI47">
            <v>611</v>
          </cell>
          <cell r="AJ47">
            <v>401</v>
          </cell>
          <cell r="AK47">
            <v>27</v>
          </cell>
          <cell r="AL47">
            <v>1764</v>
          </cell>
          <cell r="AM47">
            <v>10</v>
          </cell>
          <cell r="AN47">
            <v>42</v>
          </cell>
          <cell r="AO47">
            <v>1150</v>
          </cell>
          <cell r="AP47">
            <v>45363</v>
          </cell>
          <cell r="AQ47">
            <v>3259</v>
          </cell>
          <cell r="AR47">
            <v>365</v>
          </cell>
          <cell r="AS47">
            <v>61</v>
          </cell>
          <cell r="AT47">
            <v>251</v>
          </cell>
          <cell r="AU47">
            <v>778</v>
          </cell>
          <cell r="AV47">
            <v>72</v>
          </cell>
          <cell r="AW47">
            <v>162</v>
          </cell>
          <cell r="AX47">
            <v>1190</v>
          </cell>
          <cell r="AY47">
            <v>61</v>
          </cell>
          <cell r="AZ47">
            <v>79</v>
          </cell>
          <cell r="BA47">
            <v>419</v>
          </cell>
          <cell r="BB47">
            <v>3</v>
          </cell>
          <cell r="BC47">
            <v>320</v>
          </cell>
          <cell r="BD47">
            <v>1691</v>
          </cell>
          <cell r="BE47">
            <v>1256</v>
          </cell>
          <cell r="BF47">
            <v>435</v>
          </cell>
          <cell r="BG47">
            <v>178</v>
          </cell>
          <cell r="BH47">
            <v>310</v>
          </cell>
          <cell r="BI47">
            <v>362</v>
          </cell>
          <cell r="BJ47">
            <v>200</v>
          </cell>
          <cell r="BK47">
            <v>722</v>
          </cell>
          <cell r="BL47">
            <v>89</v>
          </cell>
          <cell r="BM47">
            <v>221</v>
          </cell>
          <cell r="BN47">
            <v>358</v>
          </cell>
          <cell r="BO47">
            <v>94</v>
          </cell>
          <cell r="BP47">
            <v>455</v>
          </cell>
          <cell r="BQ47">
            <v>84</v>
          </cell>
          <cell r="BR47">
            <v>349</v>
          </cell>
          <cell r="BS47">
            <v>175</v>
          </cell>
          <cell r="BT47">
            <v>2789</v>
          </cell>
          <cell r="BU47">
            <v>34</v>
          </cell>
          <cell r="BV47">
            <v>43</v>
          </cell>
          <cell r="BW47">
            <v>72</v>
          </cell>
          <cell r="BX47">
            <v>144</v>
          </cell>
          <cell r="BY47">
            <v>642</v>
          </cell>
          <cell r="BZ47">
            <v>89</v>
          </cell>
          <cell r="CA47">
            <v>0</v>
          </cell>
          <cell r="CB47">
            <v>1076</v>
          </cell>
          <cell r="CC47">
            <v>96</v>
          </cell>
          <cell r="CD47">
            <v>695</v>
          </cell>
          <cell r="CE47">
            <v>281</v>
          </cell>
          <cell r="CF47">
            <v>45</v>
          </cell>
          <cell r="CG47">
            <v>44</v>
          </cell>
          <cell r="CH47">
            <v>18</v>
          </cell>
          <cell r="CI47">
            <v>244</v>
          </cell>
          <cell r="CJ47">
            <v>460</v>
          </cell>
          <cell r="CK47">
            <v>144</v>
          </cell>
        </row>
        <row r="48">
          <cell r="A48" t="str">
            <v>Circuit kilometers 2 phase</v>
          </cell>
          <cell r="B48" t="str">
            <v>KMC2</v>
          </cell>
          <cell r="C48">
            <v>2007</v>
          </cell>
          <cell r="D48">
            <v>0</v>
          </cell>
          <cell r="E48">
            <v>0</v>
          </cell>
          <cell r="F48">
            <v>5</v>
          </cell>
          <cell r="G48">
            <v>10</v>
          </cell>
          <cell r="H48">
            <v>0</v>
          </cell>
          <cell r="I48">
            <v>0</v>
          </cell>
          <cell r="J48">
            <v>8</v>
          </cell>
          <cell r="K48">
            <v>2</v>
          </cell>
          <cell r="L48">
            <v>96</v>
          </cell>
          <cell r="M48">
            <v>0</v>
          </cell>
          <cell r="N48">
            <v>2</v>
          </cell>
          <cell r="O48">
            <v>2</v>
          </cell>
          <cell r="P48">
            <v>1</v>
          </cell>
          <cell r="Q48">
            <v>1</v>
          </cell>
          <cell r="R48">
            <v>0</v>
          </cell>
          <cell r="S48">
            <v>2</v>
          </cell>
          <cell r="T48">
            <v>24</v>
          </cell>
          <cell r="U48">
            <v>9</v>
          </cell>
          <cell r="V48">
            <v>104</v>
          </cell>
          <cell r="W48">
            <v>105</v>
          </cell>
          <cell r="X48">
            <v>1</v>
          </cell>
          <cell r="Y48">
            <v>0</v>
          </cell>
          <cell r="Z48">
            <v>5</v>
          </cell>
          <cell r="AA48">
            <v>8</v>
          </cell>
          <cell r="AB48">
            <v>0</v>
          </cell>
          <cell r="AC48">
            <v>37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59</v>
          </cell>
          <cell r="AJ48">
            <v>0</v>
          </cell>
          <cell r="AK48">
            <v>0</v>
          </cell>
          <cell r="AL48">
            <v>22</v>
          </cell>
          <cell r="AM48">
            <v>2</v>
          </cell>
          <cell r="AN48">
            <v>0</v>
          </cell>
          <cell r="AO48">
            <v>22</v>
          </cell>
          <cell r="AP48">
            <v>3595</v>
          </cell>
          <cell r="AQ48">
            <v>164</v>
          </cell>
          <cell r="AR48">
            <v>16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5</v>
          </cell>
          <cell r="AX48">
            <v>0</v>
          </cell>
          <cell r="AY48">
            <v>1</v>
          </cell>
          <cell r="AZ48">
            <v>0</v>
          </cell>
          <cell r="BA48">
            <v>26</v>
          </cell>
          <cell r="BB48">
            <v>0</v>
          </cell>
          <cell r="BC48">
            <v>7</v>
          </cell>
          <cell r="BD48">
            <v>0</v>
          </cell>
          <cell r="BE48">
            <v>3</v>
          </cell>
          <cell r="BF48">
            <v>12</v>
          </cell>
          <cell r="BG48">
            <v>1</v>
          </cell>
          <cell r="BH48">
            <v>2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6</v>
          </cell>
          <cell r="BN48">
            <v>0</v>
          </cell>
          <cell r="BO48">
            <v>1</v>
          </cell>
          <cell r="BP48">
            <v>10</v>
          </cell>
          <cell r="BQ48">
            <v>0</v>
          </cell>
          <cell r="BR48">
            <v>8</v>
          </cell>
          <cell r="BS48">
            <v>0</v>
          </cell>
          <cell r="BT48">
            <v>90</v>
          </cell>
          <cell r="BU48">
            <v>1</v>
          </cell>
          <cell r="BV48">
            <v>0</v>
          </cell>
          <cell r="BW48">
            <v>0</v>
          </cell>
          <cell r="BX48">
            <v>13</v>
          </cell>
          <cell r="BY48">
            <v>0</v>
          </cell>
          <cell r="BZ48">
            <v>0</v>
          </cell>
          <cell r="CA48">
            <v>0</v>
          </cell>
          <cell r="CB48">
            <v>22</v>
          </cell>
          <cell r="CC48">
            <v>8</v>
          </cell>
          <cell r="CD48">
            <v>7.5</v>
          </cell>
          <cell r="CE48">
            <v>1</v>
          </cell>
          <cell r="CF48">
            <v>0</v>
          </cell>
          <cell r="CG48">
            <v>0</v>
          </cell>
          <cell r="CH48">
            <v>0</v>
          </cell>
          <cell r="CI48">
            <v>4</v>
          </cell>
          <cell r="CJ48">
            <v>10</v>
          </cell>
          <cell r="CK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2007</v>
          </cell>
          <cell r="D49">
            <v>45</v>
          </cell>
          <cell r="E49">
            <v>762</v>
          </cell>
          <cell r="F49">
            <v>320</v>
          </cell>
          <cell r="G49">
            <v>148</v>
          </cell>
          <cell r="H49">
            <v>254</v>
          </cell>
          <cell r="I49">
            <v>765</v>
          </cell>
          <cell r="J49">
            <v>145</v>
          </cell>
          <cell r="K49">
            <v>632</v>
          </cell>
          <cell r="L49">
            <v>111</v>
          </cell>
          <cell r="M49">
            <v>77</v>
          </cell>
          <cell r="N49">
            <v>9</v>
          </cell>
          <cell r="O49">
            <v>276</v>
          </cell>
          <cell r="P49">
            <v>10</v>
          </cell>
          <cell r="Q49">
            <v>14</v>
          </cell>
          <cell r="R49">
            <v>0</v>
          </cell>
          <cell r="S49">
            <v>72</v>
          </cell>
          <cell r="T49">
            <v>497</v>
          </cell>
          <cell r="U49">
            <v>78</v>
          </cell>
          <cell r="V49">
            <v>1937</v>
          </cell>
          <cell r="W49">
            <v>4</v>
          </cell>
          <cell r="X49">
            <v>105</v>
          </cell>
          <cell r="Y49">
            <v>303</v>
          </cell>
          <cell r="Z49">
            <v>123</v>
          </cell>
          <cell r="AA49">
            <v>28</v>
          </cell>
          <cell r="AB49">
            <v>5</v>
          </cell>
          <cell r="AC49">
            <v>1345</v>
          </cell>
          <cell r="AD49">
            <v>370</v>
          </cell>
          <cell r="AE49">
            <v>352</v>
          </cell>
          <cell r="AF49">
            <v>18</v>
          </cell>
          <cell r="AG49">
            <v>108</v>
          </cell>
          <cell r="AH49">
            <v>568</v>
          </cell>
          <cell r="AI49">
            <v>1036</v>
          </cell>
          <cell r="AJ49">
            <v>943</v>
          </cell>
          <cell r="AK49">
            <v>41</v>
          </cell>
          <cell r="AL49">
            <v>1557</v>
          </cell>
          <cell r="AM49">
            <v>9</v>
          </cell>
          <cell r="AN49">
            <v>23</v>
          </cell>
          <cell r="AO49">
            <v>1530</v>
          </cell>
          <cell r="AP49">
            <v>71273</v>
          </cell>
          <cell r="AQ49">
            <v>2316</v>
          </cell>
          <cell r="AR49">
            <v>256</v>
          </cell>
          <cell r="AS49">
            <v>37</v>
          </cell>
          <cell r="AT49">
            <v>97</v>
          </cell>
          <cell r="AU49">
            <v>1062</v>
          </cell>
          <cell r="AV49">
            <v>42</v>
          </cell>
          <cell r="AW49">
            <v>188</v>
          </cell>
          <cell r="AX49">
            <v>1409</v>
          </cell>
          <cell r="AY49">
            <v>44</v>
          </cell>
          <cell r="AZ49">
            <v>36</v>
          </cell>
          <cell r="BA49">
            <v>388</v>
          </cell>
          <cell r="BB49">
            <v>1</v>
          </cell>
          <cell r="BC49">
            <v>707</v>
          </cell>
          <cell r="BD49">
            <v>1067</v>
          </cell>
          <cell r="BE49">
            <v>399</v>
          </cell>
          <cell r="BF49">
            <v>668</v>
          </cell>
          <cell r="BG49">
            <v>158</v>
          </cell>
          <cell r="BH49">
            <v>343</v>
          </cell>
          <cell r="BI49">
            <v>246</v>
          </cell>
          <cell r="BJ49">
            <v>170</v>
          </cell>
          <cell r="BK49">
            <v>675</v>
          </cell>
          <cell r="BL49">
            <v>70</v>
          </cell>
          <cell r="BM49">
            <v>75</v>
          </cell>
          <cell r="BN49">
            <v>595</v>
          </cell>
          <cell r="BO49">
            <v>51</v>
          </cell>
          <cell r="BP49">
            <v>260</v>
          </cell>
          <cell r="BQ49">
            <v>44</v>
          </cell>
          <cell r="BR49">
            <v>188</v>
          </cell>
          <cell r="BS49">
            <v>134</v>
          </cell>
          <cell r="BT49">
            <v>3321</v>
          </cell>
          <cell r="BU49">
            <v>20</v>
          </cell>
          <cell r="BV49">
            <v>44</v>
          </cell>
          <cell r="BW49">
            <v>139</v>
          </cell>
          <cell r="BX49">
            <v>83</v>
          </cell>
          <cell r="BY49">
            <v>518</v>
          </cell>
          <cell r="BZ49">
            <v>64</v>
          </cell>
          <cell r="CA49">
            <v>0</v>
          </cell>
          <cell r="CB49">
            <v>968</v>
          </cell>
          <cell r="CC49">
            <v>125</v>
          </cell>
          <cell r="CD49">
            <v>820</v>
          </cell>
          <cell r="CE49">
            <v>156</v>
          </cell>
          <cell r="CF49">
            <v>28</v>
          </cell>
          <cell r="CG49">
            <v>21</v>
          </cell>
          <cell r="CH49">
            <v>18</v>
          </cell>
          <cell r="CI49">
            <v>187</v>
          </cell>
          <cell r="CJ49">
            <v>551</v>
          </cell>
          <cell r="CK49">
            <v>124</v>
          </cell>
        </row>
        <row r="50">
          <cell r="A50" t="str">
            <v>No transmission transformers</v>
          </cell>
          <cell r="B50" t="str">
            <v>NTRST</v>
          </cell>
          <cell r="C50">
            <v>2007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22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1</v>
          </cell>
          <cell r="AO50">
            <v>2</v>
          </cell>
          <cell r="AP50">
            <v>249</v>
          </cell>
          <cell r="AQ50">
            <v>22</v>
          </cell>
          <cell r="AR50">
            <v>0</v>
          </cell>
          <cell r="AS50">
            <v>3</v>
          </cell>
          <cell r="AT50">
            <v>0</v>
          </cell>
          <cell r="AU50">
            <v>16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6</v>
          </cell>
          <cell r="BF50">
            <v>6</v>
          </cell>
          <cell r="BG50">
            <v>3</v>
          </cell>
          <cell r="BH50">
            <v>1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8</v>
          </cell>
          <cell r="BQ50">
            <v>0</v>
          </cell>
          <cell r="BR50">
            <v>0</v>
          </cell>
          <cell r="BS50">
            <v>0</v>
          </cell>
          <cell r="BT50">
            <v>10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8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2007</v>
          </cell>
          <cell r="D51">
            <v>4</v>
          </cell>
          <cell r="E51">
            <v>40</v>
          </cell>
          <cell r="F51">
            <v>23</v>
          </cell>
          <cell r="G51">
            <v>2</v>
          </cell>
          <cell r="H51">
            <v>4</v>
          </cell>
          <cell r="I51">
            <v>44</v>
          </cell>
          <cell r="J51">
            <v>12</v>
          </cell>
          <cell r="K51">
            <v>5</v>
          </cell>
          <cell r="L51">
            <v>8</v>
          </cell>
          <cell r="M51">
            <v>6</v>
          </cell>
          <cell r="N51">
            <v>0</v>
          </cell>
          <cell r="O51">
            <v>0</v>
          </cell>
          <cell r="P51">
            <v>4</v>
          </cell>
          <cell r="Q51">
            <v>1</v>
          </cell>
          <cell r="R51">
            <v>0</v>
          </cell>
          <cell r="S51">
            <v>0</v>
          </cell>
          <cell r="T51">
            <v>19</v>
          </cell>
          <cell r="U51">
            <v>8</v>
          </cell>
          <cell r="V51">
            <v>106</v>
          </cell>
          <cell r="W51">
            <v>10</v>
          </cell>
          <cell r="X51">
            <v>0</v>
          </cell>
          <cell r="Y51">
            <v>6</v>
          </cell>
          <cell r="Z51">
            <v>8</v>
          </cell>
          <cell r="AA51">
            <v>0</v>
          </cell>
          <cell r="AB51">
            <v>0</v>
          </cell>
          <cell r="AC51">
            <v>21</v>
          </cell>
          <cell r="AD51">
            <v>34</v>
          </cell>
          <cell r="AE51">
            <v>27</v>
          </cell>
          <cell r="AF51">
            <v>7</v>
          </cell>
          <cell r="AG51">
            <v>0</v>
          </cell>
          <cell r="AH51">
            <v>0</v>
          </cell>
          <cell r="AI51">
            <v>13</v>
          </cell>
          <cell r="AJ51">
            <v>63</v>
          </cell>
          <cell r="AK51">
            <v>0</v>
          </cell>
          <cell r="AL51">
            <v>70</v>
          </cell>
          <cell r="AM51">
            <v>0</v>
          </cell>
          <cell r="AN51">
            <v>3</v>
          </cell>
          <cell r="AO51">
            <v>24</v>
          </cell>
          <cell r="AP51">
            <v>1462</v>
          </cell>
          <cell r="AQ51">
            <v>154</v>
          </cell>
          <cell r="AR51">
            <v>16</v>
          </cell>
          <cell r="AS51">
            <v>0</v>
          </cell>
          <cell r="AT51">
            <v>34</v>
          </cell>
          <cell r="AU51">
            <v>7</v>
          </cell>
          <cell r="AV51">
            <v>0</v>
          </cell>
          <cell r="AW51">
            <v>7</v>
          </cell>
          <cell r="AX51">
            <v>49</v>
          </cell>
          <cell r="AY51">
            <v>0</v>
          </cell>
          <cell r="AZ51">
            <v>6</v>
          </cell>
          <cell r="BA51">
            <v>0</v>
          </cell>
          <cell r="BB51">
            <v>0</v>
          </cell>
          <cell r="BC51">
            <v>16</v>
          </cell>
          <cell r="BD51">
            <v>0</v>
          </cell>
          <cell r="BE51">
            <v>0</v>
          </cell>
          <cell r="BF51">
            <v>0</v>
          </cell>
          <cell r="BG51">
            <v>32</v>
          </cell>
          <cell r="BH51">
            <v>11</v>
          </cell>
          <cell r="BI51">
            <v>21</v>
          </cell>
          <cell r="BJ51">
            <v>0</v>
          </cell>
          <cell r="BK51">
            <v>38</v>
          </cell>
          <cell r="BL51">
            <v>0</v>
          </cell>
          <cell r="BM51">
            <v>0</v>
          </cell>
          <cell r="BN51">
            <v>16</v>
          </cell>
          <cell r="BO51">
            <v>11</v>
          </cell>
          <cell r="BP51">
            <v>33</v>
          </cell>
          <cell r="BQ51">
            <v>5</v>
          </cell>
          <cell r="BR51">
            <v>39</v>
          </cell>
          <cell r="BS51">
            <v>7</v>
          </cell>
          <cell r="BT51">
            <v>17</v>
          </cell>
          <cell r="BU51">
            <v>5</v>
          </cell>
          <cell r="BV51">
            <v>9</v>
          </cell>
          <cell r="BW51">
            <v>0</v>
          </cell>
          <cell r="BX51">
            <v>0</v>
          </cell>
          <cell r="BY51">
            <v>36</v>
          </cell>
          <cell r="BZ51">
            <v>3</v>
          </cell>
          <cell r="CA51">
            <v>0</v>
          </cell>
          <cell r="CB51">
            <v>66</v>
          </cell>
          <cell r="CC51">
            <v>3</v>
          </cell>
          <cell r="CD51">
            <v>28</v>
          </cell>
          <cell r="CE51">
            <v>542</v>
          </cell>
          <cell r="CF51">
            <v>6</v>
          </cell>
          <cell r="CG51">
            <v>4</v>
          </cell>
          <cell r="CH51">
            <v>1</v>
          </cell>
          <cell r="CI51">
            <v>27</v>
          </cell>
          <cell r="CJ51">
            <v>21</v>
          </cell>
          <cell r="CK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2007</v>
          </cell>
          <cell r="D52">
            <v>324</v>
          </cell>
          <cell r="E52">
            <v>8938</v>
          </cell>
          <cell r="F52">
            <v>5178</v>
          </cell>
          <cell r="G52">
            <v>3041</v>
          </cell>
          <cell r="H52">
            <v>3436</v>
          </cell>
          <cell r="I52">
            <v>8950</v>
          </cell>
          <cell r="J52">
            <v>2051</v>
          </cell>
          <cell r="K52">
            <v>6853</v>
          </cell>
          <cell r="L52">
            <v>2384</v>
          </cell>
          <cell r="M52">
            <v>836</v>
          </cell>
          <cell r="N52">
            <v>1</v>
          </cell>
          <cell r="O52">
            <v>3600</v>
          </cell>
          <cell r="P52">
            <v>239</v>
          </cell>
          <cell r="Q52">
            <v>288</v>
          </cell>
          <cell r="R52">
            <v>0</v>
          </cell>
          <cell r="S52">
            <v>1538</v>
          </cell>
          <cell r="T52">
            <v>8034</v>
          </cell>
          <cell r="U52">
            <v>742</v>
          </cell>
          <cell r="V52">
            <v>25493</v>
          </cell>
          <cell r="W52">
            <v>1563</v>
          </cell>
          <cell r="X52">
            <v>729</v>
          </cell>
          <cell r="Y52">
            <v>3047</v>
          </cell>
          <cell r="Z52">
            <v>2418</v>
          </cell>
          <cell r="AA52">
            <v>792</v>
          </cell>
          <cell r="AB52">
            <v>75</v>
          </cell>
          <cell r="AC52">
            <v>6000</v>
          </cell>
          <cell r="AD52">
            <v>5496</v>
          </cell>
          <cell r="AE52">
            <v>5066</v>
          </cell>
          <cell r="AF52">
            <v>430</v>
          </cell>
          <cell r="AG52">
            <v>1450</v>
          </cell>
          <cell r="AH52">
            <v>5734</v>
          </cell>
          <cell r="AI52">
            <v>7114</v>
          </cell>
          <cell r="AJ52">
            <v>3580</v>
          </cell>
          <cell r="AK52">
            <v>59</v>
          </cell>
          <cell r="AL52">
            <v>23801</v>
          </cell>
          <cell r="AM52">
            <v>180</v>
          </cell>
          <cell r="AN52">
            <v>738</v>
          </cell>
          <cell r="AO52">
            <v>15028</v>
          </cell>
          <cell r="AP52">
            <v>540842</v>
          </cell>
          <cell r="AQ52">
            <v>39938</v>
          </cell>
          <cell r="AR52">
            <v>3079</v>
          </cell>
          <cell r="AS52">
            <v>688</v>
          </cell>
          <cell r="AT52">
            <v>2200</v>
          </cell>
          <cell r="AU52">
            <v>10048</v>
          </cell>
          <cell r="AV52">
            <v>975</v>
          </cell>
          <cell r="AW52">
            <v>1938</v>
          </cell>
          <cell r="AX52">
            <v>14929</v>
          </cell>
          <cell r="AY52">
            <v>1162</v>
          </cell>
          <cell r="AZ52">
            <v>1235</v>
          </cell>
          <cell r="BA52">
            <v>4559</v>
          </cell>
          <cell r="BB52">
            <v>15</v>
          </cell>
          <cell r="BC52">
            <v>3960</v>
          </cell>
          <cell r="BD52">
            <v>9345</v>
          </cell>
          <cell r="BE52">
            <v>4151</v>
          </cell>
          <cell r="BF52">
            <v>5194</v>
          </cell>
          <cell r="BG52">
            <v>1704</v>
          </cell>
          <cell r="BH52">
            <v>4504</v>
          </cell>
          <cell r="BI52">
            <v>3927</v>
          </cell>
          <cell r="BJ52">
            <v>0</v>
          </cell>
          <cell r="BK52">
            <v>8189</v>
          </cell>
          <cell r="BL52">
            <v>1257</v>
          </cell>
          <cell r="BM52">
            <v>1744</v>
          </cell>
          <cell r="BN52">
            <v>6471</v>
          </cell>
          <cell r="BO52">
            <v>1592</v>
          </cell>
          <cell r="BP52">
            <v>5953</v>
          </cell>
          <cell r="BQ52">
            <v>687</v>
          </cell>
          <cell r="BR52">
            <v>3777</v>
          </cell>
          <cell r="BS52">
            <v>1792</v>
          </cell>
          <cell r="BT52">
            <v>31487</v>
          </cell>
          <cell r="BU52">
            <v>645</v>
          </cell>
          <cell r="BV52">
            <v>965</v>
          </cell>
          <cell r="BW52">
            <v>942</v>
          </cell>
          <cell r="BX52">
            <v>1359</v>
          </cell>
          <cell r="BY52">
            <v>6945</v>
          </cell>
          <cell r="BZ52">
            <v>850</v>
          </cell>
          <cell r="CA52">
            <v>68606</v>
          </cell>
          <cell r="CB52">
            <v>16007</v>
          </cell>
          <cell r="CC52">
            <v>1419</v>
          </cell>
          <cell r="CD52">
            <v>7474</v>
          </cell>
          <cell r="CE52">
            <v>2017</v>
          </cell>
          <cell r="CF52">
            <v>676</v>
          </cell>
          <cell r="CG52">
            <v>433</v>
          </cell>
          <cell r="CH52">
            <v>240</v>
          </cell>
          <cell r="CI52">
            <v>2813</v>
          </cell>
          <cell r="CJ52">
            <v>5201</v>
          </cell>
          <cell r="CK52">
            <v>1607</v>
          </cell>
        </row>
        <row r="53">
          <cell r="A53" t="str">
            <v>Utility average load factor</v>
          </cell>
          <cell r="B53" t="str">
            <v>LF</v>
          </cell>
          <cell r="C53">
            <v>2007</v>
          </cell>
          <cell r="D53">
            <v>73</v>
          </cell>
          <cell r="E53">
            <v>68</v>
          </cell>
          <cell r="F53">
            <v>87</v>
          </cell>
          <cell r="G53">
            <v>65</v>
          </cell>
          <cell r="H53">
            <v>73</v>
          </cell>
          <cell r="I53">
            <v>69</v>
          </cell>
          <cell r="J53">
            <v>73</v>
          </cell>
          <cell r="K53">
            <v>71</v>
          </cell>
          <cell r="L53">
            <v>72</v>
          </cell>
          <cell r="M53">
            <v>70</v>
          </cell>
          <cell r="N53">
            <v>74</v>
          </cell>
          <cell r="O53">
            <v>72</v>
          </cell>
          <cell r="P53">
            <v>66</v>
          </cell>
          <cell r="Q53">
            <v>62</v>
          </cell>
          <cell r="R53">
            <v>0</v>
          </cell>
          <cell r="S53">
            <v>0</v>
          </cell>
          <cell r="T53">
            <v>59</v>
          </cell>
          <cell r="U53">
            <v>69</v>
          </cell>
          <cell r="V53">
            <v>74</v>
          </cell>
          <cell r="W53">
            <v>72</v>
          </cell>
          <cell r="X53">
            <v>71</v>
          </cell>
          <cell r="Y53">
            <v>64</v>
          </cell>
          <cell r="Z53">
            <v>92</v>
          </cell>
          <cell r="AA53">
            <v>70</v>
          </cell>
          <cell r="AB53">
            <v>66</v>
          </cell>
          <cell r="AC53">
            <v>75</v>
          </cell>
          <cell r="AD53">
            <v>0</v>
          </cell>
          <cell r="AE53">
            <v>65</v>
          </cell>
          <cell r="AF53">
            <v>71</v>
          </cell>
          <cell r="AG53">
            <v>61</v>
          </cell>
          <cell r="AH53">
            <v>74</v>
          </cell>
          <cell r="AI53">
            <v>57</v>
          </cell>
          <cell r="AJ53">
            <v>69</v>
          </cell>
          <cell r="AK53">
            <v>71</v>
          </cell>
          <cell r="AL53">
            <v>75</v>
          </cell>
          <cell r="AM53">
            <v>68</v>
          </cell>
          <cell r="AN53">
            <v>69</v>
          </cell>
          <cell r="AO53">
            <v>71</v>
          </cell>
          <cell r="AP53">
            <v>0</v>
          </cell>
          <cell r="AQ53">
            <v>72</v>
          </cell>
          <cell r="AR53">
            <v>55</v>
          </cell>
          <cell r="AS53">
            <v>71</v>
          </cell>
          <cell r="AT53">
            <v>75</v>
          </cell>
          <cell r="AU53">
            <v>70</v>
          </cell>
          <cell r="AV53">
            <v>74</v>
          </cell>
          <cell r="AW53">
            <v>71</v>
          </cell>
          <cell r="AX53">
            <v>58</v>
          </cell>
          <cell r="AY53">
            <v>71</v>
          </cell>
          <cell r="AZ53">
            <v>72</v>
          </cell>
          <cell r="BA53">
            <v>71</v>
          </cell>
          <cell r="BB53">
            <v>0</v>
          </cell>
          <cell r="BC53">
            <v>68</v>
          </cell>
          <cell r="BD53">
            <v>0</v>
          </cell>
          <cell r="BE53">
            <v>0</v>
          </cell>
          <cell r="BF53">
            <v>0</v>
          </cell>
          <cell r="BG53">
            <v>68</v>
          </cell>
          <cell r="BH53">
            <v>0</v>
          </cell>
          <cell r="BI53">
            <v>74</v>
          </cell>
          <cell r="BJ53">
            <v>71</v>
          </cell>
          <cell r="BK53">
            <v>70</v>
          </cell>
          <cell r="BL53">
            <v>70</v>
          </cell>
          <cell r="BM53">
            <v>72</v>
          </cell>
          <cell r="BN53">
            <v>61</v>
          </cell>
          <cell r="BO53">
            <v>72</v>
          </cell>
          <cell r="BP53">
            <v>75</v>
          </cell>
          <cell r="BQ53">
            <v>69928</v>
          </cell>
          <cell r="BR53">
            <v>69</v>
          </cell>
          <cell r="BS53">
            <v>65</v>
          </cell>
          <cell r="BT53">
            <v>0</v>
          </cell>
          <cell r="BU53">
            <v>68</v>
          </cell>
          <cell r="BV53">
            <v>0</v>
          </cell>
          <cell r="BW53">
            <v>8</v>
          </cell>
          <cell r="BX53">
            <v>58</v>
          </cell>
          <cell r="BY53">
            <v>74</v>
          </cell>
          <cell r="BZ53">
            <v>63</v>
          </cell>
          <cell r="CA53">
            <v>73</v>
          </cell>
          <cell r="CB53">
            <v>72</v>
          </cell>
          <cell r="CC53">
            <v>65</v>
          </cell>
          <cell r="CD53">
            <v>70</v>
          </cell>
          <cell r="CE53">
            <v>1013670</v>
          </cell>
          <cell r="CF53">
            <v>88</v>
          </cell>
          <cell r="CG53">
            <v>75</v>
          </cell>
          <cell r="CH53">
            <v>68</v>
          </cell>
          <cell r="CI53">
            <v>71</v>
          </cell>
          <cell r="CJ53">
            <v>68</v>
          </cell>
          <cell r="CK53">
            <v>70</v>
          </cell>
        </row>
      </sheetData>
      <sheetData sheetId="28">
        <row r="1">
          <cell r="A1" t="str">
            <v>Distributor Data for Year ended Dec 31st, 2006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 xml:space="preserve">Greater Sudbury Hydro Inc. excluding West Nipissing Energy Services Ltd. 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Haldimand County Hydro Inc.</v>
          </cell>
          <cell r="AJ1" t="str">
            <v>Halton Hills Hydro Inc.</v>
          </cell>
          <cell r="AK1" t="str">
            <v>Hearst Power Distribution Company Limited</v>
          </cell>
          <cell r="AL1" t="str">
            <v>Horizon Utilities Corporation</v>
          </cell>
          <cell r="AM1" t="str">
            <v>Hydro 2000 Inc.</v>
          </cell>
          <cell r="AN1" t="str">
            <v>Hydro Hawkesbury Inc.</v>
          </cell>
          <cell r="AO1" t="str">
            <v>Hydro One Brampton Networks Inc.</v>
          </cell>
          <cell r="AP1" t="str">
            <v>Hydro One Networks Inc.</v>
          </cell>
          <cell r="AQ1" t="str">
            <v>Hydro One Networks Inc. without Terrace Bay Superior Wires Inc.</v>
          </cell>
          <cell r="AR1" t="str">
            <v>Terrace Bay Superior Wires Inc.</v>
          </cell>
          <cell r="AS1" t="str">
            <v>Hydro Ottawa Limited</v>
          </cell>
          <cell r="AT1" t="str">
            <v>Innisfil Hydro Distribution Systems Limited</v>
          </cell>
          <cell r="AU1" t="str">
            <v>Kenora Hydro Electric Corporation Ltd.</v>
          </cell>
          <cell r="AV1" t="str">
            <v>Kingston Hydro Corporation</v>
          </cell>
          <cell r="AW1" t="str">
            <v>Kitchener-Wilmot Hydro Inc.</v>
          </cell>
          <cell r="AX1" t="str">
            <v>Lakefront Utilities Inc.</v>
          </cell>
          <cell r="AY1" t="str">
            <v>Lakeland Power Distribution Ltd.</v>
          </cell>
          <cell r="AZ1" t="str">
            <v>London Hydro Inc.</v>
          </cell>
          <cell r="BA1" t="str">
            <v>Middlesex Power Distribution Corporation</v>
          </cell>
          <cell r="BB1" t="str">
            <v>Midland Power Utility Corporation</v>
          </cell>
          <cell r="BC1" t="str">
            <v>Milton Hydro Distribution Inc.</v>
          </cell>
          <cell r="BD1" t="str">
            <v>Newbury Power Inc.</v>
          </cell>
          <cell r="BE1" t="str">
            <v>Newmarket - Tay Power Distribution Ltd.</v>
          </cell>
          <cell r="BF1" t="str">
            <v>Newmarket Hydro Ltd.</v>
          </cell>
          <cell r="BG1" t="str">
            <v>Tay Hydro Electric Distribution Company Inc.</v>
          </cell>
          <cell r="BH1" t="str">
            <v>Niagara Peninsula Energy Inc.</v>
          </cell>
          <cell r="BI1" t="str">
            <v>Niagara Falls Hydro Inc.</v>
          </cell>
          <cell r="BJ1" t="str">
            <v>Peninsula West Utilities Limited</v>
          </cell>
          <cell r="BK1" t="str">
            <v>Niagara-on-the-Lake Hydro Inc.</v>
          </cell>
          <cell r="BL1" t="str">
            <v>Norfolk Power Distribution Inc.</v>
          </cell>
          <cell r="BM1" t="str">
            <v>North Bay Hydro Distribution Limited</v>
          </cell>
          <cell r="BN1" t="str">
            <v>Northern Ontario Wires Inc.</v>
          </cell>
          <cell r="BO1" t="str">
            <v>Oakville Hydro Electricity Distribution Inc.</v>
          </cell>
          <cell r="BP1" t="str">
            <v>Orangeville Hydro Limited</v>
          </cell>
          <cell r="BQ1" t="str">
            <v>Orillia Power Distribution Corporation</v>
          </cell>
          <cell r="BR1" t="str">
            <v>Oshawa PUC Networks Inc.</v>
          </cell>
          <cell r="BS1" t="str">
            <v>Ottawa River Power Corporation</v>
          </cell>
          <cell r="BT1" t="str">
            <v>PUC Distribution Inc.</v>
          </cell>
          <cell r="BU1" t="str">
            <v>Parry Sound Power Corporation</v>
          </cell>
          <cell r="BV1" t="str">
            <v>Peterborough Distribution Incorporated</v>
          </cell>
          <cell r="BW1" t="str">
            <v>Port Colborne (CNP)</v>
          </cell>
          <cell r="BX1" t="str">
            <v>PowerStream Inc.</v>
          </cell>
          <cell r="BY1" t="str">
            <v>Renfrew Hydro Inc.</v>
          </cell>
          <cell r="BZ1" t="str">
            <v>Rideau St. Lawrence Distribution Inc.</v>
          </cell>
          <cell r="CA1" t="str">
            <v>Sioux Lookout Hydro Inc.</v>
          </cell>
          <cell r="CB1" t="str">
            <v>St. Thomas Energy Inc.</v>
          </cell>
          <cell r="CC1" t="str">
            <v>Thunder Bay Hydro Electricity Distribution Inc.</v>
          </cell>
          <cell r="CD1" t="str">
            <v>Tillsonburg Hydro Inc.</v>
          </cell>
          <cell r="CE1" t="str">
            <v>Toronto Hydro-Electric System Limited</v>
          </cell>
          <cell r="CF1" t="str">
            <v>Veridian Connections Inc.</v>
          </cell>
          <cell r="CG1" t="str">
            <v>Wasaga Distribution Inc.</v>
          </cell>
          <cell r="CH1" t="str">
            <v>Waterloo North Hydro Inc.</v>
          </cell>
          <cell r="CI1" t="str">
            <v>Welland Hydro-Electric System Corp.</v>
          </cell>
          <cell r="CJ1" t="str">
            <v>Wellington North Power Inc.</v>
          </cell>
          <cell r="CK1" t="str">
            <v>West Coast Huron Energy Inc.</v>
          </cell>
          <cell r="CL1" t="str">
            <v>West Perth Power Inc.</v>
          </cell>
          <cell r="CM1" t="str">
            <v>Westario Power Inc.</v>
          </cell>
          <cell r="CN1" t="str">
            <v>Whitby Hydro Electric Corporation</v>
          </cell>
          <cell r="CO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2006</v>
          </cell>
          <cell r="D4">
            <v>3579946.8200000003</v>
          </cell>
          <cell r="E4">
            <v>230265010</v>
          </cell>
          <cell r="F4">
            <v>84796228</v>
          </cell>
          <cell r="G4">
            <v>22083485.750999998</v>
          </cell>
          <cell r="H4">
            <v>68515365.75999999</v>
          </cell>
          <cell r="I4">
            <v>183852321.38</v>
          </cell>
          <cell r="J4">
            <v>25376800.130000003</v>
          </cell>
          <cell r="K4">
            <v>154925777</v>
          </cell>
          <cell r="L4">
            <v>57715707.370000005</v>
          </cell>
          <cell r="M4">
            <v>15265610.850000001</v>
          </cell>
          <cell r="N4">
            <v>2175938.71</v>
          </cell>
          <cell r="O4">
            <v>63816075.550000004</v>
          </cell>
          <cell r="P4">
            <v>1323268.1200000001</v>
          </cell>
          <cell r="Q4">
            <v>2738123.0300000003</v>
          </cell>
          <cell r="R4">
            <v>613303.63000000012</v>
          </cell>
          <cell r="S4">
            <v>22096744.219999995</v>
          </cell>
          <cell r="T4">
            <v>214314848</v>
          </cell>
          <cell r="U4">
            <v>8670373.1899999995</v>
          </cell>
          <cell r="V4">
            <v>778433979</v>
          </cell>
          <cell r="W4">
            <v>21033310.719999999</v>
          </cell>
          <cell r="X4">
            <v>5841258.7000000002</v>
          </cell>
          <cell r="Y4">
            <v>39448724.359999999</v>
          </cell>
          <cell r="Z4">
            <v>65004832.320000008</v>
          </cell>
          <cell r="AA4">
            <v>9547549.0500000007</v>
          </cell>
          <cell r="AB4">
            <v>1059291.96</v>
          </cell>
          <cell r="AC4">
            <v>94482008.269999981</v>
          </cell>
          <cell r="AD4">
            <v>153075045.62000003</v>
          </cell>
          <cell r="AE4">
            <v>147475719.07000005</v>
          </cell>
          <cell r="AF4">
            <v>5599326.5499999998</v>
          </cell>
          <cell r="AG4">
            <v>23851231.09</v>
          </cell>
          <cell r="AH4">
            <v>133403416.84999999</v>
          </cell>
          <cell r="AI4">
            <v>44853702.120000005</v>
          </cell>
          <cell r="AJ4">
            <v>41078409</v>
          </cell>
          <cell r="AK4">
            <v>3838017.3700000006</v>
          </cell>
          <cell r="AL4">
            <v>538775494.17999995</v>
          </cell>
          <cell r="AM4">
            <v>665532.49999999988</v>
          </cell>
          <cell r="AN4">
            <v>3019190.5000000005</v>
          </cell>
          <cell r="AO4">
            <v>457594825.31999993</v>
          </cell>
          <cell r="AP4">
            <v>5845647786.9399996</v>
          </cell>
          <cell r="AQ4">
            <v>5843119900</v>
          </cell>
          <cell r="AR4">
            <v>2527886.9400000004</v>
          </cell>
          <cell r="AS4">
            <v>941058269.56000006</v>
          </cell>
          <cell r="AT4">
            <v>42633156.089999996</v>
          </cell>
          <cell r="AU4">
            <v>10240958.83</v>
          </cell>
          <cell r="AV4">
            <v>31545798</v>
          </cell>
          <cell r="AW4">
            <v>271734628.36000001</v>
          </cell>
          <cell r="AX4">
            <v>20847609.970000003</v>
          </cell>
          <cell r="AY4">
            <v>20446779.699999999</v>
          </cell>
          <cell r="AZ4">
            <v>321091528.46999997</v>
          </cell>
          <cell r="BA4">
            <v>15338130.369999999</v>
          </cell>
          <cell r="BB4">
            <v>14913876.82</v>
          </cell>
          <cell r="BC4">
            <v>93530882.129999995</v>
          </cell>
          <cell r="BD4">
            <v>278026</v>
          </cell>
          <cell r="BE4">
            <v>99107043.439999998</v>
          </cell>
          <cell r="BF4">
            <v>91575739</v>
          </cell>
          <cell r="BG4">
            <v>7531304.4400000013</v>
          </cell>
          <cell r="BH4">
            <v>162711567.11999997</v>
          </cell>
          <cell r="BI4">
            <v>114311375</v>
          </cell>
          <cell r="BJ4">
            <v>48400192.120000005</v>
          </cell>
          <cell r="BK4">
            <v>38710201.550000004</v>
          </cell>
          <cell r="BL4">
            <v>72699268.099999994</v>
          </cell>
          <cell r="BM4">
            <v>72492155.590000004</v>
          </cell>
          <cell r="BN4">
            <v>5678012.7599999998</v>
          </cell>
          <cell r="BO4">
            <v>157769154.38000003</v>
          </cell>
          <cell r="BP4">
            <v>28211799.289999999</v>
          </cell>
          <cell r="BQ4">
            <v>36029853.859999999</v>
          </cell>
          <cell r="BR4">
            <v>127456751.53999999</v>
          </cell>
          <cell r="BS4">
            <v>22538819.560000002</v>
          </cell>
          <cell r="BT4">
            <v>72801669.109999985</v>
          </cell>
          <cell r="BU4">
            <v>10519050.379999999</v>
          </cell>
          <cell r="BV4">
            <v>59418093.190000013</v>
          </cell>
          <cell r="BW4">
            <v>8298638.120000001</v>
          </cell>
          <cell r="BX4">
            <v>923278503.77999985</v>
          </cell>
          <cell r="BY4">
            <v>10667660.73</v>
          </cell>
          <cell r="BZ4">
            <v>4718804.580000001</v>
          </cell>
          <cell r="CA4">
            <v>6828244.7000000002</v>
          </cell>
          <cell r="CB4">
            <v>38243873.700000003</v>
          </cell>
          <cell r="CC4">
            <v>135036488.03</v>
          </cell>
          <cell r="CD4">
            <v>13626137.77</v>
          </cell>
          <cell r="CE4">
            <v>3454384046.7900004</v>
          </cell>
          <cell r="CF4">
            <v>262916249</v>
          </cell>
          <cell r="CG4">
            <v>18294976.870000001</v>
          </cell>
          <cell r="CH4">
            <v>181312419.09999996</v>
          </cell>
          <cell r="CI4">
            <v>40596039</v>
          </cell>
          <cell r="CJ4">
            <v>8140065.0800000019</v>
          </cell>
          <cell r="CK4">
            <v>4959063</v>
          </cell>
          <cell r="CL4">
            <v>4416328.5299999993</v>
          </cell>
          <cell r="CM4">
            <v>33978997</v>
          </cell>
          <cell r="CN4">
            <v>122752939.08</v>
          </cell>
          <cell r="CO4">
            <v>28241963.609999996</v>
          </cell>
        </row>
        <row r="5">
          <cell r="A5" t="str">
            <v>Accumulated Amortization</v>
          </cell>
          <cell r="B5" t="str">
            <v>ACCDEP</v>
          </cell>
          <cell r="C5">
            <v>2006</v>
          </cell>
          <cell r="D5">
            <v>-2415936.0699999998</v>
          </cell>
          <cell r="E5">
            <v>-88294682</v>
          </cell>
          <cell r="F5">
            <v>-35854278</v>
          </cell>
          <cell r="G5">
            <v>-5312709.25</v>
          </cell>
          <cell r="H5">
            <v>-13924168.34</v>
          </cell>
          <cell r="I5">
            <v>-97933292.769999996</v>
          </cell>
          <cell r="J5">
            <v>-10943323.25</v>
          </cell>
          <cell r="K5">
            <v>-68188417</v>
          </cell>
          <cell r="L5">
            <v>-21575206.879999999</v>
          </cell>
          <cell r="M5">
            <v>-7173707.2000000002</v>
          </cell>
          <cell r="N5">
            <v>-1266778.21</v>
          </cell>
          <cell r="O5">
            <v>-18085165.629999999</v>
          </cell>
          <cell r="P5">
            <v>-294714.12</v>
          </cell>
          <cell r="Q5">
            <v>-582081.56999999995</v>
          </cell>
          <cell r="R5">
            <v>-353951.09</v>
          </cell>
          <cell r="S5">
            <v>-11678333.800000001</v>
          </cell>
          <cell r="T5">
            <v>-58264830</v>
          </cell>
          <cell r="U5">
            <v>-3289669.5</v>
          </cell>
          <cell r="V5">
            <v>-335448684</v>
          </cell>
          <cell r="W5">
            <v>-4008227.68</v>
          </cell>
          <cell r="X5">
            <v>-3831748.19</v>
          </cell>
          <cell r="Y5">
            <v>-8417479.6699999999</v>
          </cell>
          <cell r="Z5">
            <v>-33562552.07</v>
          </cell>
          <cell r="AA5">
            <v>-6179198.2800000003</v>
          </cell>
          <cell r="AB5">
            <v>-742221.17</v>
          </cell>
          <cell r="AC5">
            <v>-42437413.68</v>
          </cell>
          <cell r="AD5">
            <v>-85857200.310000002</v>
          </cell>
          <cell r="AE5">
            <v>-81825601.760000005</v>
          </cell>
          <cell r="AF5">
            <v>-4031598.55</v>
          </cell>
          <cell r="AG5">
            <v>-10190020.57</v>
          </cell>
          <cell r="AH5">
            <v>-31687038.68</v>
          </cell>
          <cell r="AI5">
            <v>-13330772.030000001</v>
          </cell>
          <cell r="AJ5">
            <v>-10760856</v>
          </cell>
          <cell r="AK5">
            <v>-2834778.81</v>
          </cell>
          <cell r="AL5">
            <v>-259185308.97999999</v>
          </cell>
          <cell r="AM5">
            <v>-229124.31</v>
          </cell>
          <cell r="AN5">
            <v>-1008991.8</v>
          </cell>
          <cell r="AO5">
            <v>-183765121.25</v>
          </cell>
          <cell r="AP5">
            <v>-2330088234.5500002</v>
          </cell>
          <cell r="AQ5">
            <v>-2328704700</v>
          </cell>
          <cell r="AR5">
            <v>-1383534.55</v>
          </cell>
          <cell r="AS5">
            <v>-422705810.56</v>
          </cell>
          <cell r="AT5">
            <v>-21761911.48</v>
          </cell>
          <cell r="AU5">
            <v>-5259543.17</v>
          </cell>
          <cell r="AV5">
            <v>-10054397</v>
          </cell>
          <cell r="AW5">
            <v>-115609379.69</v>
          </cell>
          <cell r="AX5">
            <v>-10180036.630000001</v>
          </cell>
          <cell r="AY5">
            <v>-5449494.6299999999</v>
          </cell>
          <cell r="AZ5">
            <v>-140901522.68000001</v>
          </cell>
          <cell r="BA5">
            <v>-7821795.0999999996</v>
          </cell>
          <cell r="BB5">
            <v>-8875749.7599999998</v>
          </cell>
          <cell r="BC5">
            <v>-36168640.729999997</v>
          </cell>
          <cell r="BD5">
            <v>-131946</v>
          </cell>
          <cell r="BE5">
            <v>-44596203.180000007</v>
          </cell>
          <cell r="BF5">
            <v>-40167085</v>
          </cell>
          <cell r="BG5">
            <v>-4429118.18</v>
          </cell>
          <cell r="BH5">
            <v>-77168653.430000007</v>
          </cell>
          <cell r="BI5">
            <v>-54309022</v>
          </cell>
          <cell r="BJ5">
            <v>-22859631.43</v>
          </cell>
          <cell r="BK5">
            <v>-15012076.060000001</v>
          </cell>
          <cell r="BL5">
            <v>-31544663.240000002</v>
          </cell>
          <cell r="BM5">
            <v>-39505917.460000001</v>
          </cell>
          <cell r="BN5">
            <v>-2277895.04</v>
          </cell>
          <cell r="BO5">
            <v>-51885105.009999998</v>
          </cell>
          <cell r="BP5">
            <v>-12997168.369999999</v>
          </cell>
          <cell r="BQ5">
            <v>-20466085.66</v>
          </cell>
          <cell r="BR5">
            <v>-66502244.280000001</v>
          </cell>
          <cell r="BS5">
            <v>-13560598.73</v>
          </cell>
          <cell r="BT5">
            <v>-40958322.350000001</v>
          </cell>
          <cell r="BU5">
            <v>-6106367.1699999999</v>
          </cell>
          <cell r="BV5">
            <v>-17703003.989999998</v>
          </cell>
          <cell r="BW5">
            <v>-649095.41</v>
          </cell>
          <cell r="BX5">
            <v>-400838801.81999999</v>
          </cell>
          <cell r="BY5">
            <v>-6659585.4100000001</v>
          </cell>
          <cell r="BZ5">
            <v>-938348.3</v>
          </cell>
          <cell r="CA5">
            <v>-1669497.8</v>
          </cell>
          <cell r="CB5">
            <v>-15449880.76</v>
          </cell>
          <cell r="CC5">
            <v>-68974136.319999993</v>
          </cell>
          <cell r="CD5">
            <v>-6683874.8899999997</v>
          </cell>
          <cell r="CE5">
            <v>-1738582447.6400001</v>
          </cell>
          <cell r="CF5">
            <v>-125928089</v>
          </cell>
          <cell r="CG5">
            <v>-8695935.1799999997</v>
          </cell>
          <cell r="CH5">
            <v>-77523157.599999994</v>
          </cell>
          <cell r="CI5">
            <v>-20568102</v>
          </cell>
          <cell r="CJ5">
            <v>-4524407.97</v>
          </cell>
          <cell r="CK5">
            <v>-1331953</v>
          </cell>
          <cell r="CL5">
            <v>-2433255.19</v>
          </cell>
          <cell r="CM5">
            <v>-7248844</v>
          </cell>
          <cell r="CN5">
            <v>-51083566.869999997</v>
          </cell>
          <cell r="CO5">
            <v>-9718466.5099999998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</row>
        <row r="7">
          <cell r="A7" t="str">
            <v>Plant Additions</v>
          </cell>
          <cell r="B7" t="str">
            <v>PADD</v>
          </cell>
          <cell r="C7">
            <v>2006</v>
          </cell>
          <cell r="D7">
            <v>109896.89</v>
          </cell>
          <cell r="E7">
            <v>17769650</v>
          </cell>
          <cell r="F7">
            <v>4097888</v>
          </cell>
          <cell r="G7">
            <v>1701476.94</v>
          </cell>
          <cell r="H7">
            <v>5905835</v>
          </cell>
          <cell r="I7">
            <v>8196416.3300000001</v>
          </cell>
          <cell r="J7">
            <v>904081</v>
          </cell>
          <cell r="K7">
            <v>9021293</v>
          </cell>
          <cell r="L7">
            <v>3684687.31</v>
          </cell>
          <cell r="M7">
            <v>640611.39</v>
          </cell>
          <cell r="N7">
            <v>24291</v>
          </cell>
          <cell r="O7">
            <v>4884102</v>
          </cell>
          <cell r="P7">
            <v>78211.399999999994</v>
          </cell>
          <cell r="Q7">
            <v>0</v>
          </cell>
          <cell r="R7">
            <v>15497.79</v>
          </cell>
          <cell r="S7">
            <v>302762.77</v>
          </cell>
          <cell r="T7">
            <v>7313900</v>
          </cell>
          <cell r="U7">
            <v>1859165.96</v>
          </cell>
          <cell r="V7">
            <v>35886428</v>
          </cell>
          <cell r="W7">
            <v>1788589.37</v>
          </cell>
          <cell r="X7">
            <v>1233.58</v>
          </cell>
          <cell r="Y7">
            <v>3677870</v>
          </cell>
          <cell r="Z7">
            <v>2804029</v>
          </cell>
          <cell r="AA7">
            <v>174354.54</v>
          </cell>
          <cell r="AB7">
            <v>30072.89</v>
          </cell>
          <cell r="AC7">
            <v>7052228</v>
          </cell>
          <cell r="AD7">
            <v>6454742.7400000002</v>
          </cell>
          <cell r="AE7">
            <v>6137566</v>
          </cell>
          <cell r="AF7">
            <v>317176.74</v>
          </cell>
          <cell r="AG7">
            <v>884090.83</v>
          </cell>
          <cell r="AH7">
            <v>11569000</v>
          </cell>
          <cell r="AI7">
            <v>3275338.15</v>
          </cell>
          <cell r="AJ7">
            <v>4617056</v>
          </cell>
          <cell r="AK7">
            <v>57943</v>
          </cell>
          <cell r="AL7">
            <v>31425369</v>
          </cell>
          <cell r="AM7">
            <v>51362</v>
          </cell>
          <cell r="AN7">
            <v>150887.62</v>
          </cell>
          <cell r="AO7">
            <v>21563451</v>
          </cell>
          <cell r="AP7">
            <v>378520922.75999999</v>
          </cell>
          <cell r="AQ7">
            <v>378500000</v>
          </cell>
          <cell r="AR7">
            <v>20922.759999999998</v>
          </cell>
          <cell r="AS7">
            <v>70722819</v>
          </cell>
          <cell r="AT7">
            <v>1298789</v>
          </cell>
          <cell r="AU7">
            <v>344390.69</v>
          </cell>
          <cell r="AV7">
            <v>2501729</v>
          </cell>
          <cell r="AW7">
            <v>14663461.140000001</v>
          </cell>
          <cell r="AX7">
            <v>1173063</v>
          </cell>
          <cell r="AY7">
            <v>1543831.43</v>
          </cell>
          <cell r="AZ7">
            <v>14799324</v>
          </cell>
          <cell r="BA7">
            <v>1118084</v>
          </cell>
          <cell r="BB7">
            <v>953561.45</v>
          </cell>
          <cell r="BC7">
            <v>9527762.4199999999</v>
          </cell>
          <cell r="BD7">
            <v>0</v>
          </cell>
          <cell r="BE7">
            <v>6859536.1499999994</v>
          </cell>
          <cell r="BF7">
            <v>6389729.0999999996</v>
          </cell>
          <cell r="BG7">
            <v>469807.05</v>
          </cell>
          <cell r="BH7">
            <v>8641056.0800000001</v>
          </cell>
          <cell r="BI7">
            <v>4672285</v>
          </cell>
          <cell r="BJ7">
            <v>3968771.08</v>
          </cell>
          <cell r="BK7">
            <v>1517368.09</v>
          </cell>
          <cell r="BL7">
            <v>5049756</v>
          </cell>
          <cell r="BM7">
            <v>4459906</v>
          </cell>
          <cell r="BN7">
            <v>184227.9</v>
          </cell>
          <cell r="BO7">
            <v>13350051</v>
          </cell>
          <cell r="BP7">
            <v>1423059.72</v>
          </cell>
          <cell r="BQ7">
            <v>1552615</v>
          </cell>
          <cell r="BR7">
            <v>10634423</v>
          </cell>
          <cell r="BS7">
            <v>736153.97</v>
          </cell>
          <cell r="BT7">
            <v>3356036</v>
          </cell>
          <cell r="BU7">
            <v>133808.54999999999</v>
          </cell>
          <cell r="BV7">
            <v>5752245</v>
          </cell>
          <cell r="BW7">
            <v>1525495.46</v>
          </cell>
          <cell r="BX7">
            <v>56197851.420000002</v>
          </cell>
          <cell r="BY7">
            <v>286661</v>
          </cell>
          <cell r="BZ7">
            <v>252818.7</v>
          </cell>
          <cell r="CA7">
            <v>208644.3</v>
          </cell>
          <cell r="CB7">
            <v>2184234.13</v>
          </cell>
          <cell r="CC7">
            <v>6936925</v>
          </cell>
          <cell r="CD7">
            <v>996413</v>
          </cell>
          <cell r="CE7">
            <v>198056369</v>
          </cell>
          <cell r="CF7">
            <v>14935375</v>
          </cell>
          <cell r="CG7">
            <v>940822</v>
          </cell>
          <cell r="CH7">
            <v>13835703</v>
          </cell>
          <cell r="CI7">
            <v>1954654</v>
          </cell>
          <cell r="CJ7">
            <v>1064040.98</v>
          </cell>
          <cell r="CK7">
            <v>0</v>
          </cell>
          <cell r="CL7">
            <v>221249</v>
          </cell>
          <cell r="CM7">
            <v>4717752</v>
          </cell>
          <cell r="CN7">
            <v>6468970</v>
          </cell>
          <cell r="CO7">
            <v>2030837.23</v>
          </cell>
        </row>
        <row r="8">
          <cell r="A8" t="str">
            <v>OM&amp;A Expense</v>
          </cell>
          <cell r="B8" t="str">
            <v>COMA</v>
          </cell>
          <cell r="C8">
            <v>2006</v>
          </cell>
          <cell r="D8">
            <v>649442.06999999995</v>
          </cell>
          <cell r="E8">
            <v>7902681</v>
          </cell>
          <cell r="F8">
            <v>9253070</v>
          </cell>
          <cell r="G8">
            <v>3267333.3499999996</v>
          </cell>
          <cell r="H8">
            <v>6078311.7300000004</v>
          </cell>
          <cell r="I8">
            <v>11587446.66</v>
          </cell>
          <cell r="J8">
            <v>3128281.3</v>
          </cell>
          <cell r="K8">
            <v>7102651</v>
          </cell>
          <cell r="L8">
            <v>4354001.16</v>
          </cell>
          <cell r="M8">
            <v>1410326.67</v>
          </cell>
          <cell r="N8">
            <v>474009.24</v>
          </cell>
          <cell r="O8">
            <v>5020736.1400000006</v>
          </cell>
          <cell r="P8">
            <v>453555.85</v>
          </cell>
          <cell r="Q8">
            <v>361838.47000000003</v>
          </cell>
          <cell r="R8">
            <v>139786.57999999999</v>
          </cell>
          <cell r="S8">
            <v>1780664.85</v>
          </cell>
          <cell r="T8">
            <v>21334462</v>
          </cell>
          <cell r="U8">
            <v>1466115.63</v>
          </cell>
          <cell r="V8">
            <v>38065577</v>
          </cell>
          <cell r="W8">
            <v>4143663.6100000003</v>
          </cell>
          <cell r="X8">
            <v>976683.41</v>
          </cell>
          <cell r="Y8">
            <v>5884849.5800000001</v>
          </cell>
          <cell r="Z8">
            <v>3179526.09</v>
          </cell>
          <cell r="AA8">
            <v>1050968.82</v>
          </cell>
          <cell r="AB8">
            <v>237406.91</v>
          </cell>
          <cell r="AC8">
            <v>7556451.5300000003</v>
          </cell>
          <cell r="AD8">
            <v>9346129.6199999992</v>
          </cell>
          <cell r="AE8">
            <v>8782264.5399999991</v>
          </cell>
          <cell r="AF8">
            <v>563865.08000000007</v>
          </cell>
          <cell r="AG8">
            <v>1460166</v>
          </cell>
          <cell r="AH8">
            <v>8663975.1600000001</v>
          </cell>
          <cell r="AI8">
            <v>5377711.2800000003</v>
          </cell>
          <cell r="AJ8">
            <v>4352958</v>
          </cell>
          <cell r="AK8">
            <v>641459.08000000007</v>
          </cell>
          <cell r="AL8">
            <v>31731697.02</v>
          </cell>
          <cell r="AM8">
            <v>214850.83</v>
          </cell>
          <cell r="AN8">
            <v>677885.84</v>
          </cell>
          <cell r="AO8">
            <v>15145220.98</v>
          </cell>
          <cell r="AP8">
            <v>374027584.06</v>
          </cell>
          <cell r="AQ8">
            <v>373736600</v>
          </cell>
          <cell r="AR8">
            <v>290984.06</v>
          </cell>
          <cell r="AS8">
            <v>39371029.949999988</v>
          </cell>
          <cell r="AT8">
            <v>2822634.03</v>
          </cell>
          <cell r="AU8">
            <v>1238329.1100000001</v>
          </cell>
          <cell r="AV8">
            <v>4321594</v>
          </cell>
          <cell r="AW8">
            <v>11238095.76</v>
          </cell>
          <cell r="AX8">
            <v>1762724.8199999998</v>
          </cell>
          <cell r="AY8">
            <v>2197717.1800000002</v>
          </cell>
          <cell r="AZ8">
            <v>23004940.010000002</v>
          </cell>
          <cell r="BA8">
            <v>1433827.6300000001</v>
          </cell>
          <cell r="BB8">
            <v>1684646.56</v>
          </cell>
          <cell r="BC8">
            <v>4029180.06</v>
          </cell>
          <cell r="BD8">
            <v>48198</v>
          </cell>
          <cell r="BE8">
            <v>5497459.8900000006</v>
          </cell>
          <cell r="BF8">
            <v>4804202</v>
          </cell>
          <cell r="BG8">
            <v>693257.89</v>
          </cell>
          <cell r="BH8">
            <v>12349734.83</v>
          </cell>
          <cell r="BI8">
            <v>7731025</v>
          </cell>
          <cell r="BJ8">
            <v>4618709.8299999991</v>
          </cell>
          <cell r="BK8">
            <v>1479291.29</v>
          </cell>
          <cell r="BL8">
            <v>3856060.0900000003</v>
          </cell>
          <cell r="BM8">
            <v>5475700.5600000015</v>
          </cell>
          <cell r="BN8">
            <v>1709688.93</v>
          </cell>
          <cell r="BO8">
            <v>10953937.5</v>
          </cell>
          <cell r="BP8">
            <v>1678142.8299999998</v>
          </cell>
          <cell r="BQ8">
            <v>3278174.1500000004</v>
          </cell>
          <cell r="BR8">
            <v>7571117.0899999999</v>
          </cell>
          <cell r="BS8">
            <v>1988954.76</v>
          </cell>
          <cell r="BT8">
            <v>6582711.6800000006</v>
          </cell>
          <cell r="BU8">
            <v>1000744.0899999999</v>
          </cell>
          <cell r="BV8">
            <v>6090168.0300000003</v>
          </cell>
          <cell r="BW8">
            <v>4027831.67</v>
          </cell>
          <cell r="BX8">
            <v>35119786.150000006</v>
          </cell>
          <cell r="BY8">
            <v>872133.11999999988</v>
          </cell>
          <cell r="BZ8">
            <v>1319784.04</v>
          </cell>
          <cell r="CA8">
            <v>980527.73</v>
          </cell>
          <cell r="CB8">
            <v>3300094.64</v>
          </cell>
          <cell r="CC8">
            <v>10500903.51</v>
          </cell>
          <cell r="CD8">
            <v>1578564</v>
          </cell>
          <cell r="CE8">
            <v>139266976.64000002</v>
          </cell>
          <cell r="CF8">
            <v>19212396</v>
          </cell>
          <cell r="CG8">
            <v>1701254.77</v>
          </cell>
          <cell r="CH8">
            <v>8417375.1400000006</v>
          </cell>
          <cell r="CI8">
            <v>3855996</v>
          </cell>
          <cell r="CJ8">
            <v>1002650.3499999999</v>
          </cell>
          <cell r="CK8">
            <v>1426412</v>
          </cell>
          <cell r="CL8">
            <v>515290.49</v>
          </cell>
          <cell r="CM8">
            <v>4206830</v>
          </cell>
          <cell r="CN8">
            <v>7560037.1500000004</v>
          </cell>
          <cell r="CO8">
            <v>3054668.4499999997</v>
          </cell>
        </row>
        <row r="9">
          <cell r="A9" t="str">
            <v>Income Taxes</v>
          </cell>
          <cell r="B9" t="str">
            <v>CTAXINC</v>
          </cell>
          <cell r="C9">
            <v>2006</v>
          </cell>
          <cell r="D9">
            <v>0</v>
          </cell>
          <cell r="E9">
            <v>5450000</v>
          </cell>
          <cell r="F9">
            <v>1225000</v>
          </cell>
          <cell r="G9">
            <v>830728</v>
          </cell>
          <cell r="H9">
            <v>2529172</v>
          </cell>
          <cell r="I9">
            <v>3045581.01</v>
          </cell>
          <cell r="J9">
            <v>223436</v>
          </cell>
          <cell r="K9">
            <v>2510845</v>
          </cell>
          <cell r="L9">
            <v>91588</v>
          </cell>
          <cell r="M9">
            <v>246816.31</v>
          </cell>
          <cell r="N9">
            <v>0</v>
          </cell>
          <cell r="O9">
            <v>2034067</v>
          </cell>
          <cell r="P9">
            <v>0</v>
          </cell>
          <cell r="Q9">
            <v>42720</v>
          </cell>
          <cell r="R9">
            <v>0</v>
          </cell>
          <cell r="S9">
            <v>559840</v>
          </cell>
          <cell r="T9">
            <v>-4398050</v>
          </cell>
          <cell r="U9">
            <v>43871</v>
          </cell>
          <cell r="V9">
            <v>10118758</v>
          </cell>
          <cell r="W9">
            <v>-20737.86</v>
          </cell>
          <cell r="X9">
            <v>0</v>
          </cell>
          <cell r="Y9">
            <v>290540</v>
          </cell>
          <cell r="Z9">
            <v>1020000</v>
          </cell>
          <cell r="AA9">
            <v>40565</v>
          </cell>
          <cell r="AB9">
            <v>0</v>
          </cell>
          <cell r="AC9">
            <v>244530.56</v>
          </cell>
          <cell r="AD9">
            <v>1227773.97</v>
          </cell>
          <cell r="AE9">
            <v>1213714.97</v>
          </cell>
          <cell r="AF9">
            <v>14059</v>
          </cell>
          <cell r="AG9">
            <v>205734.14</v>
          </cell>
          <cell r="AH9">
            <v>2142845</v>
          </cell>
          <cell r="AI9">
            <v>1420327</v>
          </cell>
          <cell r="AJ9">
            <v>731486</v>
          </cell>
          <cell r="AK9">
            <v>13059</v>
          </cell>
          <cell r="AL9">
            <v>7593510.5</v>
          </cell>
          <cell r="AM9">
            <v>924</v>
          </cell>
          <cell r="AN9">
            <v>56324</v>
          </cell>
          <cell r="AO9">
            <v>8825938</v>
          </cell>
          <cell r="AP9">
            <v>47218994</v>
          </cell>
          <cell r="AQ9">
            <v>47207300</v>
          </cell>
          <cell r="AR9">
            <v>11694</v>
          </cell>
          <cell r="AS9">
            <v>11375241.359999999</v>
          </cell>
          <cell r="AT9">
            <v>1045000</v>
          </cell>
          <cell r="AU9">
            <v>10140</v>
          </cell>
          <cell r="AV9">
            <v>986690</v>
          </cell>
          <cell r="AW9">
            <v>3257773</v>
          </cell>
          <cell r="AX9">
            <v>306478.25</v>
          </cell>
          <cell r="AY9">
            <v>400249</v>
          </cell>
          <cell r="AZ9">
            <v>4894900</v>
          </cell>
          <cell r="BA9">
            <v>596528</v>
          </cell>
          <cell r="BB9">
            <v>496000</v>
          </cell>
          <cell r="BC9">
            <v>984223.12</v>
          </cell>
          <cell r="BD9">
            <v>0</v>
          </cell>
          <cell r="BE9">
            <v>2487047.67</v>
          </cell>
          <cell r="BF9">
            <v>2221551</v>
          </cell>
          <cell r="BG9">
            <v>265496.67</v>
          </cell>
          <cell r="BH9">
            <v>2638981</v>
          </cell>
          <cell r="BI9">
            <v>1849497</v>
          </cell>
          <cell r="BJ9">
            <v>789484</v>
          </cell>
          <cell r="BK9">
            <v>468793.44</v>
          </cell>
          <cell r="BL9">
            <v>500945</v>
          </cell>
          <cell r="BM9">
            <v>520343</v>
          </cell>
          <cell r="BN9">
            <v>12629</v>
          </cell>
          <cell r="BO9">
            <v>4580301.7</v>
          </cell>
          <cell r="BP9">
            <v>579143.87</v>
          </cell>
          <cell r="BQ9">
            <v>699818</v>
          </cell>
          <cell r="BR9">
            <v>2125000.2599999998</v>
          </cell>
          <cell r="BS9">
            <v>229775</v>
          </cell>
          <cell r="BT9">
            <v>0</v>
          </cell>
          <cell r="BU9">
            <v>94800</v>
          </cell>
          <cell r="BV9">
            <v>1817789.32</v>
          </cell>
          <cell r="BW9">
            <v>95557</v>
          </cell>
          <cell r="BX9">
            <v>11464622.17</v>
          </cell>
          <cell r="BY9">
            <v>61856</v>
          </cell>
          <cell r="BZ9">
            <v>25909</v>
          </cell>
          <cell r="CA9">
            <v>33368</v>
          </cell>
          <cell r="CB9">
            <v>451574</v>
          </cell>
          <cell r="CC9">
            <v>1213708</v>
          </cell>
          <cell r="CD9">
            <v>122000</v>
          </cell>
          <cell r="CE9">
            <v>46001084</v>
          </cell>
          <cell r="CF9">
            <v>5099537</v>
          </cell>
          <cell r="CG9">
            <v>264395</v>
          </cell>
          <cell r="CH9">
            <v>2771702</v>
          </cell>
          <cell r="CI9">
            <v>641458</v>
          </cell>
          <cell r="CJ9">
            <v>24574</v>
          </cell>
          <cell r="CK9">
            <v>0</v>
          </cell>
          <cell r="CL9">
            <v>4070</v>
          </cell>
          <cell r="CM9">
            <v>884176</v>
          </cell>
          <cell r="CN9">
            <v>2680897</v>
          </cell>
          <cell r="CO9">
            <v>384291.95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2006</v>
          </cell>
          <cell r="D10">
            <v>1720</v>
          </cell>
          <cell r="E10">
            <v>67523</v>
          </cell>
          <cell r="F10">
            <v>35510</v>
          </cell>
          <cell r="G10">
            <v>9284</v>
          </cell>
          <cell r="H10">
            <v>36569</v>
          </cell>
          <cell r="I10">
            <v>60749</v>
          </cell>
          <cell r="J10">
            <v>14300</v>
          </cell>
          <cell r="K10">
            <v>48619</v>
          </cell>
          <cell r="L10">
            <v>15329</v>
          </cell>
          <cell r="M10">
            <v>6158</v>
          </cell>
          <cell r="N10">
            <v>1316</v>
          </cell>
          <cell r="O10">
            <v>31966</v>
          </cell>
          <cell r="P10">
            <v>1616</v>
          </cell>
          <cell r="Q10">
            <v>1836</v>
          </cell>
          <cell r="R10">
            <v>600</v>
          </cell>
          <cell r="S10">
            <v>10626</v>
          </cell>
          <cell r="T10">
            <v>84701</v>
          </cell>
          <cell r="U10">
            <v>3552</v>
          </cell>
          <cell r="V10">
            <v>182596</v>
          </cell>
          <cell r="W10">
            <v>13807</v>
          </cell>
          <cell r="X10">
            <v>3331</v>
          </cell>
          <cell r="Y10">
            <v>27636</v>
          </cell>
          <cell r="Z10">
            <v>19025</v>
          </cell>
          <cell r="AA10">
            <v>3981</v>
          </cell>
          <cell r="AB10">
            <v>678</v>
          </cell>
          <cell r="AC10">
            <v>11491</v>
          </cell>
          <cell r="AD10">
            <v>46020</v>
          </cell>
          <cell r="AE10">
            <v>42912</v>
          </cell>
          <cell r="AF10">
            <v>3108</v>
          </cell>
          <cell r="AG10">
            <v>9508</v>
          </cell>
          <cell r="AH10">
            <v>58941</v>
          </cell>
          <cell r="AI10">
            <v>20577</v>
          </cell>
          <cell r="AJ10">
            <v>19007</v>
          </cell>
          <cell r="AK10">
            <v>2757</v>
          </cell>
          <cell r="AL10">
            <v>231499</v>
          </cell>
          <cell r="AM10">
            <v>1138</v>
          </cell>
          <cell r="AN10">
            <v>5286</v>
          </cell>
          <cell r="AO10">
            <v>120364</v>
          </cell>
          <cell r="AP10">
            <v>1164887</v>
          </cell>
          <cell r="AQ10">
            <v>1163961</v>
          </cell>
          <cell r="AR10">
            <v>926</v>
          </cell>
          <cell r="AS10">
            <v>282393</v>
          </cell>
          <cell r="AT10">
            <v>13832</v>
          </cell>
          <cell r="AU10">
            <v>5828</v>
          </cell>
          <cell r="AV10">
            <v>26525</v>
          </cell>
          <cell r="AW10">
            <v>80940</v>
          </cell>
          <cell r="AX10">
            <v>9048</v>
          </cell>
          <cell r="AY10">
            <v>9050</v>
          </cell>
          <cell r="AZ10">
            <v>140007</v>
          </cell>
          <cell r="BA10">
            <v>6909</v>
          </cell>
          <cell r="BB10">
            <v>6634</v>
          </cell>
          <cell r="BC10">
            <v>20975</v>
          </cell>
          <cell r="BD10">
            <v>192</v>
          </cell>
          <cell r="BE10">
            <v>30684</v>
          </cell>
          <cell r="BF10">
            <v>26647</v>
          </cell>
          <cell r="BG10">
            <v>4037</v>
          </cell>
          <cell r="BH10">
            <v>48493</v>
          </cell>
          <cell r="BI10">
            <v>33234</v>
          </cell>
          <cell r="BJ10">
            <v>15259</v>
          </cell>
          <cell r="BK10">
            <v>7703</v>
          </cell>
          <cell r="BL10">
            <v>18384</v>
          </cell>
          <cell r="BM10">
            <v>23493</v>
          </cell>
          <cell r="BN10">
            <v>6135</v>
          </cell>
          <cell r="BO10">
            <v>58220</v>
          </cell>
          <cell r="BP10">
            <v>9997</v>
          </cell>
          <cell r="BQ10">
            <v>12551</v>
          </cell>
          <cell r="BR10">
            <v>50528</v>
          </cell>
          <cell r="BS10">
            <v>10230</v>
          </cell>
          <cell r="BT10">
            <v>32438</v>
          </cell>
          <cell r="BU10">
            <v>3271</v>
          </cell>
          <cell r="BV10">
            <v>33866</v>
          </cell>
          <cell r="BW10">
            <v>9143</v>
          </cell>
          <cell r="BX10">
            <v>228471</v>
          </cell>
          <cell r="BY10">
            <v>4133</v>
          </cell>
          <cell r="BZ10">
            <v>5839</v>
          </cell>
          <cell r="CA10">
            <v>2734</v>
          </cell>
          <cell r="CB10">
            <v>15597</v>
          </cell>
          <cell r="CC10">
            <v>49556</v>
          </cell>
          <cell r="CD10">
            <v>6457</v>
          </cell>
          <cell r="CE10">
            <v>678106</v>
          </cell>
          <cell r="CF10">
            <v>107231</v>
          </cell>
          <cell r="CG10">
            <v>10902</v>
          </cell>
          <cell r="CH10">
            <v>48777</v>
          </cell>
          <cell r="CI10">
            <v>21295</v>
          </cell>
          <cell r="CJ10">
            <v>3454</v>
          </cell>
          <cell r="CK10">
            <v>3811</v>
          </cell>
          <cell r="CL10">
            <v>0</v>
          </cell>
          <cell r="CM10">
            <v>20983</v>
          </cell>
          <cell r="CN10">
            <v>37473</v>
          </cell>
          <cell r="CO10">
            <v>14316</v>
          </cell>
        </row>
        <row r="11">
          <cell r="A11" t="str">
            <v>Customers - Residential</v>
          </cell>
          <cell r="B11" t="str">
            <v>YNR</v>
          </cell>
          <cell r="C11">
            <v>2006</v>
          </cell>
          <cell r="D11">
            <v>1452</v>
          </cell>
          <cell r="E11">
            <v>60659</v>
          </cell>
          <cell r="F11">
            <v>31080</v>
          </cell>
          <cell r="G11">
            <v>7871</v>
          </cell>
          <cell r="H11">
            <v>33085</v>
          </cell>
          <cell r="I11">
            <v>55007</v>
          </cell>
          <cell r="J11">
            <v>12497</v>
          </cell>
          <cell r="K11">
            <v>43373</v>
          </cell>
          <cell r="L11">
            <v>13919</v>
          </cell>
          <cell r="M11">
            <v>5466</v>
          </cell>
          <cell r="N11">
            <v>1136</v>
          </cell>
          <cell r="O11">
            <v>28347</v>
          </cell>
          <cell r="P11">
            <v>1361</v>
          </cell>
          <cell r="Q11">
            <v>1634</v>
          </cell>
          <cell r="R11">
            <v>506</v>
          </cell>
          <cell r="S11">
            <v>9502</v>
          </cell>
          <cell r="T11">
            <v>76407</v>
          </cell>
          <cell r="U11">
            <v>3099</v>
          </cell>
          <cell r="V11">
            <v>161749</v>
          </cell>
          <cell r="W11">
            <v>12206</v>
          </cell>
          <cell r="X11">
            <v>2853</v>
          </cell>
          <cell r="Y11">
            <v>25437</v>
          </cell>
          <cell r="Z11">
            <v>16829</v>
          </cell>
          <cell r="AA11">
            <v>3545</v>
          </cell>
          <cell r="AB11">
            <v>590</v>
          </cell>
          <cell r="AC11">
            <v>10489</v>
          </cell>
          <cell r="AD11">
            <v>41477</v>
          </cell>
          <cell r="AE11">
            <v>38704</v>
          </cell>
          <cell r="AF11">
            <v>2773</v>
          </cell>
          <cell r="AG11">
            <v>8759</v>
          </cell>
          <cell r="AH11">
            <v>53987</v>
          </cell>
          <cell r="AI11">
            <v>18026</v>
          </cell>
          <cell r="AJ11">
            <v>17539</v>
          </cell>
          <cell r="AK11">
            <v>2314</v>
          </cell>
          <cell r="AL11">
            <v>209370</v>
          </cell>
          <cell r="AM11">
            <v>979</v>
          </cell>
          <cell r="AN11">
            <v>4642</v>
          </cell>
          <cell r="AO11">
            <v>111597</v>
          </cell>
          <cell r="AP11">
            <v>1056031</v>
          </cell>
          <cell r="AQ11">
            <v>1055204</v>
          </cell>
          <cell r="AR11">
            <v>827</v>
          </cell>
          <cell r="AS11">
            <v>255993</v>
          </cell>
          <cell r="AT11">
            <v>12949</v>
          </cell>
          <cell r="AU11">
            <v>4968</v>
          </cell>
          <cell r="AV11">
            <v>22706</v>
          </cell>
          <cell r="AW11">
            <v>72866</v>
          </cell>
          <cell r="AX11">
            <v>7781</v>
          </cell>
          <cell r="AY11">
            <v>7403</v>
          </cell>
          <cell r="AZ11">
            <v>126516</v>
          </cell>
          <cell r="BA11">
            <v>6126</v>
          </cell>
          <cell r="BB11">
            <v>5795</v>
          </cell>
          <cell r="BC11">
            <v>18720</v>
          </cell>
          <cell r="BD11">
            <v>163</v>
          </cell>
          <cell r="BE11">
            <v>27405</v>
          </cell>
          <cell r="BF11">
            <v>23647</v>
          </cell>
          <cell r="BG11">
            <v>3758</v>
          </cell>
          <cell r="BH11">
            <v>42749</v>
          </cell>
          <cell r="BI11">
            <v>29193</v>
          </cell>
          <cell r="BJ11">
            <v>13556</v>
          </cell>
          <cell r="BK11">
            <v>6353</v>
          </cell>
          <cell r="BL11">
            <v>16121</v>
          </cell>
          <cell r="BM11">
            <v>20555</v>
          </cell>
          <cell r="BN11">
            <v>5263</v>
          </cell>
          <cell r="BO11">
            <v>52115</v>
          </cell>
          <cell r="BP11">
            <v>8915</v>
          </cell>
          <cell r="BQ11">
            <v>11005</v>
          </cell>
          <cell r="BR11">
            <v>45961</v>
          </cell>
          <cell r="BS11">
            <v>8625</v>
          </cell>
          <cell r="BT11">
            <v>28675</v>
          </cell>
          <cell r="BU11">
            <v>2614</v>
          </cell>
          <cell r="BV11">
            <v>29729</v>
          </cell>
          <cell r="BW11">
            <v>8115</v>
          </cell>
          <cell r="BX11">
            <v>200794</v>
          </cell>
          <cell r="BY11">
            <v>3542</v>
          </cell>
          <cell r="BZ11">
            <v>4962</v>
          </cell>
          <cell r="CA11">
            <v>2293</v>
          </cell>
          <cell r="CB11">
            <v>13821</v>
          </cell>
          <cell r="CC11">
            <v>44524</v>
          </cell>
          <cell r="CD11">
            <v>5733</v>
          </cell>
          <cell r="CE11">
            <v>599080</v>
          </cell>
          <cell r="CF11">
            <v>97026</v>
          </cell>
          <cell r="CG11">
            <v>10067</v>
          </cell>
          <cell r="CH11">
            <v>43013</v>
          </cell>
          <cell r="CI11">
            <v>19411</v>
          </cell>
          <cell r="CJ11">
            <v>2947</v>
          </cell>
          <cell r="CK11">
            <v>3257</v>
          </cell>
          <cell r="CL11">
            <v>0</v>
          </cell>
          <cell r="CM11">
            <v>18313</v>
          </cell>
          <cell r="CN11">
            <v>35017</v>
          </cell>
          <cell r="CO11">
            <v>12924</v>
          </cell>
        </row>
        <row r="12">
          <cell r="A12" t="str">
            <v xml:space="preserve">Customers- General Service </v>
          </cell>
          <cell r="C12">
            <v>2006</v>
          </cell>
          <cell r="D12">
            <v>267</v>
          </cell>
          <cell r="E12">
            <v>6864</v>
          </cell>
          <cell r="F12">
            <v>4425</v>
          </cell>
          <cell r="G12">
            <v>1413</v>
          </cell>
          <cell r="H12">
            <v>3484</v>
          </cell>
          <cell r="I12">
            <v>5742</v>
          </cell>
          <cell r="J12">
            <v>1801</v>
          </cell>
          <cell r="K12">
            <v>5243</v>
          </cell>
          <cell r="L12">
            <v>1410</v>
          </cell>
          <cell r="M12">
            <v>692</v>
          </cell>
          <cell r="N12">
            <v>180</v>
          </cell>
          <cell r="O12">
            <v>3617</v>
          </cell>
          <cell r="P12">
            <v>255</v>
          </cell>
          <cell r="Q12">
            <v>202</v>
          </cell>
          <cell r="R12">
            <v>94</v>
          </cell>
          <cell r="S12">
            <v>1124</v>
          </cell>
          <cell r="T12">
            <v>8283</v>
          </cell>
          <cell r="U12">
            <v>453</v>
          </cell>
          <cell r="V12">
            <v>20838</v>
          </cell>
          <cell r="W12">
            <v>1600</v>
          </cell>
          <cell r="X12">
            <v>478</v>
          </cell>
          <cell r="Y12">
            <v>2199</v>
          </cell>
          <cell r="Z12">
            <v>2194</v>
          </cell>
          <cell r="AA12">
            <v>436</v>
          </cell>
          <cell r="AB12">
            <v>88</v>
          </cell>
          <cell r="AC12">
            <v>1001</v>
          </cell>
          <cell r="AD12">
            <v>4543</v>
          </cell>
          <cell r="AE12">
            <v>4208</v>
          </cell>
          <cell r="AF12">
            <v>335</v>
          </cell>
          <cell r="AG12">
            <v>749</v>
          </cell>
          <cell r="AH12">
            <v>4950</v>
          </cell>
          <cell r="AI12">
            <v>2551</v>
          </cell>
          <cell r="AJ12">
            <v>1468</v>
          </cell>
          <cell r="AK12">
            <v>443</v>
          </cell>
          <cell r="AL12">
            <v>22117</v>
          </cell>
          <cell r="AM12">
            <v>159</v>
          </cell>
          <cell r="AN12">
            <v>643</v>
          </cell>
          <cell r="AO12">
            <v>8763</v>
          </cell>
          <cell r="AP12">
            <v>108824</v>
          </cell>
          <cell r="AQ12">
            <v>108725</v>
          </cell>
          <cell r="AR12">
            <v>99</v>
          </cell>
          <cell r="AS12">
            <v>26389</v>
          </cell>
          <cell r="AT12">
            <v>883</v>
          </cell>
          <cell r="AU12">
            <v>860</v>
          </cell>
          <cell r="AV12">
            <v>3816</v>
          </cell>
          <cell r="AW12">
            <v>8070</v>
          </cell>
          <cell r="AX12">
            <v>1267</v>
          </cell>
          <cell r="AY12">
            <v>1647</v>
          </cell>
          <cell r="AZ12">
            <v>13488</v>
          </cell>
          <cell r="BA12">
            <v>782</v>
          </cell>
          <cell r="BB12">
            <v>839</v>
          </cell>
          <cell r="BC12">
            <v>2253</v>
          </cell>
          <cell r="BD12">
            <v>29</v>
          </cell>
          <cell r="BE12">
            <v>3279</v>
          </cell>
          <cell r="BF12">
            <v>3000</v>
          </cell>
          <cell r="BG12">
            <v>279</v>
          </cell>
          <cell r="BH12">
            <v>5744</v>
          </cell>
          <cell r="BI12">
            <v>4041</v>
          </cell>
          <cell r="BJ12">
            <v>1703</v>
          </cell>
          <cell r="BK12">
            <v>1350</v>
          </cell>
          <cell r="BL12">
            <v>2263</v>
          </cell>
          <cell r="BM12">
            <v>2938</v>
          </cell>
          <cell r="BN12">
            <v>872</v>
          </cell>
          <cell r="BO12">
            <v>6104</v>
          </cell>
          <cell r="BP12">
            <v>1082</v>
          </cell>
          <cell r="BQ12">
            <v>1546</v>
          </cell>
          <cell r="BR12">
            <v>4565</v>
          </cell>
          <cell r="BS12">
            <v>1605</v>
          </cell>
          <cell r="BT12">
            <v>3763</v>
          </cell>
          <cell r="BU12">
            <v>657</v>
          </cell>
          <cell r="BV12">
            <v>4135</v>
          </cell>
          <cell r="BW12">
            <v>1028</v>
          </cell>
          <cell r="BX12">
            <v>27673</v>
          </cell>
          <cell r="BY12">
            <v>591</v>
          </cell>
          <cell r="BZ12">
            <v>877</v>
          </cell>
          <cell r="CA12">
            <v>441</v>
          </cell>
          <cell r="CB12">
            <v>1775</v>
          </cell>
          <cell r="CC12">
            <v>5032</v>
          </cell>
          <cell r="CD12">
            <v>723</v>
          </cell>
          <cell r="CE12">
            <v>78977</v>
          </cell>
          <cell r="CF12">
            <v>10200</v>
          </cell>
          <cell r="CG12">
            <v>835</v>
          </cell>
          <cell r="CH12">
            <v>5764</v>
          </cell>
          <cell r="CI12">
            <v>1881</v>
          </cell>
          <cell r="CJ12">
            <v>507</v>
          </cell>
          <cell r="CK12">
            <v>553</v>
          </cell>
          <cell r="CL12">
            <v>0</v>
          </cell>
          <cell r="CM12">
            <v>2670</v>
          </cell>
          <cell r="CN12">
            <v>2456</v>
          </cell>
          <cell r="CO12">
            <v>1391</v>
          </cell>
        </row>
        <row r="13">
          <cell r="A13" t="str">
            <v>Customers- Large User, Sub- Transmission, Intermediate/ Embedded Distributor</v>
          </cell>
          <cell r="C13">
            <v>2006</v>
          </cell>
          <cell r="D13">
            <v>1</v>
          </cell>
          <cell r="E13">
            <v>0</v>
          </cell>
          <cell r="F13">
            <v>5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11</v>
          </cell>
          <cell r="U13">
            <v>0</v>
          </cell>
          <cell r="V13">
            <v>9</v>
          </cell>
          <cell r="W13">
            <v>1</v>
          </cell>
          <cell r="X13">
            <v>0</v>
          </cell>
          <cell r="Y13">
            <v>0</v>
          </cell>
          <cell r="Z13">
            <v>2</v>
          </cell>
          <cell r="AA13">
            <v>0</v>
          </cell>
          <cell r="AB13">
            <v>0</v>
          </cell>
          <cell r="AC13">
            <v>1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0</v>
          </cell>
          <cell r="AJ13">
            <v>0</v>
          </cell>
          <cell r="AK13">
            <v>0</v>
          </cell>
          <cell r="AL13">
            <v>12</v>
          </cell>
          <cell r="AM13">
            <v>0</v>
          </cell>
          <cell r="AN13">
            <v>1</v>
          </cell>
          <cell r="AO13">
            <v>4</v>
          </cell>
          <cell r="AP13">
            <v>32</v>
          </cell>
          <cell r="AQ13">
            <v>32</v>
          </cell>
          <cell r="AR13">
            <v>0</v>
          </cell>
          <cell r="AS13">
            <v>11</v>
          </cell>
          <cell r="AT13">
            <v>0</v>
          </cell>
          <cell r="AU13">
            <v>0</v>
          </cell>
          <cell r="AV13">
            <v>3</v>
          </cell>
          <cell r="AW13">
            <v>4</v>
          </cell>
          <cell r="AX13">
            <v>0</v>
          </cell>
          <cell r="AY13">
            <v>0</v>
          </cell>
          <cell r="AZ13">
            <v>3</v>
          </cell>
          <cell r="BA13">
            <v>1</v>
          </cell>
          <cell r="BB13">
            <v>0</v>
          </cell>
          <cell r="BC13">
            <v>2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1</v>
          </cell>
          <cell r="BP13">
            <v>0</v>
          </cell>
          <cell r="BQ13">
            <v>0</v>
          </cell>
          <cell r="BR13">
            <v>2</v>
          </cell>
          <cell r="BS13">
            <v>0</v>
          </cell>
          <cell r="BT13">
            <v>0</v>
          </cell>
          <cell r="BU13">
            <v>0</v>
          </cell>
          <cell r="BV13">
            <v>2</v>
          </cell>
          <cell r="BW13">
            <v>0</v>
          </cell>
          <cell r="BX13">
            <v>4</v>
          </cell>
          <cell r="BY13">
            <v>0</v>
          </cell>
          <cell r="BZ13">
            <v>0</v>
          </cell>
          <cell r="CA13">
            <v>0</v>
          </cell>
          <cell r="CB13">
            <v>1</v>
          </cell>
          <cell r="CC13">
            <v>0</v>
          </cell>
          <cell r="CD13">
            <v>1</v>
          </cell>
          <cell r="CE13">
            <v>49</v>
          </cell>
          <cell r="CF13">
            <v>5</v>
          </cell>
          <cell r="CG13">
            <v>0</v>
          </cell>
          <cell r="CH13">
            <v>0</v>
          </cell>
          <cell r="CI13">
            <v>3</v>
          </cell>
          <cell r="CJ13">
            <v>0</v>
          </cell>
          <cell r="CK13">
            <v>1</v>
          </cell>
          <cell r="CL13">
            <v>0</v>
          </cell>
          <cell r="CM13">
            <v>0</v>
          </cell>
          <cell r="CN13">
            <v>0</v>
          </cell>
          <cell r="CO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2006</v>
          </cell>
          <cell r="D14">
            <v>621</v>
          </cell>
          <cell r="E14">
            <v>14174</v>
          </cell>
          <cell r="F14">
            <v>9568</v>
          </cell>
          <cell r="G14">
            <v>2640</v>
          </cell>
          <cell r="H14">
            <v>9520</v>
          </cell>
          <cell r="I14">
            <v>14151</v>
          </cell>
          <cell r="J14">
            <v>2815</v>
          </cell>
          <cell r="K14">
            <v>12201</v>
          </cell>
          <cell r="L14">
            <v>19</v>
          </cell>
          <cell r="M14">
            <v>2</v>
          </cell>
          <cell r="N14">
            <v>341</v>
          </cell>
          <cell r="O14">
            <v>10570</v>
          </cell>
          <cell r="P14">
            <v>1</v>
          </cell>
          <cell r="Q14">
            <v>1</v>
          </cell>
          <cell r="R14">
            <v>1</v>
          </cell>
          <cell r="S14">
            <v>0</v>
          </cell>
          <cell r="T14">
            <v>23208</v>
          </cell>
          <cell r="U14">
            <v>11</v>
          </cell>
          <cell r="V14">
            <v>47809</v>
          </cell>
          <cell r="W14">
            <v>2870</v>
          </cell>
          <cell r="X14">
            <v>1016</v>
          </cell>
          <cell r="Y14">
            <v>7279</v>
          </cell>
          <cell r="Z14">
            <v>5742</v>
          </cell>
          <cell r="AA14">
            <v>1006</v>
          </cell>
          <cell r="AB14">
            <v>152</v>
          </cell>
          <cell r="AC14">
            <v>99</v>
          </cell>
          <cell r="AD14">
            <v>8609</v>
          </cell>
          <cell r="AE14">
            <v>8608</v>
          </cell>
          <cell r="AF14">
            <v>1</v>
          </cell>
          <cell r="AG14">
            <v>2479</v>
          </cell>
          <cell r="AH14">
            <v>12789</v>
          </cell>
          <cell r="AI14">
            <v>2758</v>
          </cell>
          <cell r="AJ14">
            <v>4294</v>
          </cell>
          <cell r="AK14">
            <v>905</v>
          </cell>
          <cell r="AL14">
            <v>52327</v>
          </cell>
          <cell r="AM14">
            <v>362</v>
          </cell>
          <cell r="AN14">
            <v>1</v>
          </cell>
          <cell r="AO14">
            <v>1</v>
          </cell>
          <cell r="AP14">
            <v>130366</v>
          </cell>
          <cell r="AQ14">
            <v>130000</v>
          </cell>
          <cell r="AR14">
            <v>366</v>
          </cell>
          <cell r="AS14">
            <v>46355</v>
          </cell>
          <cell r="AT14">
            <v>2490</v>
          </cell>
          <cell r="AU14">
            <v>550</v>
          </cell>
          <cell r="AV14">
            <v>5087</v>
          </cell>
          <cell r="AW14">
            <v>21993</v>
          </cell>
          <cell r="AX14">
            <v>2</v>
          </cell>
          <cell r="AY14">
            <v>7</v>
          </cell>
          <cell r="AZ14">
            <v>32802</v>
          </cell>
          <cell r="BA14">
            <v>1958</v>
          </cell>
          <cell r="BB14">
            <v>1523</v>
          </cell>
          <cell r="BC14">
            <v>5301</v>
          </cell>
          <cell r="BD14">
            <v>86</v>
          </cell>
          <cell r="BE14">
            <v>7587</v>
          </cell>
          <cell r="BF14">
            <v>6858</v>
          </cell>
          <cell r="BG14">
            <v>729</v>
          </cell>
          <cell r="BH14">
            <v>11807</v>
          </cell>
          <cell r="BI14">
            <v>9399</v>
          </cell>
          <cell r="BJ14">
            <v>2408</v>
          </cell>
          <cell r="BK14">
            <v>1736</v>
          </cell>
          <cell r="BL14">
            <v>3050</v>
          </cell>
          <cell r="BM14">
            <v>5508</v>
          </cell>
          <cell r="BN14">
            <v>3</v>
          </cell>
          <cell r="BO14">
            <v>15747</v>
          </cell>
          <cell r="BP14">
            <v>2380</v>
          </cell>
          <cell r="BQ14">
            <v>1</v>
          </cell>
          <cell r="BR14">
            <v>11038</v>
          </cell>
          <cell r="BS14">
            <v>2635</v>
          </cell>
          <cell r="BT14">
            <v>8469</v>
          </cell>
          <cell r="BU14">
            <v>1004</v>
          </cell>
          <cell r="BV14">
            <v>8238</v>
          </cell>
          <cell r="BW14">
            <v>41</v>
          </cell>
          <cell r="BX14">
            <v>47</v>
          </cell>
          <cell r="BY14">
            <v>1151</v>
          </cell>
          <cell r="BZ14">
            <v>1642</v>
          </cell>
          <cell r="CA14">
            <v>533</v>
          </cell>
          <cell r="CB14">
            <v>4626</v>
          </cell>
          <cell r="CC14">
            <v>12956</v>
          </cell>
          <cell r="CD14">
            <v>2537</v>
          </cell>
          <cell r="CE14">
            <v>159861</v>
          </cell>
          <cell r="CF14">
            <v>25924</v>
          </cell>
          <cell r="CG14">
            <v>2290</v>
          </cell>
          <cell r="CH14">
            <v>12575</v>
          </cell>
          <cell r="CI14">
            <v>6587</v>
          </cell>
          <cell r="CJ14">
            <v>942</v>
          </cell>
          <cell r="CK14">
            <v>1333</v>
          </cell>
          <cell r="CL14">
            <v>0</v>
          </cell>
          <cell r="CM14">
            <v>11</v>
          </cell>
          <cell r="CN14">
            <v>10906</v>
          </cell>
          <cell r="CO14">
            <v>3947</v>
          </cell>
        </row>
        <row r="15">
          <cell r="A15" t="str">
            <v>Customers- Sentinel Lighting</v>
          </cell>
          <cell r="B15" t="str">
            <v>YNSL</v>
          </cell>
          <cell r="C15">
            <v>2006</v>
          </cell>
          <cell r="D15">
            <v>1</v>
          </cell>
          <cell r="E15">
            <v>0</v>
          </cell>
          <cell r="F15">
            <v>526</v>
          </cell>
          <cell r="G15">
            <v>243</v>
          </cell>
          <cell r="H15">
            <v>788</v>
          </cell>
          <cell r="I15">
            <v>0</v>
          </cell>
          <cell r="J15">
            <v>0</v>
          </cell>
          <cell r="K15">
            <v>0</v>
          </cell>
          <cell r="L15">
            <v>7</v>
          </cell>
          <cell r="M15">
            <v>12</v>
          </cell>
          <cell r="N15">
            <v>24</v>
          </cell>
          <cell r="O15">
            <v>346</v>
          </cell>
          <cell r="P15">
            <v>122</v>
          </cell>
          <cell r="Q15">
            <v>0</v>
          </cell>
          <cell r="R15">
            <v>0</v>
          </cell>
          <cell r="S15">
            <v>0</v>
          </cell>
          <cell r="T15">
            <v>794</v>
          </cell>
          <cell r="U15">
            <v>43</v>
          </cell>
          <cell r="V15">
            <v>0</v>
          </cell>
          <cell r="W15">
            <v>256</v>
          </cell>
          <cell r="X15">
            <v>27</v>
          </cell>
          <cell r="Y15">
            <v>334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447</v>
          </cell>
          <cell r="AE15">
            <v>425</v>
          </cell>
          <cell r="AF15">
            <v>22</v>
          </cell>
          <cell r="AG15">
            <v>0</v>
          </cell>
          <cell r="AH15">
            <v>36</v>
          </cell>
          <cell r="AI15">
            <v>693</v>
          </cell>
          <cell r="AJ15">
            <v>146</v>
          </cell>
          <cell r="AK15">
            <v>51</v>
          </cell>
          <cell r="AL15">
            <v>368</v>
          </cell>
          <cell r="AM15">
            <v>0</v>
          </cell>
          <cell r="AN15">
            <v>22</v>
          </cell>
          <cell r="AO15">
            <v>0</v>
          </cell>
          <cell r="AP15">
            <v>25000</v>
          </cell>
          <cell r="AQ15">
            <v>25000</v>
          </cell>
          <cell r="AR15">
            <v>0</v>
          </cell>
          <cell r="AS15">
            <v>0</v>
          </cell>
          <cell r="AT15">
            <v>184</v>
          </cell>
          <cell r="AU15">
            <v>0</v>
          </cell>
          <cell r="AV15">
            <v>0</v>
          </cell>
          <cell r="AW15">
            <v>0</v>
          </cell>
          <cell r="AX15">
            <v>50</v>
          </cell>
          <cell r="AY15">
            <v>45</v>
          </cell>
          <cell r="AZ15">
            <v>724</v>
          </cell>
          <cell r="BA15">
            <v>47</v>
          </cell>
          <cell r="BB15">
            <v>22</v>
          </cell>
          <cell r="BC15">
            <v>295</v>
          </cell>
          <cell r="BD15">
            <v>0</v>
          </cell>
          <cell r="BE15">
            <v>72</v>
          </cell>
          <cell r="BF15">
            <v>67</v>
          </cell>
          <cell r="BG15">
            <v>5</v>
          </cell>
          <cell r="BH15">
            <v>594</v>
          </cell>
          <cell r="BI15">
            <v>34</v>
          </cell>
          <cell r="BJ15">
            <v>560</v>
          </cell>
          <cell r="BK15">
            <v>66</v>
          </cell>
          <cell r="BL15">
            <v>400</v>
          </cell>
          <cell r="BM15">
            <v>273</v>
          </cell>
          <cell r="BN15">
            <v>1</v>
          </cell>
          <cell r="BO15">
            <v>205</v>
          </cell>
          <cell r="BP15">
            <v>176</v>
          </cell>
          <cell r="BQ15">
            <v>19</v>
          </cell>
          <cell r="BR15">
            <v>0</v>
          </cell>
          <cell r="BS15">
            <v>225</v>
          </cell>
          <cell r="BT15">
            <v>446</v>
          </cell>
          <cell r="BU15">
            <v>16</v>
          </cell>
          <cell r="BV15">
            <v>682</v>
          </cell>
          <cell r="BW15">
            <v>0</v>
          </cell>
          <cell r="BX15">
            <v>148</v>
          </cell>
          <cell r="BY15">
            <v>0</v>
          </cell>
          <cell r="BZ15">
            <v>67</v>
          </cell>
          <cell r="CA15">
            <v>0</v>
          </cell>
          <cell r="CB15">
            <v>34</v>
          </cell>
          <cell r="CC15">
            <v>164</v>
          </cell>
          <cell r="CD15">
            <v>89</v>
          </cell>
          <cell r="CE15">
            <v>0</v>
          </cell>
          <cell r="CF15">
            <v>708</v>
          </cell>
          <cell r="CG15">
            <v>0</v>
          </cell>
          <cell r="CH15">
            <v>0</v>
          </cell>
          <cell r="CI15">
            <v>714</v>
          </cell>
          <cell r="CJ15">
            <v>41</v>
          </cell>
          <cell r="CK15">
            <v>13</v>
          </cell>
          <cell r="CL15">
            <v>0</v>
          </cell>
          <cell r="CM15">
            <v>6</v>
          </cell>
          <cell r="CN15">
            <v>71</v>
          </cell>
          <cell r="CO15">
            <v>0</v>
          </cell>
        </row>
        <row r="16">
          <cell r="A16" t="str">
            <v>kWh</v>
          </cell>
          <cell r="B16" t="str">
            <v>YV</v>
          </cell>
          <cell r="C16">
            <v>2006</v>
          </cell>
          <cell r="D16">
            <v>11441922</v>
          </cell>
          <cell r="E16">
            <v>1478570768</v>
          </cell>
          <cell r="F16">
            <v>1113292448</v>
          </cell>
          <cell r="G16">
            <v>224910004</v>
          </cell>
          <cell r="H16">
            <v>972703713</v>
          </cell>
          <cell r="I16">
            <v>1743176663</v>
          </cell>
          <cell r="J16">
            <v>338274830</v>
          </cell>
          <cell r="K16">
            <v>1574603112</v>
          </cell>
          <cell r="L16">
            <v>287341134</v>
          </cell>
          <cell r="M16">
            <v>150448653.38999999</v>
          </cell>
          <cell r="N16">
            <v>28375490</v>
          </cell>
          <cell r="O16">
            <v>862524430</v>
          </cell>
          <cell r="P16">
            <v>18539577</v>
          </cell>
          <cell r="Q16">
            <v>29859625</v>
          </cell>
          <cell r="R16">
            <v>7480749</v>
          </cell>
          <cell r="S16">
            <v>195862325.56999999</v>
          </cell>
          <cell r="T16">
            <v>899872611</v>
          </cell>
          <cell r="U16">
            <v>75398075</v>
          </cell>
          <cell r="V16">
            <v>8133404244</v>
          </cell>
          <cell r="W16">
            <v>152676379</v>
          </cell>
          <cell r="X16">
            <v>63548206</v>
          </cell>
          <cell r="Y16">
            <v>569801532</v>
          </cell>
          <cell r="Z16">
            <v>617899375</v>
          </cell>
          <cell r="AA16">
            <v>82347301</v>
          </cell>
          <cell r="AB16">
            <v>8596601</v>
          </cell>
          <cell r="AC16">
            <v>194594892.19999999</v>
          </cell>
          <cell r="AD16">
            <v>941826285</v>
          </cell>
          <cell r="AE16">
            <v>884496698</v>
          </cell>
          <cell r="AF16">
            <v>57329587</v>
          </cell>
          <cell r="AG16">
            <v>103904686</v>
          </cell>
          <cell r="AH16">
            <v>1631312252</v>
          </cell>
          <cell r="AI16">
            <v>360381638</v>
          </cell>
          <cell r="AJ16">
            <v>475893341.64999998</v>
          </cell>
          <cell r="AK16">
            <v>115147285</v>
          </cell>
          <cell r="AL16">
            <v>5333180389.54</v>
          </cell>
          <cell r="AM16">
            <v>25844397.699999999</v>
          </cell>
          <cell r="AN16">
            <v>199828713</v>
          </cell>
          <cell r="AO16">
            <v>3843080000</v>
          </cell>
          <cell r="AP16">
            <v>22312008992.599998</v>
          </cell>
          <cell r="AQ16">
            <v>22295484000</v>
          </cell>
          <cell r="AR16">
            <v>16524992.6</v>
          </cell>
          <cell r="AS16">
            <v>7450733721</v>
          </cell>
          <cell r="AT16">
            <v>186105147</v>
          </cell>
          <cell r="AU16">
            <v>109125457.08</v>
          </cell>
          <cell r="AV16">
            <v>735332929</v>
          </cell>
          <cell r="AW16">
            <v>1969186093</v>
          </cell>
          <cell r="AX16">
            <v>283279181</v>
          </cell>
          <cell r="AY16">
            <v>124906021</v>
          </cell>
          <cell r="AZ16">
            <v>3356779315</v>
          </cell>
          <cell r="BA16">
            <v>203783359</v>
          </cell>
          <cell r="BB16">
            <v>225495203</v>
          </cell>
          <cell r="BC16">
            <v>640893665</v>
          </cell>
          <cell r="BD16">
            <v>0</v>
          </cell>
          <cell r="BE16">
            <v>356262160</v>
          </cell>
          <cell r="BF16">
            <v>319707807</v>
          </cell>
          <cell r="BG16">
            <v>36554353</v>
          </cell>
          <cell r="BH16">
            <v>1267613270</v>
          </cell>
          <cell r="BI16">
            <v>910529068</v>
          </cell>
          <cell r="BJ16">
            <v>357084202</v>
          </cell>
          <cell r="BK16">
            <v>176186452</v>
          </cell>
          <cell r="BL16">
            <v>381325254</v>
          </cell>
          <cell r="BM16">
            <v>560230800</v>
          </cell>
          <cell r="BN16">
            <v>136197737.00999999</v>
          </cell>
          <cell r="BO16">
            <v>1575176317</v>
          </cell>
          <cell r="BP16">
            <v>242028651</v>
          </cell>
          <cell r="BQ16">
            <v>320376795</v>
          </cell>
          <cell r="BR16">
            <v>1107170264</v>
          </cell>
          <cell r="BS16">
            <v>193210045.66999999</v>
          </cell>
          <cell r="BT16">
            <v>697140805</v>
          </cell>
          <cell r="BU16">
            <v>85636750.729999989</v>
          </cell>
          <cell r="BV16">
            <v>810188267</v>
          </cell>
          <cell r="BW16">
            <v>196628566</v>
          </cell>
          <cell r="BX16">
            <v>6744270641</v>
          </cell>
          <cell r="BY16">
            <v>97310234</v>
          </cell>
          <cell r="BZ16">
            <v>67020068</v>
          </cell>
          <cell r="CA16">
            <v>92077783</v>
          </cell>
          <cell r="CB16">
            <v>367218614</v>
          </cell>
          <cell r="CC16">
            <v>1040012689</v>
          </cell>
          <cell r="CD16">
            <v>229230519.68000001</v>
          </cell>
          <cell r="CE16">
            <v>25527304675</v>
          </cell>
          <cell r="CF16">
            <v>2532414193</v>
          </cell>
          <cell r="CG16">
            <v>105889143.48</v>
          </cell>
          <cell r="CH16">
            <v>1321845279</v>
          </cell>
          <cell r="CI16">
            <v>490692769</v>
          </cell>
          <cell r="CJ16">
            <v>94367252</v>
          </cell>
          <cell r="CK16">
            <v>147392539</v>
          </cell>
          <cell r="CL16">
            <v>0</v>
          </cell>
          <cell r="CM16">
            <v>456146506</v>
          </cell>
          <cell r="CN16">
            <v>857623947</v>
          </cell>
          <cell r="CO16">
            <v>407408088</v>
          </cell>
        </row>
        <row r="17">
          <cell r="A17" t="str">
            <v>kWh - Residential</v>
          </cell>
          <cell r="B17" t="str">
            <v>YVR</v>
          </cell>
          <cell r="C17">
            <v>2006</v>
          </cell>
          <cell r="D17">
            <v>11441922</v>
          </cell>
          <cell r="E17">
            <v>530557254</v>
          </cell>
          <cell r="F17">
            <v>261470152</v>
          </cell>
          <cell r="G17">
            <v>79563205</v>
          </cell>
          <cell r="H17">
            <v>284501278</v>
          </cell>
          <cell r="I17">
            <v>551419663</v>
          </cell>
          <cell r="J17">
            <v>110110859</v>
          </cell>
          <cell r="K17">
            <v>389897758</v>
          </cell>
          <cell r="L17">
            <v>114433846</v>
          </cell>
          <cell r="M17">
            <v>44421203</v>
          </cell>
          <cell r="N17">
            <v>14654854</v>
          </cell>
          <cell r="O17">
            <v>239607514</v>
          </cell>
          <cell r="P17">
            <v>12656005</v>
          </cell>
          <cell r="Q17">
            <v>19799972</v>
          </cell>
          <cell r="R17">
            <v>4091958</v>
          </cell>
          <cell r="S17">
            <v>91182112</v>
          </cell>
          <cell r="T17">
            <v>655143475</v>
          </cell>
          <cell r="U17">
            <v>29259859</v>
          </cell>
          <cell r="V17">
            <v>1603332097</v>
          </cell>
          <cell r="W17">
            <v>116103693</v>
          </cell>
          <cell r="X17">
            <v>32486898</v>
          </cell>
          <cell r="Y17">
            <v>284492550</v>
          </cell>
          <cell r="Z17">
            <v>142060467</v>
          </cell>
          <cell r="AA17">
            <v>38401315</v>
          </cell>
          <cell r="AB17">
            <v>5683369</v>
          </cell>
          <cell r="AC17">
            <v>91383635.700000003</v>
          </cell>
          <cell r="AD17">
            <v>397678409</v>
          </cell>
          <cell r="AE17">
            <v>369998923</v>
          </cell>
          <cell r="AF17">
            <v>27679486</v>
          </cell>
          <cell r="AG17">
            <v>85590583</v>
          </cell>
          <cell r="AH17">
            <v>357495622</v>
          </cell>
          <cell r="AI17">
            <v>172359424</v>
          </cell>
          <cell r="AJ17">
            <v>200925506</v>
          </cell>
          <cell r="AK17">
            <v>26681677</v>
          </cell>
          <cell r="AL17">
            <v>1654664050</v>
          </cell>
          <cell r="AM17">
            <v>15223722.98</v>
          </cell>
          <cell r="AN17">
            <v>54802923</v>
          </cell>
          <cell r="AO17">
            <v>1075118931</v>
          </cell>
          <cell r="AP17">
            <v>12237925130.4</v>
          </cell>
          <cell r="AQ17">
            <v>12228866000</v>
          </cell>
          <cell r="AR17">
            <v>9059130.4000000004</v>
          </cell>
          <cell r="AS17">
            <v>2226415669</v>
          </cell>
          <cell r="AT17">
            <v>157140654</v>
          </cell>
          <cell r="AU17">
            <v>39159512.600000001</v>
          </cell>
          <cell r="AV17">
            <v>200214258</v>
          </cell>
          <cell r="AW17">
            <v>644108007</v>
          </cell>
          <cell r="AX17">
            <v>67942208</v>
          </cell>
          <cell r="AY17">
            <v>78930880</v>
          </cell>
          <cell r="AZ17">
            <v>1088755114</v>
          </cell>
          <cell r="BA17">
            <v>57128547</v>
          </cell>
          <cell r="BB17">
            <v>46734088</v>
          </cell>
          <cell r="BC17">
            <v>197466598</v>
          </cell>
          <cell r="BD17">
            <v>0</v>
          </cell>
          <cell r="BE17">
            <v>262995579</v>
          </cell>
          <cell r="BF17">
            <v>231442383</v>
          </cell>
          <cell r="BG17">
            <v>31553196</v>
          </cell>
          <cell r="BH17">
            <v>449386643</v>
          </cell>
          <cell r="BI17">
            <v>272992006</v>
          </cell>
          <cell r="BJ17">
            <v>176394637</v>
          </cell>
          <cell r="BK17">
            <v>63805148</v>
          </cell>
          <cell r="BL17">
            <v>139960236</v>
          </cell>
          <cell r="BM17">
            <v>207199584</v>
          </cell>
          <cell r="BN17">
            <v>43040213.979999997</v>
          </cell>
          <cell r="BO17">
            <v>569566301</v>
          </cell>
          <cell r="BP17">
            <v>79376454</v>
          </cell>
          <cell r="BQ17">
            <v>108206276</v>
          </cell>
          <cell r="BR17">
            <v>465431095</v>
          </cell>
          <cell r="BS17">
            <v>75536829</v>
          </cell>
          <cell r="BT17">
            <v>335395539</v>
          </cell>
          <cell r="BU17">
            <v>33103725.27</v>
          </cell>
          <cell r="BV17">
            <v>290645501</v>
          </cell>
          <cell r="BW17">
            <v>63748755</v>
          </cell>
          <cell r="BX17">
            <v>2003371840</v>
          </cell>
          <cell r="BY17">
            <v>30640237</v>
          </cell>
          <cell r="BZ17">
            <v>44343815</v>
          </cell>
          <cell r="CA17">
            <v>31452628</v>
          </cell>
          <cell r="CB17">
            <v>113523979</v>
          </cell>
          <cell r="CC17">
            <v>346415246</v>
          </cell>
          <cell r="CD17">
            <v>52306081.219999999</v>
          </cell>
          <cell r="CE17">
            <v>5351746739</v>
          </cell>
          <cell r="CF17">
            <v>929432918</v>
          </cell>
          <cell r="CG17">
            <v>73495682.299999997</v>
          </cell>
          <cell r="CH17">
            <v>391947018</v>
          </cell>
          <cell r="CI17">
            <v>169952289</v>
          </cell>
          <cell r="CJ17">
            <v>25536958</v>
          </cell>
          <cell r="CK17">
            <v>27222139</v>
          </cell>
          <cell r="CL17">
            <v>0</v>
          </cell>
          <cell r="CM17">
            <v>207243931</v>
          </cell>
          <cell r="CN17">
            <v>337897948</v>
          </cell>
          <cell r="CO17">
            <v>104833112</v>
          </cell>
        </row>
        <row r="18">
          <cell r="A18" t="str">
            <v xml:space="preserve">kWh- General Service </v>
          </cell>
          <cell r="C18">
            <v>2006</v>
          </cell>
          <cell r="D18">
            <v>0</v>
          </cell>
          <cell r="E18">
            <v>937360428</v>
          </cell>
          <cell r="F18">
            <v>507337796</v>
          </cell>
          <cell r="G18">
            <v>145133733</v>
          </cell>
          <cell r="H18">
            <v>680671928</v>
          </cell>
          <cell r="I18">
            <v>1182280000</v>
          </cell>
          <cell r="J18">
            <v>134335263</v>
          </cell>
          <cell r="K18">
            <v>924172626</v>
          </cell>
          <cell r="L18">
            <v>169755361</v>
          </cell>
          <cell r="M18">
            <v>104851041</v>
          </cell>
          <cell r="N18">
            <v>13456323</v>
          </cell>
          <cell r="O18">
            <v>561116338</v>
          </cell>
          <cell r="P18">
            <v>5883572</v>
          </cell>
          <cell r="Q18">
            <v>9670245</v>
          </cell>
          <cell r="R18">
            <v>3316831</v>
          </cell>
          <cell r="S18">
            <v>104680213.56999999</v>
          </cell>
          <cell r="T18">
            <v>244729136</v>
          </cell>
          <cell r="U18">
            <v>45502520</v>
          </cell>
          <cell r="V18">
            <v>5510050967</v>
          </cell>
          <cell r="W18">
            <v>36572686</v>
          </cell>
          <cell r="X18">
            <v>30450548</v>
          </cell>
          <cell r="Y18">
            <v>278903792</v>
          </cell>
          <cell r="Z18">
            <v>412295402</v>
          </cell>
          <cell r="AA18">
            <v>42879081</v>
          </cell>
          <cell r="AB18">
            <v>2812411</v>
          </cell>
          <cell r="AC18">
            <v>69463685.400000006</v>
          </cell>
          <cell r="AD18">
            <v>535059474</v>
          </cell>
          <cell r="AE18">
            <v>506187273</v>
          </cell>
          <cell r="AF18">
            <v>28872201</v>
          </cell>
          <cell r="AG18">
            <v>18314103</v>
          </cell>
          <cell r="AH18">
            <v>1002819392</v>
          </cell>
          <cell r="AI18">
            <v>185282283</v>
          </cell>
          <cell r="AJ18">
            <v>271457391</v>
          </cell>
          <cell r="AK18">
            <v>87318533</v>
          </cell>
          <cell r="AL18">
            <v>2565684926</v>
          </cell>
          <cell r="AM18">
            <v>10268965.720000001</v>
          </cell>
          <cell r="AN18">
            <v>108763626</v>
          </cell>
          <cell r="AO18">
            <v>2403597428</v>
          </cell>
          <cell r="AP18">
            <v>8248826036</v>
          </cell>
          <cell r="AQ18">
            <v>8241631000</v>
          </cell>
          <cell r="AR18">
            <v>7195036</v>
          </cell>
          <cell r="AS18">
            <v>4533138353</v>
          </cell>
          <cell r="AT18">
            <v>28964493</v>
          </cell>
          <cell r="AU18">
            <v>68402800.810000002</v>
          </cell>
          <cell r="AV18">
            <v>377083707</v>
          </cell>
          <cell r="AW18">
            <v>1126359319</v>
          </cell>
          <cell r="AX18">
            <v>213381240</v>
          </cell>
          <cell r="AY18">
            <v>45933794</v>
          </cell>
          <cell r="AZ18">
            <v>2018659780</v>
          </cell>
          <cell r="BA18">
            <v>108468893</v>
          </cell>
          <cell r="BB18">
            <v>177618443</v>
          </cell>
          <cell r="BC18">
            <v>348613782</v>
          </cell>
          <cell r="BD18">
            <v>0</v>
          </cell>
          <cell r="BE18">
            <v>93266581</v>
          </cell>
          <cell r="BF18">
            <v>88265424</v>
          </cell>
          <cell r="BG18">
            <v>5001157</v>
          </cell>
          <cell r="BH18">
            <v>809188538</v>
          </cell>
          <cell r="BI18">
            <v>630895924</v>
          </cell>
          <cell r="BJ18">
            <v>178292614</v>
          </cell>
          <cell r="BK18">
            <v>111101732</v>
          </cell>
          <cell r="BL18">
            <v>237962119</v>
          </cell>
          <cell r="BM18">
            <v>349174613</v>
          </cell>
          <cell r="BN18">
            <v>91314990.030000001</v>
          </cell>
          <cell r="BO18">
            <v>994238859</v>
          </cell>
          <cell r="BP18">
            <v>160927606</v>
          </cell>
          <cell r="BQ18">
            <v>209218547</v>
          </cell>
          <cell r="BR18">
            <v>572719314</v>
          </cell>
          <cell r="BS18">
            <v>116088912.03</v>
          </cell>
          <cell r="BT18">
            <v>353865433</v>
          </cell>
          <cell r="BU18">
            <v>51649271.370000005</v>
          </cell>
          <cell r="BV18">
            <v>448765064</v>
          </cell>
          <cell r="BW18">
            <v>131007820</v>
          </cell>
          <cell r="BX18">
            <v>4428877085</v>
          </cell>
          <cell r="BY18">
            <v>65574034</v>
          </cell>
          <cell r="BZ18">
            <v>22573648</v>
          </cell>
          <cell r="CA18">
            <v>60136389</v>
          </cell>
          <cell r="CB18">
            <v>213663545</v>
          </cell>
          <cell r="CC18">
            <v>681186819</v>
          </cell>
          <cell r="CD18">
            <v>155771734.81</v>
          </cell>
          <cell r="CE18">
            <v>17477633086</v>
          </cell>
          <cell r="CF18">
            <v>1357636128</v>
          </cell>
          <cell r="CG18">
            <v>31661530.810000002</v>
          </cell>
          <cell r="CH18">
            <v>922560313</v>
          </cell>
          <cell r="CI18">
            <v>210297358</v>
          </cell>
          <cell r="CJ18">
            <v>68059736.400000006</v>
          </cell>
          <cell r="CK18">
            <v>56545314</v>
          </cell>
          <cell r="CL18">
            <v>0</v>
          </cell>
          <cell r="CM18">
            <v>243567288</v>
          </cell>
          <cell r="CN18">
            <v>511216232</v>
          </cell>
          <cell r="CO18">
            <v>277165755</v>
          </cell>
        </row>
        <row r="19">
          <cell r="A19" t="str">
            <v>kWh- Large User, Sub- Transmission, Intermediate/ Embedded Distributor</v>
          </cell>
          <cell r="C19">
            <v>2006</v>
          </cell>
          <cell r="D19">
            <v>0</v>
          </cell>
          <cell r="E19">
            <v>0</v>
          </cell>
          <cell r="F19">
            <v>335399225</v>
          </cell>
          <cell r="G19">
            <v>0</v>
          </cell>
          <cell r="H19">
            <v>0</v>
          </cell>
          <cell r="I19">
            <v>0</v>
          </cell>
          <cell r="J19">
            <v>91431798</v>
          </cell>
          <cell r="K19">
            <v>251327100</v>
          </cell>
          <cell r="L19">
            <v>0</v>
          </cell>
          <cell r="M19">
            <v>0</v>
          </cell>
          <cell r="N19">
            <v>0</v>
          </cell>
          <cell r="O19">
            <v>54726070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980065806</v>
          </cell>
          <cell r="W19">
            <v>0</v>
          </cell>
          <cell r="X19">
            <v>0</v>
          </cell>
          <cell r="Y19">
            <v>0</v>
          </cell>
          <cell r="Z19">
            <v>59612933</v>
          </cell>
          <cell r="AA19">
            <v>0</v>
          </cell>
          <cell r="AB19">
            <v>0</v>
          </cell>
          <cell r="AC19">
            <v>32604905.699999999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261816874</v>
          </cell>
          <cell r="AI19">
            <v>0</v>
          </cell>
          <cell r="AJ19">
            <v>0</v>
          </cell>
          <cell r="AK19">
            <v>0</v>
          </cell>
          <cell r="AL19">
            <v>1072361748</v>
          </cell>
          <cell r="AM19">
            <v>0</v>
          </cell>
          <cell r="AN19">
            <v>35056264</v>
          </cell>
          <cell r="AO19">
            <v>340579142</v>
          </cell>
          <cell r="AP19">
            <v>1686286000</v>
          </cell>
          <cell r="AQ19">
            <v>1686286000</v>
          </cell>
          <cell r="AR19">
            <v>0</v>
          </cell>
          <cell r="AS19">
            <v>654954633</v>
          </cell>
          <cell r="AT19">
            <v>0</v>
          </cell>
          <cell r="AU19">
            <v>0</v>
          </cell>
          <cell r="AV19">
            <v>153944335</v>
          </cell>
          <cell r="AW19">
            <v>182940271</v>
          </cell>
          <cell r="AX19">
            <v>0</v>
          </cell>
          <cell r="AY19">
            <v>0</v>
          </cell>
          <cell r="AZ19">
            <v>226248150</v>
          </cell>
          <cell r="BA19">
            <v>36694467</v>
          </cell>
          <cell r="BB19">
            <v>0</v>
          </cell>
          <cell r="BC19">
            <v>90399607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59641741</v>
          </cell>
          <cell r="BS19">
            <v>0</v>
          </cell>
          <cell r="BT19">
            <v>0</v>
          </cell>
          <cell r="BU19">
            <v>0</v>
          </cell>
          <cell r="BV19">
            <v>63402525</v>
          </cell>
          <cell r="BW19">
            <v>0</v>
          </cell>
          <cell r="BX19">
            <v>271206836</v>
          </cell>
          <cell r="BY19">
            <v>0</v>
          </cell>
          <cell r="BZ19">
            <v>0</v>
          </cell>
          <cell r="CA19">
            <v>0</v>
          </cell>
          <cell r="CB19">
            <v>36937199</v>
          </cell>
          <cell r="CC19">
            <v>0</v>
          </cell>
          <cell r="CD19">
            <v>19595364.489999998</v>
          </cell>
          <cell r="CE19">
            <v>2592278433</v>
          </cell>
          <cell r="CF19">
            <v>225467391</v>
          </cell>
          <cell r="CG19">
            <v>0</v>
          </cell>
          <cell r="CH19">
            <v>0</v>
          </cell>
          <cell r="CI19">
            <v>104439982</v>
          </cell>
          <cell r="CJ19">
            <v>0</v>
          </cell>
          <cell r="CK19">
            <v>62522031</v>
          </cell>
          <cell r="CL19">
            <v>0</v>
          </cell>
          <cell r="CM19">
            <v>0</v>
          </cell>
          <cell r="CN19">
            <v>0</v>
          </cell>
          <cell r="CO19">
            <v>22988574</v>
          </cell>
        </row>
        <row r="20">
          <cell r="A20" t="str">
            <v>kWh- Street Lighting</v>
          </cell>
          <cell r="B20" t="str">
            <v>YVST</v>
          </cell>
          <cell r="C20">
            <v>2006</v>
          </cell>
          <cell r="D20">
            <v>0</v>
          </cell>
          <cell r="E20">
            <v>10653086</v>
          </cell>
          <cell r="F20">
            <v>8415897</v>
          </cell>
          <cell r="G20">
            <v>4810</v>
          </cell>
          <cell r="H20">
            <v>6975374</v>
          </cell>
          <cell r="I20">
            <v>9477000</v>
          </cell>
          <cell r="J20">
            <v>2396910</v>
          </cell>
          <cell r="K20">
            <v>9205628</v>
          </cell>
          <cell r="L20">
            <v>2355631</v>
          </cell>
          <cell r="M20">
            <v>1129413.3899999999</v>
          </cell>
          <cell r="N20">
            <v>240967</v>
          </cell>
          <cell r="O20">
            <v>6662695</v>
          </cell>
          <cell r="P20">
            <v>0</v>
          </cell>
          <cell r="Q20">
            <v>389408</v>
          </cell>
          <cell r="R20">
            <v>71960</v>
          </cell>
          <cell r="S20">
            <v>0</v>
          </cell>
          <cell r="T20">
            <v>0</v>
          </cell>
          <cell r="U20">
            <v>564269</v>
          </cell>
          <cell r="V20">
            <v>39955374</v>
          </cell>
          <cell r="W20">
            <v>0</v>
          </cell>
          <cell r="X20">
            <v>583352</v>
          </cell>
          <cell r="Y20">
            <v>5987591</v>
          </cell>
          <cell r="Z20">
            <v>3697097</v>
          </cell>
          <cell r="AA20">
            <v>1066905</v>
          </cell>
          <cell r="AB20">
            <v>100821</v>
          </cell>
          <cell r="AC20">
            <v>1142665.3999999999</v>
          </cell>
          <cell r="AD20">
            <v>8525332</v>
          </cell>
          <cell r="AE20">
            <v>7784705</v>
          </cell>
          <cell r="AF20">
            <v>740627</v>
          </cell>
          <cell r="AG20">
            <v>0</v>
          </cell>
          <cell r="AH20">
            <v>9049427</v>
          </cell>
          <cell r="AI20">
            <v>2221427</v>
          </cell>
          <cell r="AJ20">
            <v>2718846.65</v>
          </cell>
          <cell r="AK20">
            <v>1091034</v>
          </cell>
          <cell r="AL20">
            <v>39888038.210000001</v>
          </cell>
          <cell r="AM20">
            <v>351709</v>
          </cell>
          <cell r="AN20">
            <v>1090318</v>
          </cell>
          <cell r="AO20">
            <v>23784499</v>
          </cell>
          <cell r="AP20">
            <v>116916826.2</v>
          </cell>
          <cell r="AQ20">
            <v>116646000</v>
          </cell>
          <cell r="AR20">
            <v>270826.2</v>
          </cell>
          <cell r="AS20">
            <v>36132554</v>
          </cell>
          <cell r="AT20">
            <v>0</v>
          </cell>
          <cell r="AU20">
            <v>1563143.67</v>
          </cell>
          <cell r="AV20">
            <v>4090629</v>
          </cell>
          <cell r="AW20">
            <v>15778496</v>
          </cell>
          <cell r="AX20">
            <v>1900883</v>
          </cell>
          <cell r="AY20">
            <v>0</v>
          </cell>
          <cell r="AZ20">
            <v>22245536</v>
          </cell>
          <cell r="BA20">
            <v>1448603</v>
          </cell>
          <cell r="BB20">
            <v>1117167</v>
          </cell>
          <cell r="BC20">
            <v>4232866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6882113</v>
          </cell>
          <cell r="BI20">
            <v>6593601</v>
          </cell>
          <cell r="BJ20">
            <v>288512</v>
          </cell>
          <cell r="BK20">
            <v>1128660</v>
          </cell>
          <cell r="BL20">
            <v>3060430</v>
          </cell>
          <cell r="BM20">
            <v>3278640</v>
          </cell>
          <cell r="BN20">
            <v>1842533</v>
          </cell>
          <cell r="BO20">
            <v>11220645</v>
          </cell>
          <cell r="BP20">
            <v>1594469</v>
          </cell>
          <cell r="BQ20">
            <v>2523667</v>
          </cell>
          <cell r="BR20">
            <v>9378114</v>
          </cell>
          <cell r="BS20">
            <v>1316909.77</v>
          </cell>
          <cell r="BT20">
            <v>7605824</v>
          </cell>
          <cell r="BU20">
            <v>867845.6</v>
          </cell>
          <cell r="BV20">
            <v>6283519</v>
          </cell>
          <cell r="BW20">
            <v>1857481</v>
          </cell>
          <cell r="BX20">
            <v>40343688</v>
          </cell>
          <cell r="BY20">
            <v>1095963</v>
          </cell>
          <cell r="BZ20">
            <v>0</v>
          </cell>
          <cell r="CA20">
            <v>488766</v>
          </cell>
          <cell r="CB20">
            <v>2938634</v>
          </cell>
          <cell r="CC20">
            <v>2254745</v>
          </cell>
          <cell r="CD20">
            <v>1425749.92</v>
          </cell>
          <cell r="CE20">
            <v>105646417</v>
          </cell>
          <cell r="CF20">
            <v>19023561</v>
          </cell>
          <cell r="CG20">
            <v>731930.37</v>
          </cell>
          <cell r="CH20">
            <v>7337948</v>
          </cell>
          <cell r="CI20">
            <v>4948573</v>
          </cell>
          <cell r="CJ20">
            <v>731832</v>
          </cell>
          <cell r="CK20">
            <v>1078742</v>
          </cell>
          <cell r="CL20">
            <v>0</v>
          </cell>
          <cell r="CM20">
            <v>5320282</v>
          </cell>
          <cell r="CN20">
            <v>8509767</v>
          </cell>
          <cell r="CO20">
            <v>2420647</v>
          </cell>
        </row>
        <row r="21">
          <cell r="A21" t="str">
            <v>kWh- Sentinel Lighting</v>
          </cell>
          <cell r="B21" t="str">
            <v>YVSL</v>
          </cell>
          <cell r="C21">
            <v>2006</v>
          </cell>
          <cell r="D21">
            <v>0</v>
          </cell>
          <cell r="E21">
            <v>0</v>
          </cell>
          <cell r="F21">
            <v>669378</v>
          </cell>
          <cell r="G21">
            <v>208256</v>
          </cell>
          <cell r="H21">
            <v>555133</v>
          </cell>
          <cell r="I21">
            <v>0</v>
          </cell>
          <cell r="J21">
            <v>0</v>
          </cell>
          <cell r="K21">
            <v>0</v>
          </cell>
          <cell r="L21">
            <v>796296</v>
          </cell>
          <cell r="M21">
            <v>46996</v>
          </cell>
          <cell r="N21">
            <v>23346</v>
          </cell>
          <cell r="O21">
            <v>411813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71427</v>
          </cell>
          <cell r="V21">
            <v>0</v>
          </cell>
          <cell r="W21">
            <v>0</v>
          </cell>
          <cell r="X21">
            <v>27408</v>
          </cell>
          <cell r="Y21">
            <v>417599</v>
          </cell>
          <cell r="Z21">
            <v>233476</v>
          </cell>
          <cell r="AA21">
            <v>0</v>
          </cell>
          <cell r="AB21">
            <v>0</v>
          </cell>
          <cell r="AC21">
            <v>0</v>
          </cell>
          <cell r="AD21">
            <v>563070</v>
          </cell>
          <cell r="AE21">
            <v>525797</v>
          </cell>
          <cell r="AF21">
            <v>37273</v>
          </cell>
          <cell r="AG21">
            <v>0</v>
          </cell>
          <cell r="AH21">
            <v>130937</v>
          </cell>
          <cell r="AI21">
            <v>518504</v>
          </cell>
          <cell r="AJ21">
            <v>791598</v>
          </cell>
          <cell r="AK21">
            <v>56041</v>
          </cell>
          <cell r="AL21">
            <v>581627.32999999996</v>
          </cell>
          <cell r="AM21">
            <v>0</v>
          </cell>
          <cell r="AN21">
            <v>115582</v>
          </cell>
          <cell r="AO21">
            <v>0</v>
          </cell>
          <cell r="AP21">
            <v>22055000</v>
          </cell>
          <cell r="AQ21">
            <v>22055000</v>
          </cell>
          <cell r="AR21">
            <v>0</v>
          </cell>
          <cell r="AS21">
            <v>92512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54850</v>
          </cell>
          <cell r="AY21">
            <v>41347</v>
          </cell>
          <cell r="AZ21">
            <v>870735</v>
          </cell>
          <cell r="BA21">
            <v>42849</v>
          </cell>
          <cell r="BB21">
            <v>25505</v>
          </cell>
          <cell r="BC21">
            <v>180812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2155976</v>
          </cell>
          <cell r="BI21">
            <v>47537</v>
          </cell>
          <cell r="BJ21">
            <v>2108439</v>
          </cell>
          <cell r="BK21">
            <v>150912</v>
          </cell>
          <cell r="BL21">
            <v>342469</v>
          </cell>
          <cell r="BM21">
            <v>577963</v>
          </cell>
          <cell r="BN21">
            <v>0</v>
          </cell>
          <cell r="BO21">
            <v>150512</v>
          </cell>
          <cell r="BP21">
            <v>130122</v>
          </cell>
          <cell r="BQ21">
            <v>428305</v>
          </cell>
          <cell r="BR21">
            <v>0</v>
          </cell>
          <cell r="BS21">
            <v>267394.87</v>
          </cell>
          <cell r="BT21">
            <v>274009</v>
          </cell>
          <cell r="BU21">
            <v>15908.49</v>
          </cell>
          <cell r="BV21">
            <v>1091658</v>
          </cell>
          <cell r="BW21">
            <v>14510</v>
          </cell>
          <cell r="BX21">
            <v>471192</v>
          </cell>
          <cell r="BY21">
            <v>0</v>
          </cell>
          <cell r="BZ21">
            <v>102605</v>
          </cell>
          <cell r="CA21">
            <v>0</v>
          </cell>
          <cell r="CB21">
            <v>155257</v>
          </cell>
          <cell r="CC21">
            <v>10155879</v>
          </cell>
          <cell r="CD21">
            <v>131589.24</v>
          </cell>
          <cell r="CE21">
            <v>0</v>
          </cell>
          <cell r="CF21">
            <v>854195</v>
          </cell>
          <cell r="CG21">
            <v>0</v>
          </cell>
          <cell r="CH21">
            <v>0</v>
          </cell>
          <cell r="CI21">
            <v>1054567</v>
          </cell>
          <cell r="CJ21">
            <v>38725.599999999999</v>
          </cell>
          <cell r="CK21">
            <v>24313</v>
          </cell>
          <cell r="CL21">
            <v>0</v>
          </cell>
          <cell r="CM21">
            <v>15005</v>
          </cell>
          <cell r="CN21">
            <v>0</v>
          </cell>
          <cell r="CO21">
            <v>0</v>
          </cell>
        </row>
        <row r="22">
          <cell r="A22" t="str">
            <v>kW</v>
          </cell>
          <cell r="B22" t="str">
            <v>YD</v>
          </cell>
          <cell r="C22">
            <v>2006</v>
          </cell>
          <cell r="D22">
            <v>0</v>
          </cell>
          <cell r="E22">
            <v>1950902</v>
          </cell>
          <cell r="F22">
            <v>1514105</v>
          </cell>
          <cell r="G22">
            <v>2111695</v>
          </cell>
          <cell r="H22">
            <v>1498852</v>
          </cell>
          <cell r="I22">
            <v>2542475</v>
          </cell>
          <cell r="J22">
            <v>470048</v>
          </cell>
          <cell r="K22">
            <v>2619988</v>
          </cell>
          <cell r="L22">
            <v>345523</v>
          </cell>
          <cell r="M22">
            <v>205889</v>
          </cell>
          <cell r="N22">
            <v>844</v>
          </cell>
          <cell r="O22">
            <v>1331773</v>
          </cell>
          <cell r="P22">
            <v>28734</v>
          </cell>
          <cell r="Q22">
            <v>14819</v>
          </cell>
          <cell r="R22">
            <v>2497</v>
          </cell>
          <cell r="S22">
            <v>0</v>
          </cell>
          <cell r="T22">
            <v>4773055</v>
          </cell>
          <cell r="U22">
            <v>77672</v>
          </cell>
          <cell r="V22">
            <v>13405127</v>
          </cell>
          <cell r="W22">
            <v>1160669</v>
          </cell>
          <cell r="X22">
            <v>38776</v>
          </cell>
          <cell r="Y22">
            <v>218548</v>
          </cell>
          <cell r="Z22">
            <v>997854</v>
          </cell>
          <cell r="AA22">
            <v>41492</v>
          </cell>
          <cell r="AB22">
            <v>3436</v>
          </cell>
          <cell r="AC22">
            <v>180490</v>
          </cell>
          <cell r="AD22">
            <v>984018</v>
          </cell>
          <cell r="AE22">
            <v>930925</v>
          </cell>
          <cell r="AF22">
            <v>53093</v>
          </cell>
          <cell r="AG22">
            <v>170059</v>
          </cell>
          <cell r="AH22">
            <v>2521744</v>
          </cell>
          <cell r="AI22">
            <v>381479</v>
          </cell>
          <cell r="AJ22">
            <v>665987</v>
          </cell>
          <cell r="AK22">
            <v>175462</v>
          </cell>
          <cell r="AL22">
            <v>9170988</v>
          </cell>
          <cell r="AM22">
            <v>12508</v>
          </cell>
          <cell r="AN22">
            <v>277370</v>
          </cell>
          <cell r="AO22">
            <v>5759975</v>
          </cell>
          <cell r="AP22">
            <v>26903403</v>
          </cell>
          <cell r="AQ22">
            <v>26887539</v>
          </cell>
          <cell r="AR22">
            <v>15864</v>
          </cell>
          <cell r="AS22">
            <v>10460399</v>
          </cell>
          <cell r="AT22">
            <v>129304</v>
          </cell>
          <cell r="AU22">
            <v>153763</v>
          </cell>
          <cell r="AV22">
            <v>1008639</v>
          </cell>
          <cell r="AW22">
            <v>2730876</v>
          </cell>
          <cell r="AX22">
            <v>400501</v>
          </cell>
          <cell r="AY22">
            <v>234233</v>
          </cell>
          <cell r="AZ22">
            <v>4527933</v>
          </cell>
          <cell r="BA22">
            <v>312769</v>
          </cell>
          <cell r="BB22">
            <v>379237</v>
          </cell>
          <cell r="BC22">
            <v>877686</v>
          </cell>
          <cell r="BD22">
            <v>0</v>
          </cell>
          <cell r="BE22">
            <v>892294</v>
          </cell>
          <cell r="BF22">
            <v>878441</v>
          </cell>
          <cell r="BG22">
            <v>13853</v>
          </cell>
          <cell r="BH22">
            <v>1798454</v>
          </cell>
          <cell r="BI22">
            <v>1358130</v>
          </cell>
          <cell r="BJ22">
            <v>440324</v>
          </cell>
          <cell r="BK22">
            <v>205184</v>
          </cell>
          <cell r="BL22">
            <v>381094</v>
          </cell>
          <cell r="BM22">
            <v>719914</v>
          </cell>
          <cell r="BN22">
            <v>176954</v>
          </cell>
          <cell r="BO22">
            <v>2131493</v>
          </cell>
          <cell r="BP22">
            <v>285412</v>
          </cell>
          <cell r="BQ22">
            <v>425476</v>
          </cell>
          <cell r="BR22">
            <v>1231635</v>
          </cell>
          <cell r="BS22">
            <v>214551</v>
          </cell>
          <cell r="BT22">
            <v>681622</v>
          </cell>
          <cell r="BU22">
            <v>0</v>
          </cell>
          <cell r="BV22">
            <v>957649</v>
          </cell>
          <cell r="BW22">
            <v>374709</v>
          </cell>
          <cell r="BX22">
            <v>10219566</v>
          </cell>
          <cell r="BY22">
            <v>156653</v>
          </cell>
          <cell r="BZ22">
            <v>142410</v>
          </cell>
          <cell r="CA22">
            <v>108187</v>
          </cell>
          <cell r="CB22">
            <v>493282</v>
          </cell>
          <cell r="CC22">
            <v>1476385</v>
          </cell>
          <cell r="CD22">
            <v>368998</v>
          </cell>
          <cell r="CE22">
            <v>42897735</v>
          </cell>
          <cell r="CF22">
            <v>3022129</v>
          </cell>
          <cell r="CG22">
            <v>4417</v>
          </cell>
          <cell r="CH22">
            <v>1807052</v>
          </cell>
          <cell r="CI22">
            <v>711957</v>
          </cell>
          <cell r="CJ22">
            <v>155005</v>
          </cell>
          <cell r="CK22">
            <v>246787</v>
          </cell>
          <cell r="CL22">
            <v>0</v>
          </cell>
          <cell r="CM22">
            <v>0</v>
          </cell>
          <cell r="CN22">
            <v>1022351</v>
          </cell>
          <cell r="CO22">
            <v>639744</v>
          </cell>
        </row>
        <row r="23">
          <cell r="A23" t="str">
            <v>kW - Residential</v>
          </cell>
          <cell r="B23" t="str">
            <v>YDR</v>
          </cell>
          <cell r="C23">
            <v>2006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</row>
        <row r="24">
          <cell r="A24" t="str">
            <v>kW- General Service</v>
          </cell>
          <cell r="C24">
            <v>2006</v>
          </cell>
          <cell r="D24">
            <v>0</v>
          </cell>
          <cell r="E24">
            <v>1919615</v>
          </cell>
          <cell r="F24">
            <v>940629</v>
          </cell>
          <cell r="G24">
            <v>333309</v>
          </cell>
          <cell r="H24">
            <v>1475703</v>
          </cell>
          <cell r="I24">
            <v>2516851</v>
          </cell>
          <cell r="J24">
            <v>251807</v>
          </cell>
          <cell r="K24">
            <v>2079871</v>
          </cell>
          <cell r="L24">
            <v>342977</v>
          </cell>
          <cell r="M24">
            <v>202772</v>
          </cell>
          <cell r="N24">
            <v>0</v>
          </cell>
          <cell r="O24">
            <v>1183867</v>
          </cell>
          <cell r="P24">
            <v>26354</v>
          </cell>
          <cell r="Q24">
            <v>13805</v>
          </cell>
          <cell r="R24">
            <v>2497</v>
          </cell>
          <cell r="S24">
            <v>0</v>
          </cell>
          <cell r="T24">
            <v>2858803</v>
          </cell>
          <cell r="U24">
            <v>77434</v>
          </cell>
          <cell r="V24">
            <v>11570357</v>
          </cell>
          <cell r="W24">
            <v>963505</v>
          </cell>
          <cell r="X24">
            <v>37012</v>
          </cell>
          <cell r="Y24">
            <v>200211</v>
          </cell>
          <cell r="Z24">
            <v>869174</v>
          </cell>
          <cell r="AA24">
            <v>38180</v>
          </cell>
          <cell r="AB24">
            <v>3146</v>
          </cell>
          <cell r="AC24">
            <v>115917</v>
          </cell>
          <cell r="AD24">
            <v>958798</v>
          </cell>
          <cell r="AE24">
            <v>907878</v>
          </cell>
          <cell r="AF24">
            <v>50920</v>
          </cell>
          <cell r="AG24">
            <v>165634</v>
          </cell>
          <cell r="AH24">
            <v>2022166</v>
          </cell>
          <cell r="AI24">
            <v>373853</v>
          </cell>
          <cell r="AJ24">
            <v>609918</v>
          </cell>
          <cell r="AK24">
            <v>172256</v>
          </cell>
          <cell r="AL24">
            <v>5272865</v>
          </cell>
          <cell r="AM24">
            <v>11583</v>
          </cell>
          <cell r="AN24">
            <v>198735</v>
          </cell>
          <cell r="AO24">
            <v>5100354</v>
          </cell>
          <cell r="AP24">
            <v>19129052</v>
          </cell>
          <cell r="AQ24">
            <v>19113969</v>
          </cell>
          <cell r="AR24">
            <v>15083</v>
          </cell>
          <cell r="AS24">
            <v>9170121</v>
          </cell>
          <cell r="AT24">
            <v>124687</v>
          </cell>
          <cell r="AU24">
            <v>148471</v>
          </cell>
          <cell r="AV24">
            <v>696980</v>
          </cell>
          <cell r="AW24">
            <v>2306337</v>
          </cell>
          <cell r="AX24">
            <v>395287</v>
          </cell>
          <cell r="AY24">
            <v>229080</v>
          </cell>
          <cell r="AZ24">
            <v>4023930</v>
          </cell>
          <cell r="BA24">
            <v>235443</v>
          </cell>
          <cell r="BB24">
            <v>376056</v>
          </cell>
          <cell r="BC24">
            <v>677987</v>
          </cell>
          <cell r="BD24">
            <v>0</v>
          </cell>
          <cell r="BE24">
            <v>877852</v>
          </cell>
          <cell r="BF24">
            <v>865283</v>
          </cell>
          <cell r="BG24">
            <v>12569</v>
          </cell>
          <cell r="BH24">
            <v>1777691</v>
          </cell>
          <cell r="BI24">
            <v>1342691</v>
          </cell>
          <cell r="BJ24">
            <v>435000</v>
          </cell>
          <cell r="BK24">
            <v>202230</v>
          </cell>
          <cell r="BL24">
            <v>371396</v>
          </cell>
          <cell r="BM24">
            <v>709127</v>
          </cell>
          <cell r="BN24">
            <v>173781</v>
          </cell>
          <cell r="BO24">
            <v>1981754</v>
          </cell>
          <cell r="BP24">
            <v>280590</v>
          </cell>
          <cell r="BQ24">
            <v>417239</v>
          </cell>
          <cell r="BR24">
            <v>1065457</v>
          </cell>
          <cell r="BS24">
            <v>207000</v>
          </cell>
          <cell r="BT24">
            <v>657827</v>
          </cell>
          <cell r="BU24">
            <v>0</v>
          </cell>
          <cell r="BV24">
            <v>805377</v>
          </cell>
          <cell r="BW24">
            <v>374662</v>
          </cell>
          <cell r="BX24">
            <v>9607482</v>
          </cell>
          <cell r="BY24">
            <v>153600</v>
          </cell>
          <cell r="BZ24">
            <v>138632</v>
          </cell>
          <cell r="CA24">
            <v>106738</v>
          </cell>
          <cell r="CB24">
            <v>418955</v>
          </cell>
          <cell r="CC24">
            <v>1445801</v>
          </cell>
          <cell r="CD24">
            <v>323565</v>
          </cell>
          <cell r="CE24">
            <v>37194779</v>
          </cell>
          <cell r="CF24">
            <v>2578450</v>
          </cell>
          <cell r="CG24">
            <v>0</v>
          </cell>
          <cell r="CH24">
            <v>1786574</v>
          </cell>
          <cell r="CI24">
            <v>409225</v>
          </cell>
          <cell r="CJ24">
            <v>152888</v>
          </cell>
          <cell r="CK24">
            <v>110608</v>
          </cell>
          <cell r="CL24">
            <v>0</v>
          </cell>
          <cell r="CM24">
            <v>0</v>
          </cell>
          <cell r="CN24">
            <v>999432</v>
          </cell>
          <cell r="CO24">
            <v>568805</v>
          </cell>
        </row>
        <row r="25">
          <cell r="A25" t="str">
            <v>kW- Large User, Sub- Transmission, Intermediate/ Embedded Distributor</v>
          </cell>
          <cell r="C25">
            <v>2006</v>
          </cell>
          <cell r="D25">
            <v>0</v>
          </cell>
          <cell r="E25">
            <v>0</v>
          </cell>
          <cell r="F25">
            <v>547818</v>
          </cell>
          <cell r="G25">
            <v>71192</v>
          </cell>
          <cell r="H25">
            <v>0</v>
          </cell>
          <cell r="I25">
            <v>0</v>
          </cell>
          <cell r="J25">
            <v>212267</v>
          </cell>
          <cell r="K25">
            <v>513993</v>
          </cell>
          <cell r="L25">
            <v>0</v>
          </cell>
          <cell r="M25">
            <v>0</v>
          </cell>
          <cell r="N25">
            <v>0</v>
          </cell>
          <cell r="O25">
            <v>126002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1914252</v>
          </cell>
          <cell r="U25">
            <v>0</v>
          </cell>
          <cell r="V25">
            <v>1735695</v>
          </cell>
          <cell r="W25">
            <v>165609</v>
          </cell>
          <cell r="X25">
            <v>0</v>
          </cell>
          <cell r="Y25">
            <v>0</v>
          </cell>
          <cell r="Z25">
            <v>117469</v>
          </cell>
          <cell r="AA25">
            <v>0</v>
          </cell>
          <cell r="AB25">
            <v>0</v>
          </cell>
          <cell r="AC25">
            <v>64573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474726</v>
          </cell>
          <cell r="AI25">
            <v>0</v>
          </cell>
          <cell r="AJ25">
            <v>0</v>
          </cell>
          <cell r="AK25">
            <v>0</v>
          </cell>
          <cell r="AL25">
            <v>3786319</v>
          </cell>
          <cell r="AM25">
            <v>0</v>
          </cell>
          <cell r="AN25">
            <v>75465</v>
          </cell>
          <cell r="AO25">
            <v>589471</v>
          </cell>
          <cell r="AP25">
            <v>7773570</v>
          </cell>
          <cell r="AQ25">
            <v>7773570</v>
          </cell>
          <cell r="AR25">
            <v>0</v>
          </cell>
          <cell r="AS25">
            <v>1184284</v>
          </cell>
          <cell r="AT25">
            <v>0</v>
          </cell>
          <cell r="AU25">
            <v>0</v>
          </cell>
          <cell r="AV25">
            <v>300519</v>
          </cell>
          <cell r="AW25">
            <v>381847</v>
          </cell>
          <cell r="AX25">
            <v>0</v>
          </cell>
          <cell r="AY25">
            <v>0</v>
          </cell>
          <cell r="AZ25">
            <v>437958</v>
          </cell>
          <cell r="BA25">
            <v>72885</v>
          </cell>
          <cell r="BB25">
            <v>0</v>
          </cell>
          <cell r="BC25">
            <v>187387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119849</v>
          </cell>
          <cell r="BP25">
            <v>0</v>
          </cell>
          <cell r="BQ25">
            <v>0</v>
          </cell>
          <cell r="BR25">
            <v>141375</v>
          </cell>
          <cell r="BS25">
            <v>0</v>
          </cell>
          <cell r="BT25">
            <v>0</v>
          </cell>
          <cell r="BU25">
            <v>0</v>
          </cell>
          <cell r="BV25">
            <v>133042</v>
          </cell>
          <cell r="BW25">
            <v>0</v>
          </cell>
          <cell r="BX25">
            <v>498757</v>
          </cell>
          <cell r="BY25">
            <v>0</v>
          </cell>
          <cell r="BZ25">
            <v>0</v>
          </cell>
          <cell r="CA25">
            <v>0</v>
          </cell>
          <cell r="CB25">
            <v>65717</v>
          </cell>
          <cell r="CC25">
            <v>0</v>
          </cell>
          <cell r="CD25">
            <v>41655</v>
          </cell>
          <cell r="CE25">
            <v>5385430</v>
          </cell>
          <cell r="CF25">
            <v>389840</v>
          </cell>
          <cell r="CG25">
            <v>0</v>
          </cell>
          <cell r="CH25">
            <v>0</v>
          </cell>
          <cell r="CI25">
            <v>287483</v>
          </cell>
          <cell r="CJ25">
            <v>0</v>
          </cell>
          <cell r="CK25">
            <v>133199</v>
          </cell>
          <cell r="CL25">
            <v>0</v>
          </cell>
          <cell r="CM25">
            <v>0</v>
          </cell>
          <cell r="CN25">
            <v>0</v>
          </cell>
          <cell r="CO25">
            <v>64121</v>
          </cell>
        </row>
        <row r="26">
          <cell r="A26" t="str">
            <v>kW- Street Lighting</v>
          </cell>
          <cell r="C26">
            <v>2006</v>
          </cell>
          <cell r="D26">
            <v>0</v>
          </cell>
          <cell r="E26">
            <v>31287</v>
          </cell>
          <cell r="F26">
            <v>24049</v>
          </cell>
          <cell r="G26">
            <v>1707194</v>
          </cell>
          <cell r="H26">
            <v>21299</v>
          </cell>
          <cell r="I26">
            <v>25624</v>
          </cell>
          <cell r="J26">
            <v>5974</v>
          </cell>
          <cell r="K26">
            <v>26124</v>
          </cell>
          <cell r="L26">
            <v>2546</v>
          </cell>
          <cell r="M26">
            <v>3117</v>
          </cell>
          <cell r="N26">
            <v>780</v>
          </cell>
          <cell r="O26">
            <v>20133</v>
          </cell>
          <cell r="P26">
            <v>2174</v>
          </cell>
          <cell r="Q26">
            <v>1014</v>
          </cell>
          <cell r="R26">
            <v>0</v>
          </cell>
          <cell r="S26">
            <v>0</v>
          </cell>
          <cell r="T26">
            <v>0</v>
          </cell>
          <cell r="U26">
            <v>238</v>
          </cell>
          <cell r="V26">
            <v>99075</v>
          </cell>
          <cell r="W26">
            <v>23017</v>
          </cell>
          <cell r="X26">
            <v>1721</v>
          </cell>
          <cell r="Y26">
            <v>17251</v>
          </cell>
          <cell r="Z26">
            <v>10562</v>
          </cell>
          <cell r="AA26">
            <v>3312</v>
          </cell>
          <cell r="AB26">
            <v>290</v>
          </cell>
          <cell r="AC26">
            <v>0</v>
          </cell>
          <cell r="AD26">
            <v>23827</v>
          </cell>
          <cell r="AE26">
            <v>21758</v>
          </cell>
          <cell r="AF26">
            <v>2069</v>
          </cell>
          <cell r="AG26">
            <v>4425</v>
          </cell>
          <cell r="AH26">
            <v>24507</v>
          </cell>
          <cell r="AI26">
            <v>6198</v>
          </cell>
          <cell r="AJ26">
            <v>55612</v>
          </cell>
          <cell r="AK26">
            <v>3038</v>
          </cell>
          <cell r="AL26">
            <v>110083</v>
          </cell>
          <cell r="AM26">
            <v>925</v>
          </cell>
          <cell r="AN26">
            <v>2870</v>
          </cell>
          <cell r="AO26">
            <v>70150</v>
          </cell>
          <cell r="AP26">
            <v>781</v>
          </cell>
          <cell r="AQ26">
            <v>0</v>
          </cell>
          <cell r="AR26">
            <v>781</v>
          </cell>
          <cell r="AS26">
            <v>105737</v>
          </cell>
          <cell r="AT26">
            <v>4230</v>
          </cell>
          <cell r="AU26">
            <v>5292</v>
          </cell>
          <cell r="AV26">
            <v>11140</v>
          </cell>
          <cell r="AW26">
            <v>42692</v>
          </cell>
          <cell r="AX26">
            <v>5214</v>
          </cell>
          <cell r="AY26">
            <v>5153</v>
          </cell>
          <cell r="AZ26">
            <v>63698</v>
          </cell>
          <cell r="BA26">
            <v>4315</v>
          </cell>
          <cell r="BB26">
            <v>3115</v>
          </cell>
          <cell r="BC26">
            <v>11810</v>
          </cell>
          <cell r="BD26">
            <v>0</v>
          </cell>
          <cell r="BE26">
            <v>13465</v>
          </cell>
          <cell r="BF26">
            <v>12213</v>
          </cell>
          <cell r="BG26">
            <v>1252</v>
          </cell>
          <cell r="BH26">
            <v>19933</v>
          </cell>
          <cell r="BI26">
            <v>15363</v>
          </cell>
          <cell r="BJ26">
            <v>4570</v>
          </cell>
          <cell r="BK26">
            <v>2714</v>
          </cell>
          <cell r="BL26">
            <v>9353</v>
          </cell>
          <cell r="BM26">
            <v>9192</v>
          </cell>
          <cell r="BN26">
            <v>3173</v>
          </cell>
          <cell r="BO26">
            <v>29890</v>
          </cell>
          <cell r="BP26">
            <v>4452</v>
          </cell>
          <cell r="BQ26">
            <v>7045</v>
          </cell>
          <cell r="BR26">
            <v>24803</v>
          </cell>
          <cell r="BS26">
            <v>6784</v>
          </cell>
          <cell r="BT26">
            <v>23029</v>
          </cell>
          <cell r="BU26">
            <v>0</v>
          </cell>
          <cell r="BV26">
            <v>16568</v>
          </cell>
          <cell r="BW26">
            <v>47</v>
          </cell>
          <cell r="BX26">
            <v>112046</v>
          </cell>
          <cell r="BY26">
            <v>3053</v>
          </cell>
          <cell r="BZ26">
            <v>3778</v>
          </cell>
          <cell r="CA26">
            <v>1449</v>
          </cell>
          <cell r="CB26">
            <v>8179</v>
          </cell>
          <cell r="CC26">
            <v>30584</v>
          </cell>
          <cell r="CD26">
            <v>3462</v>
          </cell>
          <cell r="CE26">
            <v>317526</v>
          </cell>
          <cell r="CF26">
            <v>51466</v>
          </cell>
          <cell r="CG26">
            <v>4417</v>
          </cell>
          <cell r="CH26">
            <v>20478</v>
          </cell>
          <cell r="CI26">
            <v>13079</v>
          </cell>
          <cell r="CJ26">
            <v>2009</v>
          </cell>
          <cell r="CK26">
            <v>2916</v>
          </cell>
          <cell r="CL26">
            <v>0</v>
          </cell>
          <cell r="CM26">
            <v>0</v>
          </cell>
          <cell r="CN26">
            <v>22832</v>
          </cell>
          <cell r="CO26">
            <v>6818</v>
          </cell>
        </row>
        <row r="27">
          <cell r="A27" t="str">
            <v>kW- Sentinel Lighting</v>
          </cell>
          <cell r="C27">
            <v>2006</v>
          </cell>
          <cell r="D27">
            <v>0</v>
          </cell>
          <cell r="E27">
            <v>0</v>
          </cell>
          <cell r="F27">
            <v>1609</v>
          </cell>
          <cell r="G27">
            <v>0</v>
          </cell>
          <cell r="H27">
            <v>1850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64</v>
          </cell>
          <cell r="O27">
            <v>1771</v>
          </cell>
          <cell r="P27">
            <v>206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8538</v>
          </cell>
          <cell r="X27">
            <v>43</v>
          </cell>
          <cell r="Y27">
            <v>1086</v>
          </cell>
          <cell r="Z27">
            <v>649</v>
          </cell>
          <cell r="AA27">
            <v>0</v>
          </cell>
          <cell r="AB27">
            <v>0</v>
          </cell>
          <cell r="AC27">
            <v>0</v>
          </cell>
          <cell r="AD27">
            <v>1393</v>
          </cell>
          <cell r="AE27">
            <v>1289</v>
          </cell>
          <cell r="AF27">
            <v>104</v>
          </cell>
          <cell r="AG27">
            <v>0</v>
          </cell>
          <cell r="AH27">
            <v>345</v>
          </cell>
          <cell r="AI27">
            <v>1428</v>
          </cell>
          <cell r="AJ27">
            <v>457</v>
          </cell>
          <cell r="AK27">
            <v>168</v>
          </cell>
          <cell r="AL27">
            <v>1721</v>
          </cell>
          <cell r="AM27">
            <v>0</v>
          </cell>
          <cell r="AN27">
            <v>300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257</v>
          </cell>
          <cell r="AT27">
            <v>387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2347</v>
          </cell>
          <cell r="BA27">
            <v>126</v>
          </cell>
          <cell r="BB27">
            <v>66</v>
          </cell>
          <cell r="BC27">
            <v>502</v>
          </cell>
          <cell r="BD27">
            <v>0</v>
          </cell>
          <cell r="BE27">
            <v>977</v>
          </cell>
          <cell r="BF27">
            <v>945</v>
          </cell>
          <cell r="BG27">
            <v>32</v>
          </cell>
          <cell r="BH27">
            <v>830</v>
          </cell>
          <cell r="BI27">
            <v>76</v>
          </cell>
          <cell r="BJ27">
            <v>754</v>
          </cell>
          <cell r="BK27">
            <v>240</v>
          </cell>
          <cell r="BL27">
            <v>345</v>
          </cell>
          <cell r="BM27">
            <v>1595</v>
          </cell>
          <cell r="BN27">
            <v>0</v>
          </cell>
          <cell r="BO27">
            <v>0</v>
          </cell>
          <cell r="BP27">
            <v>370</v>
          </cell>
          <cell r="BQ27">
            <v>1192</v>
          </cell>
          <cell r="BR27">
            <v>0</v>
          </cell>
          <cell r="BS27">
            <v>767</v>
          </cell>
          <cell r="BT27">
            <v>766</v>
          </cell>
          <cell r="BU27">
            <v>0</v>
          </cell>
          <cell r="BV27">
            <v>2662</v>
          </cell>
          <cell r="BW27">
            <v>0</v>
          </cell>
          <cell r="BX27">
            <v>1281</v>
          </cell>
          <cell r="BY27">
            <v>0</v>
          </cell>
          <cell r="BZ27">
            <v>0</v>
          </cell>
          <cell r="CA27">
            <v>0</v>
          </cell>
          <cell r="CB27">
            <v>431</v>
          </cell>
          <cell r="CC27">
            <v>0</v>
          </cell>
          <cell r="CD27">
            <v>316</v>
          </cell>
          <cell r="CE27">
            <v>0</v>
          </cell>
          <cell r="CF27">
            <v>2373</v>
          </cell>
          <cell r="CG27">
            <v>0</v>
          </cell>
          <cell r="CH27">
            <v>0</v>
          </cell>
          <cell r="CI27">
            <v>2170</v>
          </cell>
          <cell r="CJ27">
            <v>108</v>
          </cell>
          <cell r="CK27">
            <v>64</v>
          </cell>
          <cell r="CL27">
            <v>0</v>
          </cell>
          <cell r="CM27">
            <v>0</v>
          </cell>
          <cell r="CN27">
            <v>87</v>
          </cell>
          <cell r="CO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2006</v>
          </cell>
          <cell r="D28">
            <v>832100.86</v>
          </cell>
          <cell r="E28">
            <v>27554646</v>
          </cell>
          <cell r="F28">
            <v>14772984</v>
          </cell>
          <cell r="G28">
            <v>5049950</v>
          </cell>
          <cell r="H28">
            <v>14109270</v>
          </cell>
          <cell r="I28">
            <v>26765676.819999997</v>
          </cell>
          <cell r="J28">
            <v>4423928</v>
          </cell>
          <cell r="K28">
            <v>21134838</v>
          </cell>
          <cell r="L28">
            <v>7664847</v>
          </cell>
          <cell r="M28">
            <v>2378262.87</v>
          </cell>
          <cell r="N28">
            <v>539795.5</v>
          </cell>
          <cell r="O28">
            <v>12924528</v>
          </cell>
          <cell r="P28">
            <v>474156.19</v>
          </cell>
          <cell r="Q28">
            <v>513849.5</v>
          </cell>
          <cell r="R28">
            <v>117028.24</v>
          </cell>
          <cell r="S28">
            <v>3795625.44</v>
          </cell>
          <cell r="T28">
            <v>41320972</v>
          </cell>
          <cell r="U28">
            <v>1859089.26</v>
          </cell>
          <cell r="V28">
            <v>111263083</v>
          </cell>
          <cell r="W28">
            <v>4243548.92</v>
          </cell>
          <cell r="X28">
            <v>941663.12</v>
          </cell>
          <cell r="Y28">
            <v>8375236.7899999991</v>
          </cell>
          <cell r="Z28">
            <v>8782712</v>
          </cell>
          <cell r="AA28">
            <v>7025451.9699999997</v>
          </cell>
          <cell r="AB28">
            <v>229822.97</v>
          </cell>
          <cell r="AC28">
            <v>9278094.4900000002</v>
          </cell>
          <cell r="AD28">
            <v>19717836.180000003</v>
          </cell>
          <cell r="AE28">
            <v>18890214.680000003</v>
          </cell>
          <cell r="AF28">
            <v>827621.5</v>
          </cell>
          <cell r="AG28">
            <v>3134613.8</v>
          </cell>
          <cell r="AH28">
            <v>131483000</v>
          </cell>
          <cell r="AI28">
            <v>10562279.48</v>
          </cell>
          <cell r="AJ28">
            <v>17029846</v>
          </cell>
          <cell r="AK28">
            <v>731312</v>
          </cell>
          <cell r="AL28">
            <v>79608779.530000001</v>
          </cell>
          <cell r="AM28">
            <v>236347.82</v>
          </cell>
          <cell r="AN28">
            <v>729305.57</v>
          </cell>
          <cell r="AO28">
            <v>56737383</v>
          </cell>
          <cell r="AP28">
            <v>762088971.49000001</v>
          </cell>
          <cell r="AQ28">
            <v>761659000</v>
          </cell>
          <cell r="AR28">
            <v>429971.49</v>
          </cell>
          <cell r="AS28">
            <v>116770971.89999999</v>
          </cell>
          <cell r="AT28">
            <v>6072827.0600000005</v>
          </cell>
          <cell r="AU28">
            <v>1752801.33</v>
          </cell>
          <cell r="AV28">
            <v>8705052.3100000005</v>
          </cell>
          <cell r="AW28">
            <v>32119422.420000002</v>
          </cell>
          <cell r="AX28">
            <v>3228764</v>
          </cell>
          <cell r="AY28">
            <v>4236517</v>
          </cell>
          <cell r="AZ28">
            <v>47522713</v>
          </cell>
          <cell r="BA28">
            <v>2790437</v>
          </cell>
          <cell r="BB28">
            <v>2786494.4</v>
          </cell>
          <cell r="BC28">
            <v>9607610.5</v>
          </cell>
          <cell r="BD28">
            <v>140633.60000000001</v>
          </cell>
          <cell r="BE28">
            <v>15579380</v>
          </cell>
          <cell r="BF28">
            <v>14448762</v>
          </cell>
          <cell r="BG28">
            <v>1130618</v>
          </cell>
          <cell r="BH28">
            <v>57703654.880000003</v>
          </cell>
          <cell r="BI28">
            <v>49788760</v>
          </cell>
          <cell r="BJ28">
            <v>7914894.8800000008</v>
          </cell>
          <cell r="BK28">
            <v>-4045732.37</v>
          </cell>
          <cell r="BL28">
            <v>9395591.3200000022</v>
          </cell>
          <cell r="BM28">
            <v>10190019</v>
          </cell>
          <cell r="BN28">
            <v>2397127.02</v>
          </cell>
          <cell r="BO28">
            <v>29181448</v>
          </cell>
          <cell r="BP28">
            <v>4020427.73</v>
          </cell>
          <cell r="BQ28">
            <v>6387311</v>
          </cell>
          <cell r="BR28">
            <v>17539487.349999998</v>
          </cell>
          <cell r="BS28">
            <v>2807040.82</v>
          </cell>
          <cell r="BT28">
            <v>11001732</v>
          </cell>
          <cell r="BU28">
            <v>1708781.62</v>
          </cell>
          <cell r="BV28">
            <v>12729462.189999998</v>
          </cell>
          <cell r="BW28">
            <v>4001787.13</v>
          </cell>
          <cell r="BX28">
            <v>103176586.56</v>
          </cell>
          <cell r="BY28">
            <v>1400361.06</v>
          </cell>
          <cell r="BZ28">
            <v>1532554.89</v>
          </cell>
          <cell r="CA28">
            <v>1338894.77</v>
          </cell>
          <cell r="CB28">
            <v>5596089.9700000007</v>
          </cell>
          <cell r="CC28">
            <v>15823035</v>
          </cell>
          <cell r="CD28">
            <v>2253947.34</v>
          </cell>
          <cell r="CE28">
            <v>458791322</v>
          </cell>
          <cell r="CF28">
            <v>42638430</v>
          </cell>
          <cell r="CG28">
            <v>2950336.86</v>
          </cell>
          <cell r="CH28">
            <v>23568689</v>
          </cell>
          <cell r="CI28">
            <v>6531884.4199999999</v>
          </cell>
          <cell r="CJ28">
            <v>1239603.2</v>
          </cell>
          <cell r="CK28">
            <v>1721612.28</v>
          </cell>
          <cell r="CL28">
            <v>0</v>
          </cell>
          <cell r="CM28">
            <v>9213298</v>
          </cell>
          <cell r="CN28">
            <v>17509176</v>
          </cell>
          <cell r="CO28">
            <v>6084672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2006</v>
          </cell>
          <cell r="D29">
            <v>569088.96</v>
          </cell>
          <cell r="E29">
            <v>17504523</v>
          </cell>
          <cell r="F29">
            <v>7865995</v>
          </cell>
          <cell r="G29">
            <v>2534358</v>
          </cell>
          <cell r="H29">
            <v>7873873</v>
          </cell>
          <cell r="I29">
            <v>16311303.35</v>
          </cell>
          <cell r="J29">
            <v>2956040</v>
          </cell>
          <cell r="K29">
            <v>10741971</v>
          </cell>
          <cell r="L29">
            <v>4472997</v>
          </cell>
          <cell r="M29">
            <v>1486137.79</v>
          </cell>
          <cell r="N29">
            <v>384538.04</v>
          </cell>
          <cell r="O29">
            <v>7545370</v>
          </cell>
          <cell r="P29">
            <v>257489.38</v>
          </cell>
          <cell r="Q29">
            <v>357459.56</v>
          </cell>
          <cell r="R29">
            <v>84923.46</v>
          </cell>
          <cell r="S29">
            <v>2254242.58</v>
          </cell>
          <cell r="T29">
            <v>19020021</v>
          </cell>
          <cell r="U29">
            <v>827127.65</v>
          </cell>
          <cell r="V29">
            <v>43066631</v>
          </cell>
          <cell r="W29">
            <v>1184702.3</v>
          </cell>
          <cell r="X29">
            <v>611900.04</v>
          </cell>
          <cell r="Y29">
            <v>6152324.8899999997</v>
          </cell>
          <cell r="Z29">
            <v>4866422</v>
          </cell>
          <cell r="AA29">
            <v>3958040</v>
          </cell>
          <cell r="AB29">
            <v>162342.38</v>
          </cell>
          <cell r="AC29">
            <v>7145668.4699999997</v>
          </cell>
          <cell r="AD29">
            <v>11299918.07</v>
          </cell>
          <cell r="AE29">
            <v>10661163.23</v>
          </cell>
          <cell r="AF29">
            <v>638754.84</v>
          </cell>
          <cell r="AG29">
            <v>2256911.02</v>
          </cell>
          <cell r="AH29">
            <v>36693000</v>
          </cell>
          <cell r="AI29">
            <v>7036297.96</v>
          </cell>
          <cell r="AJ29">
            <v>4876149</v>
          </cell>
          <cell r="AK29">
            <v>394112</v>
          </cell>
          <cell r="AL29">
            <v>57247015.920000002</v>
          </cell>
          <cell r="AM29">
            <v>162627.51</v>
          </cell>
          <cell r="AN29">
            <v>448404.18</v>
          </cell>
          <cell r="AO29">
            <v>30824081</v>
          </cell>
          <cell r="AP29">
            <v>517426811.63</v>
          </cell>
          <cell r="AQ29">
            <v>517138000</v>
          </cell>
          <cell r="AR29">
            <v>288811.63</v>
          </cell>
          <cell r="AS29">
            <v>62825794.530000001</v>
          </cell>
          <cell r="AT29">
            <v>4797780.95</v>
          </cell>
          <cell r="AU29">
            <v>1070749.06</v>
          </cell>
          <cell r="AV29">
            <v>4696639.2699999996</v>
          </cell>
          <cell r="AW29">
            <v>16017806.41</v>
          </cell>
          <cell r="AX29">
            <v>1555695</v>
          </cell>
          <cell r="AY29">
            <v>2250721</v>
          </cell>
          <cell r="AZ29">
            <v>30232801</v>
          </cell>
          <cell r="BA29">
            <v>2041927</v>
          </cell>
          <cell r="BB29">
            <v>1674051.32</v>
          </cell>
          <cell r="BC29">
            <v>5745010.0700000003</v>
          </cell>
          <cell r="BD29">
            <v>140633.60000000001</v>
          </cell>
          <cell r="BE29">
            <v>8208101.3300000001</v>
          </cell>
          <cell r="BF29">
            <v>7270366</v>
          </cell>
          <cell r="BG29">
            <v>937735.33</v>
          </cell>
          <cell r="BH29">
            <v>19645092.850000001</v>
          </cell>
          <cell r="BI29">
            <v>15514806</v>
          </cell>
          <cell r="BJ29">
            <v>4130286.85</v>
          </cell>
          <cell r="BK29">
            <v>-1932096.88</v>
          </cell>
          <cell r="BL29">
            <v>6046008.4900000002</v>
          </cell>
          <cell r="BM29">
            <v>5661892</v>
          </cell>
          <cell r="BN29">
            <v>1524189.31</v>
          </cell>
          <cell r="BO29">
            <v>17632286</v>
          </cell>
          <cell r="BP29">
            <v>2729793.81</v>
          </cell>
          <cell r="BQ29">
            <v>3170381</v>
          </cell>
          <cell r="BR29">
            <v>9292025.2799999993</v>
          </cell>
          <cell r="BS29">
            <v>1239976.79</v>
          </cell>
          <cell r="BT29">
            <v>5867019</v>
          </cell>
          <cell r="BU29">
            <v>940613.39</v>
          </cell>
          <cell r="BV29">
            <v>7773521.7000000002</v>
          </cell>
          <cell r="BW29">
            <v>2349636.2799999998</v>
          </cell>
          <cell r="BX29">
            <v>51571388.649999999</v>
          </cell>
          <cell r="BY29">
            <v>808800.94</v>
          </cell>
          <cell r="BZ29">
            <v>931836.4</v>
          </cell>
          <cell r="CA29">
            <v>770263.41</v>
          </cell>
          <cell r="CB29">
            <v>3529934.89</v>
          </cell>
          <cell r="CC29">
            <v>10381955</v>
          </cell>
          <cell r="CD29">
            <v>1574922.26</v>
          </cell>
          <cell r="CE29">
            <v>183048102</v>
          </cell>
          <cell r="CF29">
            <v>26768218</v>
          </cell>
          <cell r="CG29">
            <v>2436562.48</v>
          </cell>
          <cell r="CH29">
            <v>12584644</v>
          </cell>
          <cell r="CI29">
            <v>4593523.57</v>
          </cell>
          <cell r="CJ29">
            <v>656894.81999999995</v>
          </cell>
          <cell r="CK29">
            <v>737011.54</v>
          </cell>
          <cell r="CL29">
            <v>0</v>
          </cell>
          <cell r="CM29">
            <v>5800434.71</v>
          </cell>
          <cell r="CN29">
            <v>11729206</v>
          </cell>
          <cell r="CO29">
            <v>3526891.32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2006</v>
          </cell>
          <cell r="D30">
            <v>211859.79</v>
          </cell>
          <cell r="E30">
            <v>9958904</v>
          </cell>
          <cell r="F30">
            <v>5353499</v>
          </cell>
          <cell r="G30">
            <v>2416893</v>
          </cell>
          <cell r="H30">
            <v>6166194</v>
          </cell>
          <cell r="I30">
            <v>10414394.57</v>
          </cell>
          <cell r="J30">
            <v>1000007</v>
          </cell>
          <cell r="K30">
            <v>9589720</v>
          </cell>
          <cell r="L30">
            <v>3130072</v>
          </cell>
          <cell r="M30">
            <v>881449.1</v>
          </cell>
          <cell r="N30">
            <v>148822.94</v>
          </cell>
          <cell r="O30">
            <v>4646383</v>
          </cell>
          <cell r="P30">
            <v>214276.41999999998</v>
          </cell>
          <cell r="Q30">
            <v>149825.85999999999</v>
          </cell>
          <cell r="R30">
            <v>31541.83</v>
          </cell>
          <cell r="S30">
            <v>1541382.8599999999</v>
          </cell>
          <cell r="T30">
            <v>16795094</v>
          </cell>
          <cell r="U30">
            <v>1013532.71</v>
          </cell>
          <cell r="V30">
            <v>62362551</v>
          </cell>
          <cell r="W30">
            <v>2647818.5</v>
          </cell>
          <cell r="X30">
            <v>321471.84999999998</v>
          </cell>
          <cell r="Y30">
            <v>2121909.92</v>
          </cell>
          <cell r="Z30">
            <v>3621773</v>
          </cell>
          <cell r="AA30">
            <v>2980374.51</v>
          </cell>
          <cell r="AB30">
            <v>64526.289999999994</v>
          </cell>
          <cell r="AC30">
            <v>1546920.42</v>
          </cell>
          <cell r="AD30">
            <v>8364615.2400000002</v>
          </cell>
          <cell r="AE30">
            <v>8182664.6500000004</v>
          </cell>
          <cell r="AF30">
            <v>181950.59</v>
          </cell>
          <cell r="AG30">
            <v>844432.35</v>
          </cell>
          <cell r="AH30">
            <v>76706000</v>
          </cell>
          <cell r="AI30">
            <v>3429828.6399999997</v>
          </cell>
          <cell r="AJ30">
            <v>3583705</v>
          </cell>
          <cell r="AK30">
            <v>322691</v>
          </cell>
          <cell r="AL30">
            <v>20342318.259999998</v>
          </cell>
          <cell r="AM30">
            <v>63985.22</v>
          </cell>
          <cell r="AN30">
            <v>163314.54</v>
          </cell>
          <cell r="AO30">
            <v>24205854</v>
          </cell>
          <cell r="AP30">
            <v>230540856.58000001</v>
          </cell>
          <cell r="AQ30">
            <v>230406000</v>
          </cell>
          <cell r="AR30">
            <v>134856.58000000002</v>
          </cell>
          <cell r="AS30">
            <v>50391203.82</v>
          </cell>
          <cell r="AT30">
            <v>1234761.5</v>
          </cell>
          <cell r="AU30">
            <v>652366.92999999993</v>
          </cell>
          <cell r="AV30">
            <v>3640813.34</v>
          </cell>
          <cell r="AW30">
            <v>14734084.09</v>
          </cell>
          <cell r="AX30">
            <v>1662477</v>
          </cell>
          <cell r="AY30">
            <v>1941280</v>
          </cell>
          <cell r="AZ30">
            <v>16398773</v>
          </cell>
          <cell r="BA30">
            <v>720120</v>
          </cell>
          <cell r="BB30">
            <v>1087468.48</v>
          </cell>
          <cell r="BC30">
            <v>3372011.16</v>
          </cell>
          <cell r="BD30">
            <v>0</v>
          </cell>
          <cell r="BE30">
            <v>7297275.4100000001</v>
          </cell>
          <cell r="BF30">
            <v>7113722</v>
          </cell>
          <cell r="BG30">
            <v>183553.41</v>
          </cell>
          <cell r="BH30">
            <v>37616445.700000003</v>
          </cell>
          <cell r="BI30">
            <v>33856686</v>
          </cell>
          <cell r="BJ30">
            <v>3759759.7</v>
          </cell>
          <cell r="BK30">
            <v>-2073800.0899999999</v>
          </cell>
          <cell r="BL30">
            <v>3285817.05</v>
          </cell>
          <cell r="BM30">
            <v>4433837</v>
          </cell>
          <cell r="BN30">
            <v>838358.87000000011</v>
          </cell>
          <cell r="BO30">
            <v>10606186</v>
          </cell>
          <cell r="BP30">
            <v>1286664.94</v>
          </cell>
          <cell r="BQ30">
            <v>3110140</v>
          </cell>
          <cell r="BR30">
            <v>7297998.4800000004</v>
          </cell>
          <cell r="BS30">
            <v>1514199.08</v>
          </cell>
          <cell r="BT30">
            <v>5012679</v>
          </cell>
          <cell r="BU30">
            <v>752770.28</v>
          </cell>
          <cell r="BV30">
            <v>4706709.6100000003</v>
          </cell>
          <cell r="BW30">
            <v>1616101.1600000001</v>
          </cell>
          <cell r="BX30">
            <v>50152083.379999995</v>
          </cell>
          <cell r="BY30">
            <v>573507.9</v>
          </cell>
          <cell r="BZ30">
            <v>554289.77</v>
          </cell>
          <cell r="CA30">
            <v>560234.29</v>
          </cell>
          <cell r="CB30">
            <v>2027394.31</v>
          </cell>
          <cell r="CC30">
            <v>5331759</v>
          </cell>
          <cell r="CD30">
            <v>609304.37</v>
          </cell>
          <cell r="CE30">
            <v>254732568</v>
          </cell>
          <cell r="CF30">
            <v>14844891</v>
          </cell>
          <cell r="CG30">
            <v>505176.27</v>
          </cell>
          <cell r="CH30">
            <v>10798508</v>
          </cell>
          <cell r="CI30">
            <v>1386827.76</v>
          </cell>
          <cell r="CJ30">
            <v>573129.78</v>
          </cell>
          <cell r="CK30">
            <v>710209.47</v>
          </cell>
          <cell r="CL30">
            <v>0</v>
          </cell>
          <cell r="CM30">
            <v>3223871.4</v>
          </cell>
          <cell r="CN30">
            <v>5548119</v>
          </cell>
          <cell r="CO30">
            <v>2226981.59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2006</v>
          </cell>
          <cell r="D31">
            <v>31770.79</v>
          </cell>
          <cell r="E31">
            <v>0</v>
          </cell>
          <cell r="F31">
            <v>1305339</v>
          </cell>
          <cell r="G31">
            <v>40609</v>
          </cell>
          <cell r="H31">
            <v>0</v>
          </cell>
          <cell r="I31">
            <v>0</v>
          </cell>
          <cell r="J31">
            <v>437482</v>
          </cell>
          <cell r="K31">
            <v>720417</v>
          </cell>
          <cell r="L31">
            <v>0</v>
          </cell>
          <cell r="M31">
            <v>0</v>
          </cell>
          <cell r="N31">
            <v>0</v>
          </cell>
          <cell r="O31">
            <v>554737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4906708</v>
          </cell>
          <cell r="U31">
            <v>0</v>
          </cell>
          <cell r="V31">
            <v>5314545</v>
          </cell>
          <cell r="W31">
            <v>368282.28</v>
          </cell>
          <cell r="X31">
            <v>0</v>
          </cell>
          <cell r="Y31">
            <v>0</v>
          </cell>
          <cell r="Z31">
            <v>223383</v>
          </cell>
          <cell r="AA31">
            <v>0</v>
          </cell>
          <cell r="AB31">
            <v>0</v>
          </cell>
          <cell r="AC31">
            <v>570946.99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17678000</v>
          </cell>
          <cell r="AI31">
            <v>0</v>
          </cell>
          <cell r="AJ31">
            <v>0</v>
          </cell>
          <cell r="AK31">
            <v>0</v>
          </cell>
          <cell r="AL31">
            <v>1657479.17</v>
          </cell>
          <cell r="AM31">
            <v>0</v>
          </cell>
          <cell r="AN31">
            <v>106976.85</v>
          </cell>
          <cell r="AO31">
            <v>1550330</v>
          </cell>
          <cell r="AP31">
            <v>8658000</v>
          </cell>
          <cell r="AQ31">
            <v>8658000</v>
          </cell>
          <cell r="AR31">
            <v>0</v>
          </cell>
          <cell r="AS31">
            <v>3161119.86</v>
          </cell>
          <cell r="AT31">
            <v>0</v>
          </cell>
          <cell r="AU31">
            <v>0</v>
          </cell>
          <cell r="AV31">
            <v>324953.82</v>
          </cell>
          <cell r="AW31">
            <v>978700.21</v>
          </cell>
          <cell r="AX31">
            <v>0</v>
          </cell>
          <cell r="AY31">
            <v>0</v>
          </cell>
          <cell r="AZ31">
            <v>712154</v>
          </cell>
          <cell r="BA31">
            <v>6384</v>
          </cell>
          <cell r="BB31">
            <v>0</v>
          </cell>
          <cell r="BC31">
            <v>467065.82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764712</v>
          </cell>
          <cell r="BP31">
            <v>0</v>
          </cell>
          <cell r="BQ31">
            <v>0</v>
          </cell>
          <cell r="BR31">
            <v>667440.65</v>
          </cell>
          <cell r="BS31">
            <v>0</v>
          </cell>
          <cell r="BT31">
            <v>0</v>
          </cell>
          <cell r="BU31">
            <v>0</v>
          </cell>
          <cell r="BV31">
            <v>102596.28</v>
          </cell>
          <cell r="BW31">
            <v>0</v>
          </cell>
          <cell r="BX31">
            <v>703030.59</v>
          </cell>
          <cell r="BY31">
            <v>0</v>
          </cell>
          <cell r="BZ31">
            <v>0</v>
          </cell>
          <cell r="CA31">
            <v>0</v>
          </cell>
          <cell r="CB31">
            <v>15271.78</v>
          </cell>
          <cell r="CC31">
            <v>0</v>
          </cell>
          <cell r="CD31">
            <v>26297.77</v>
          </cell>
          <cell r="CE31">
            <v>19213862</v>
          </cell>
          <cell r="CF31">
            <v>672823</v>
          </cell>
          <cell r="CG31">
            <v>0</v>
          </cell>
          <cell r="CH31">
            <v>0</v>
          </cell>
          <cell r="CI31">
            <v>524970.11</v>
          </cell>
          <cell r="CJ31">
            <v>0</v>
          </cell>
          <cell r="CK31">
            <v>250791.59</v>
          </cell>
          <cell r="CL31">
            <v>0</v>
          </cell>
          <cell r="CM31">
            <v>0</v>
          </cell>
          <cell r="CN31">
            <v>0</v>
          </cell>
          <cell r="CO31">
            <v>269199.59000000003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2006</v>
          </cell>
          <cell r="D32">
            <v>19308.88</v>
          </cell>
          <cell r="E32">
            <v>91219</v>
          </cell>
          <cell r="F32">
            <v>228785</v>
          </cell>
          <cell r="G32">
            <v>47093</v>
          </cell>
          <cell r="H32">
            <v>60613</v>
          </cell>
          <cell r="I32">
            <v>39978.9</v>
          </cell>
          <cell r="J32">
            <v>30399</v>
          </cell>
          <cell r="K32">
            <v>82730</v>
          </cell>
          <cell r="L32">
            <v>43785</v>
          </cell>
          <cell r="M32">
            <v>10214.17</v>
          </cell>
          <cell r="N32">
            <v>5867.89</v>
          </cell>
          <cell r="O32">
            <v>159012</v>
          </cell>
          <cell r="P32">
            <v>2068.91</v>
          </cell>
          <cell r="Q32">
            <v>6564.08</v>
          </cell>
          <cell r="R32">
            <v>562.95000000000005</v>
          </cell>
          <cell r="S32">
            <v>0</v>
          </cell>
          <cell r="T32">
            <v>538650</v>
          </cell>
          <cell r="U32">
            <v>16298.89</v>
          </cell>
          <cell r="V32">
            <v>519356</v>
          </cell>
          <cell r="W32">
            <v>38727.379999999997</v>
          </cell>
          <cell r="X32">
            <v>7582.58</v>
          </cell>
          <cell r="Y32">
            <v>96330.17</v>
          </cell>
          <cell r="Z32">
            <v>67836</v>
          </cell>
          <cell r="AA32">
            <v>87037.46</v>
          </cell>
          <cell r="AB32">
            <v>2954.3</v>
          </cell>
          <cell r="AC32">
            <v>14558.61</v>
          </cell>
          <cell r="AD32">
            <v>45541.74</v>
          </cell>
          <cell r="AE32">
            <v>39688.800000000003</v>
          </cell>
          <cell r="AF32">
            <v>5852.94</v>
          </cell>
          <cell r="AG32">
            <v>33270.43</v>
          </cell>
          <cell r="AH32">
            <v>377000</v>
          </cell>
          <cell r="AI32">
            <v>75492.94</v>
          </cell>
          <cell r="AJ32">
            <v>53383</v>
          </cell>
          <cell r="AK32">
            <v>12105</v>
          </cell>
          <cell r="AL32">
            <v>343772.71</v>
          </cell>
          <cell r="AM32">
            <v>9735.09</v>
          </cell>
          <cell r="AN32">
            <v>9106.65</v>
          </cell>
          <cell r="AO32">
            <v>157118</v>
          </cell>
          <cell r="AP32">
            <v>4531303.28</v>
          </cell>
          <cell r="AQ32">
            <v>4525000</v>
          </cell>
          <cell r="AR32">
            <v>6303.28</v>
          </cell>
          <cell r="AS32">
            <v>389436.13</v>
          </cell>
          <cell r="AT32">
            <v>35477.050000000003</v>
          </cell>
          <cell r="AU32">
            <v>29685.34</v>
          </cell>
          <cell r="AV32">
            <v>42645.88</v>
          </cell>
          <cell r="AW32">
            <v>388831.71</v>
          </cell>
          <cell r="AX32">
            <v>9205</v>
          </cell>
          <cell r="AY32">
            <v>43146</v>
          </cell>
          <cell r="AZ32">
            <v>171069</v>
          </cell>
          <cell r="BA32">
            <v>21413</v>
          </cell>
          <cell r="BB32">
            <v>24245.79</v>
          </cell>
          <cell r="BC32">
            <v>19490.759999999998</v>
          </cell>
          <cell r="BD32">
            <v>0</v>
          </cell>
          <cell r="BE32">
            <v>61977.88</v>
          </cell>
          <cell r="BF32">
            <v>53005</v>
          </cell>
          <cell r="BG32">
            <v>8972.8799999999992</v>
          </cell>
          <cell r="BH32">
            <v>434768.39</v>
          </cell>
          <cell r="BI32">
            <v>414686</v>
          </cell>
          <cell r="BJ32">
            <v>20082.39</v>
          </cell>
          <cell r="BK32">
            <v>-36083.599999999999</v>
          </cell>
          <cell r="BL32">
            <v>54196.31</v>
          </cell>
          <cell r="BM32">
            <v>65378</v>
          </cell>
          <cell r="BN32">
            <v>34554.6</v>
          </cell>
          <cell r="BO32">
            <v>166006</v>
          </cell>
          <cell r="BP32">
            <v>2444.23</v>
          </cell>
          <cell r="BQ32">
            <v>86778</v>
          </cell>
          <cell r="BR32">
            <v>282022.94</v>
          </cell>
          <cell r="BS32">
            <v>44187.49</v>
          </cell>
          <cell r="BT32">
            <v>108766</v>
          </cell>
          <cell r="BU32">
            <v>15021.18</v>
          </cell>
          <cell r="BV32">
            <v>129895.7</v>
          </cell>
          <cell r="BW32">
            <v>34891.68</v>
          </cell>
          <cell r="BX32">
            <v>22289.13</v>
          </cell>
          <cell r="BY32">
            <v>18052.22</v>
          </cell>
          <cell r="BZ32">
            <v>44457.81</v>
          </cell>
          <cell r="CA32">
            <v>8397.07</v>
          </cell>
          <cell r="CB32">
            <v>16384.09</v>
          </cell>
          <cell r="CC32">
            <v>108502</v>
          </cell>
          <cell r="CD32">
            <v>29299.63</v>
          </cell>
          <cell r="CE32">
            <v>1796790</v>
          </cell>
          <cell r="CF32">
            <v>341825</v>
          </cell>
          <cell r="CG32">
            <v>8598.11</v>
          </cell>
          <cell r="CH32">
            <v>185537</v>
          </cell>
          <cell r="CI32">
            <v>21735.47</v>
          </cell>
          <cell r="CJ32">
            <v>8866.64</v>
          </cell>
          <cell r="CK32">
            <v>22383.360000000001</v>
          </cell>
          <cell r="CL32">
            <v>0</v>
          </cell>
          <cell r="CM32">
            <v>188610.51</v>
          </cell>
          <cell r="CN32">
            <v>230335</v>
          </cell>
          <cell r="CO32">
            <v>61599.5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2006</v>
          </cell>
          <cell r="D33">
            <v>72.44</v>
          </cell>
          <cell r="E33">
            <v>0</v>
          </cell>
          <cell r="F33">
            <v>19366</v>
          </cell>
          <cell r="G33">
            <v>10997</v>
          </cell>
          <cell r="H33">
            <v>8590</v>
          </cell>
          <cell r="I33">
            <v>0</v>
          </cell>
          <cell r="J33">
            <v>0</v>
          </cell>
          <cell r="K33">
            <v>0</v>
          </cell>
          <cell r="L33">
            <v>17993</v>
          </cell>
          <cell r="M33">
            <v>461.81</v>
          </cell>
          <cell r="N33">
            <v>566.63</v>
          </cell>
          <cell r="O33">
            <v>19026</v>
          </cell>
          <cell r="P33">
            <v>321.48</v>
          </cell>
          <cell r="Q33">
            <v>0</v>
          </cell>
          <cell r="R33">
            <v>0</v>
          </cell>
          <cell r="S33">
            <v>0</v>
          </cell>
          <cell r="T33">
            <v>60499</v>
          </cell>
          <cell r="U33">
            <v>2130.0100000000002</v>
          </cell>
          <cell r="V33">
            <v>0</v>
          </cell>
          <cell r="W33">
            <v>4018.46</v>
          </cell>
          <cell r="X33">
            <v>708.65</v>
          </cell>
          <cell r="Y33">
            <v>4671.8100000000004</v>
          </cell>
          <cell r="Z33">
            <v>3298</v>
          </cell>
          <cell r="AA33">
            <v>0</v>
          </cell>
          <cell r="AB33">
            <v>0</v>
          </cell>
          <cell r="AC33">
            <v>0</v>
          </cell>
          <cell r="AD33">
            <v>7761.13</v>
          </cell>
          <cell r="AE33">
            <v>6698</v>
          </cell>
          <cell r="AF33">
            <v>1063.1300000000001</v>
          </cell>
          <cell r="AG33">
            <v>0</v>
          </cell>
          <cell r="AH33">
            <v>29000</v>
          </cell>
          <cell r="AI33">
            <v>20659.939999999999</v>
          </cell>
          <cell r="AJ33">
            <v>8516609</v>
          </cell>
          <cell r="AK33">
            <v>2404</v>
          </cell>
          <cell r="AL33">
            <v>18193.47</v>
          </cell>
          <cell r="AM33">
            <v>0</v>
          </cell>
          <cell r="AN33">
            <v>1503.35</v>
          </cell>
          <cell r="AO33">
            <v>0</v>
          </cell>
          <cell r="AP33">
            <v>932000</v>
          </cell>
          <cell r="AQ33">
            <v>932000</v>
          </cell>
          <cell r="AR33">
            <v>0</v>
          </cell>
          <cell r="AS33">
            <v>3417.56</v>
          </cell>
          <cell r="AT33">
            <v>4807.5600000000004</v>
          </cell>
          <cell r="AU33">
            <v>0</v>
          </cell>
          <cell r="AV33">
            <v>0</v>
          </cell>
          <cell r="AW33">
            <v>0</v>
          </cell>
          <cell r="AX33">
            <v>1387</v>
          </cell>
          <cell r="AY33">
            <v>1370</v>
          </cell>
          <cell r="AZ33">
            <v>7916</v>
          </cell>
          <cell r="BA33">
            <v>593</v>
          </cell>
          <cell r="BB33">
            <v>728.81</v>
          </cell>
          <cell r="BC33">
            <v>4032.69</v>
          </cell>
          <cell r="BD33">
            <v>0</v>
          </cell>
          <cell r="BE33">
            <v>12025.38</v>
          </cell>
          <cell r="BF33">
            <v>11669</v>
          </cell>
          <cell r="BG33">
            <v>356.38</v>
          </cell>
          <cell r="BH33">
            <v>7347.94</v>
          </cell>
          <cell r="BI33">
            <v>2582</v>
          </cell>
          <cell r="BJ33">
            <v>4765.9399999999996</v>
          </cell>
          <cell r="BK33">
            <v>-3751.8</v>
          </cell>
          <cell r="BL33">
            <v>9569.4699999999993</v>
          </cell>
          <cell r="BM33">
            <v>28912</v>
          </cell>
          <cell r="BN33">
            <v>24.24</v>
          </cell>
          <cell r="BO33">
            <v>12258</v>
          </cell>
          <cell r="BP33">
            <v>1524.75</v>
          </cell>
          <cell r="BQ33">
            <v>20012</v>
          </cell>
          <cell r="BR33">
            <v>0</v>
          </cell>
          <cell r="BS33">
            <v>8677.4599999999991</v>
          </cell>
          <cell r="BT33">
            <v>13268</v>
          </cell>
          <cell r="BU33">
            <v>376.77</v>
          </cell>
          <cell r="BV33">
            <v>16738.900000000001</v>
          </cell>
          <cell r="BW33">
            <v>1158.01</v>
          </cell>
          <cell r="BX33">
            <v>727794.81</v>
          </cell>
          <cell r="BY33">
            <v>0</v>
          </cell>
          <cell r="BZ33">
            <v>1970.91</v>
          </cell>
          <cell r="CA33">
            <v>0</v>
          </cell>
          <cell r="CB33">
            <v>7104.9</v>
          </cell>
          <cell r="CC33">
            <v>819</v>
          </cell>
          <cell r="CD33">
            <v>14123.31</v>
          </cell>
          <cell r="CE33">
            <v>0</v>
          </cell>
          <cell r="CF33">
            <v>10673</v>
          </cell>
          <cell r="CG33">
            <v>0</v>
          </cell>
          <cell r="CH33">
            <v>0</v>
          </cell>
          <cell r="CI33">
            <v>4827.51</v>
          </cell>
          <cell r="CJ33">
            <v>711.96</v>
          </cell>
          <cell r="CK33">
            <v>1216.32</v>
          </cell>
          <cell r="CL33">
            <v>0</v>
          </cell>
          <cell r="CM33">
            <v>381.38</v>
          </cell>
          <cell r="CN33">
            <v>1516</v>
          </cell>
          <cell r="CO33">
            <v>0</v>
          </cell>
        </row>
        <row r="34">
          <cell r="A34" t="str">
            <v>Total service area</v>
          </cell>
          <cell r="B34" t="str">
            <v>AREA</v>
          </cell>
          <cell r="C34">
            <v>2006</v>
          </cell>
          <cell r="D34">
            <v>380</v>
          </cell>
          <cell r="E34">
            <v>374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57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4</v>
          </cell>
          <cell r="Q34">
            <v>5</v>
          </cell>
          <cell r="R34">
            <v>2</v>
          </cell>
          <cell r="S34">
            <v>22</v>
          </cell>
          <cell r="T34">
            <v>120</v>
          </cell>
          <cell r="U34">
            <v>66</v>
          </cell>
          <cell r="V34">
            <v>287</v>
          </cell>
          <cell r="W34">
            <v>46</v>
          </cell>
          <cell r="X34">
            <v>99</v>
          </cell>
          <cell r="Y34">
            <v>104</v>
          </cell>
          <cell r="Z34">
            <v>44</v>
          </cell>
          <cell r="AA34">
            <v>26</v>
          </cell>
          <cell r="AB34">
            <v>1</v>
          </cell>
          <cell r="AC34">
            <v>14200</v>
          </cell>
          <cell r="AD34">
            <v>9</v>
          </cell>
          <cell r="AE34">
            <v>0</v>
          </cell>
          <cell r="AF34">
            <v>9</v>
          </cell>
          <cell r="AG34">
            <v>67</v>
          </cell>
          <cell r="AH34">
            <v>93</v>
          </cell>
          <cell r="AI34">
            <v>1252</v>
          </cell>
          <cell r="AJ34">
            <v>281</v>
          </cell>
          <cell r="AK34">
            <v>93</v>
          </cell>
          <cell r="AL34">
            <v>426</v>
          </cell>
          <cell r="AM34">
            <v>9</v>
          </cell>
          <cell r="AN34">
            <v>8</v>
          </cell>
          <cell r="AO34">
            <v>269</v>
          </cell>
          <cell r="AP34">
            <v>650006</v>
          </cell>
          <cell r="AQ34">
            <v>650000</v>
          </cell>
          <cell r="AR34">
            <v>6</v>
          </cell>
          <cell r="AS34">
            <v>1104</v>
          </cell>
          <cell r="AT34">
            <v>292</v>
          </cell>
          <cell r="AU34">
            <v>24</v>
          </cell>
          <cell r="AV34">
            <v>32</v>
          </cell>
          <cell r="AW34">
            <v>404</v>
          </cell>
          <cell r="AX34">
            <v>27</v>
          </cell>
          <cell r="AY34">
            <v>144</v>
          </cell>
          <cell r="AZ34">
            <v>421</v>
          </cell>
          <cell r="BA34">
            <v>21</v>
          </cell>
          <cell r="BB34">
            <v>20</v>
          </cell>
          <cell r="BC34">
            <v>370</v>
          </cell>
          <cell r="BD34">
            <v>4</v>
          </cell>
          <cell r="BE34">
            <v>88</v>
          </cell>
          <cell r="BF34">
            <v>41</v>
          </cell>
          <cell r="BG34">
            <v>47</v>
          </cell>
          <cell r="BH34">
            <v>779</v>
          </cell>
          <cell r="BI34">
            <v>212</v>
          </cell>
          <cell r="BJ34">
            <v>567</v>
          </cell>
          <cell r="BK34">
            <v>125</v>
          </cell>
          <cell r="BL34">
            <v>693</v>
          </cell>
          <cell r="BM34">
            <v>330</v>
          </cell>
          <cell r="BN34">
            <v>28</v>
          </cell>
          <cell r="BO34">
            <v>143</v>
          </cell>
          <cell r="BP34">
            <v>16</v>
          </cell>
          <cell r="BQ34">
            <v>27</v>
          </cell>
          <cell r="BR34">
            <v>149</v>
          </cell>
          <cell r="BS34">
            <v>35</v>
          </cell>
          <cell r="BT34">
            <v>342</v>
          </cell>
          <cell r="BU34">
            <v>15</v>
          </cell>
          <cell r="BV34">
            <v>64</v>
          </cell>
          <cell r="BW34">
            <v>122</v>
          </cell>
          <cell r="BX34">
            <v>635</v>
          </cell>
          <cell r="BY34">
            <v>13</v>
          </cell>
          <cell r="BZ34">
            <v>18</v>
          </cell>
          <cell r="CA34">
            <v>536</v>
          </cell>
          <cell r="CB34">
            <v>33</v>
          </cell>
          <cell r="CC34">
            <v>381</v>
          </cell>
          <cell r="CD34">
            <v>9</v>
          </cell>
          <cell r="CE34">
            <v>630</v>
          </cell>
          <cell r="CF34">
            <v>639</v>
          </cell>
          <cell r="CG34">
            <v>61</v>
          </cell>
          <cell r="CH34">
            <v>672</v>
          </cell>
          <cell r="CI34">
            <v>81</v>
          </cell>
          <cell r="CJ34">
            <v>14</v>
          </cell>
          <cell r="CK34">
            <v>8</v>
          </cell>
          <cell r="CL34">
            <v>0</v>
          </cell>
          <cell r="CM34">
            <v>49</v>
          </cell>
          <cell r="CN34">
            <v>147</v>
          </cell>
          <cell r="CO34">
            <v>31</v>
          </cell>
        </row>
        <row r="35">
          <cell r="A35" t="str">
            <v>Urban service area</v>
          </cell>
          <cell r="B35" t="str">
            <v>AREAURB</v>
          </cell>
          <cell r="C35">
            <v>2006</v>
          </cell>
          <cell r="D35">
            <v>380</v>
          </cell>
          <cell r="E35">
            <v>363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57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70</v>
          </cell>
          <cell r="P35">
            <v>4</v>
          </cell>
          <cell r="Q35">
            <v>5</v>
          </cell>
          <cell r="R35">
            <v>2</v>
          </cell>
          <cell r="S35">
            <v>22</v>
          </cell>
          <cell r="T35">
            <v>120</v>
          </cell>
          <cell r="U35">
            <v>18</v>
          </cell>
          <cell r="V35">
            <v>287</v>
          </cell>
          <cell r="W35">
            <v>46</v>
          </cell>
          <cell r="X35">
            <v>26</v>
          </cell>
          <cell r="Y35">
            <v>66</v>
          </cell>
          <cell r="Z35">
            <v>44</v>
          </cell>
          <cell r="AA35">
            <v>26</v>
          </cell>
          <cell r="AB35">
            <v>1</v>
          </cell>
          <cell r="AC35">
            <v>3</v>
          </cell>
          <cell r="AD35">
            <v>9</v>
          </cell>
          <cell r="AE35">
            <v>0</v>
          </cell>
          <cell r="AF35">
            <v>9</v>
          </cell>
          <cell r="AG35">
            <v>22</v>
          </cell>
          <cell r="AH35">
            <v>93</v>
          </cell>
          <cell r="AI35">
            <v>36</v>
          </cell>
          <cell r="AJ35">
            <v>25</v>
          </cell>
          <cell r="AK35">
            <v>93</v>
          </cell>
          <cell r="AL35">
            <v>338</v>
          </cell>
          <cell r="AM35">
            <v>9</v>
          </cell>
          <cell r="AN35">
            <v>8</v>
          </cell>
          <cell r="AO35">
            <v>269</v>
          </cell>
          <cell r="AP35">
            <v>6</v>
          </cell>
          <cell r="AQ35">
            <v>0</v>
          </cell>
          <cell r="AR35">
            <v>6</v>
          </cell>
          <cell r="AS35">
            <v>454</v>
          </cell>
          <cell r="AT35">
            <v>60</v>
          </cell>
          <cell r="AU35">
            <v>24</v>
          </cell>
          <cell r="AV35">
            <v>32</v>
          </cell>
          <cell r="AW35">
            <v>124</v>
          </cell>
          <cell r="AX35">
            <v>27</v>
          </cell>
          <cell r="AY35">
            <v>16</v>
          </cell>
          <cell r="AZ35">
            <v>163</v>
          </cell>
          <cell r="BA35">
            <v>5</v>
          </cell>
          <cell r="BB35">
            <v>20</v>
          </cell>
          <cell r="BC35">
            <v>57</v>
          </cell>
          <cell r="BD35">
            <v>0</v>
          </cell>
          <cell r="BE35">
            <v>66</v>
          </cell>
          <cell r="BF35">
            <v>41</v>
          </cell>
          <cell r="BG35">
            <v>25</v>
          </cell>
          <cell r="BH35">
            <v>121</v>
          </cell>
          <cell r="BI35">
            <v>65</v>
          </cell>
          <cell r="BJ35">
            <v>56</v>
          </cell>
          <cell r="BK35">
            <v>14</v>
          </cell>
          <cell r="BL35">
            <v>144</v>
          </cell>
          <cell r="BM35">
            <v>51</v>
          </cell>
          <cell r="BN35">
            <v>28</v>
          </cell>
          <cell r="BO35">
            <v>102</v>
          </cell>
          <cell r="BP35">
            <v>16</v>
          </cell>
          <cell r="BQ35">
            <v>27</v>
          </cell>
          <cell r="BR35">
            <v>71</v>
          </cell>
          <cell r="BS35">
            <v>35</v>
          </cell>
          <cell r="BT35">
            <v>58</v>
          </cell>
          <cell r="BU35">
            <v>15</v>
          </cell>
          <cell r="BV35">
            <v>64</v>
          </cell>
          <cell r="BW35">
            <v>20</v>
          </cell>
          <cell r="BX35">
            <v>415</v>
          </cell>
          <cell r="BY35">
            <v>13</v>
          </cell>
          <cell r="BZ35">
            <v>11</v>
          </cell>
          <cell r="CA35">
            <v>6</v>
          </cell>
          <cell r="CB35">
            <v>33</v>
          </cell>
          <cell r="CC35">
            <v>122</v>
          </cell>
          <cell r="CD35">
            <v>8</v>
          </cell>
          <cell r="CE35">
            <v>630</v>
          </cell>
          <cell r="CF35">
            <v>253</v>
          </cell>
          <cell r="CG35">
            <v>53</v>
          </cell>
          <cell r="CH35">
            <v>65</v>
          </cell>
          <cell r="CI35">
            <v>81</v>
          </cell>
          <cell r="CJ35">
            <v>14</v>
          </cell>
          <cell r="CK35">
            <v>8</v>
          </cell>
          <cell r="CL35">
            <v>0</v>
          </cell>
          <cell r="CM35">
            <v>49</v>
          </cell>
          <cell r="CN35">
            <v>71</v>
          </cell>
          <cell r="CO35">
            <v>31</v>
          </cell>
        </row>
        <row r="36">
          <cell r="A36" t="str">
            <v>Rural service area</v>
          </cell>
          <cell r="B36" t="str">
            <v>AREARUR</v>
          </cell>
          <cell r="C36">
            <v>2006</v>
          </cell>
          <cell r="D36">
            <v>0</v>
          </cell>
          <cell r="E36">
            <v>11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0</v>
          </cell>
          <cell r="AE36">
            <v>0</v>
          </cell>
          <cell r="AF36">
            <v>0</v>
          </cell>
          <cell r="AG36">
            <v>45</v>
          </cell>
          <cell r="AH36">
            <v>0</v>
          </cell>
          <cell r="AI36">
            <v>1216</v>
          </cell>
          <cell r="AJ36">
            <v>256</v>
          </cell>
          <cell r="AK36">
            <v>0</v>
          </cell>
          <cell r="AL36">
            <v>88</v>
          </cell>
          <cell r="AM36">
            <v>0</v>
          </cell>
          <cell r="AN36">
            <v>0</v>
          </cell>
          <cell r="AO36">
            <v>0</v>
          </cell>
          <cell r="AP36">
            <v>650000</v>
          </cell>
          <cell r="AQ36">
            <v>650000</v>
          </cell>
          <cell r="AR36">
            <v>0</v>
          </cell>
          <cell r="AS36">
            <v>650</v>
          </cell>
          <cell r="AT36">
            <v>232</v>
          </cell>
          <cell r="AU36">
            <v>0</v>
          </cell>
          <cell r="AV36">
            <v>0</v>
          </cell>
          <cell r="AW36">
            <v>280</v>
          </cell>
          <cell r="AX36">
            <v>0</v>
          </cell>
          <cell r="AY36">
            <v>128</v>
          </cell>
          <cell r="AZ36">
            <v>258</v>
          </cell>
          <cell r="BA36">
            <v>16</v>
          </cell>
          <cell r="BB36">
            <v>0</v>
          </cell>
          <cell r="BC36">
            <v>313</v>
          </cell>
          <cell r="BD36">
            <v>4</v>
          </cell>
          <cell r="BE36">
            <v>22</v>
          </cell>
          <cell r="BF36">
            <v>0</v>
          </cell>
          <cell r="BG36">
            <v>22</v>
          </cell>
          <cell r="BH36">
            <v>658</v>
          </cell>
          <cell r="BI36">
            <v>147</v>
          </cell>
          <cell r="BJ36">
            <v>511</v>
          </cell>
          <cell r="BK36">
            <v>111</v>
          </cell>
          <cell r="BL36">
            <v>549</v>
          </cell>
          <cell r="BM36">
            <v>279</v>
          </cell>
          <cell r="BN36">
            <v>0</v>
          </cell>
          <cell r="BO36">
            <v>41</v>
          </cell>
          <cell r="BP36">
            <v>0</v>
          </cell>
          <cell r="BQ36">
            <v>0</v>
          </cell>
          <cell r="BR36">
            <v>78</v>
          </cell>
          <cell r="BS36">
            <v>0</v>
          </cell>
          <cell r="BT36">
            <v>284</v>
          </cell>
          <cell r="BU36">
            <v>0</v>
          </cell>
          <cell r="BV36">
            <v>0</v>
          </cell>
          <cell r="BW36">
            <v>102</v>
          </cell>
          <cell r="BX36">
            <v>220</v>
          </cell>
          <cell r="BY36">
            <v>0</v>
          </cell>
          <cell r="BZ36">
            <v>7</v>
          </cell>
          <cell r="CA36">
            <v>530</v>
          </cell>
          <cell r="CB36">
            <v>0</v>
          </cell>
          <cell r="CC36">
            <v>259</v>
          </cell>
          <cell r="CD36">
            <v>1</v>
          </cell>
          <cell r="CE36">
            <v>0</v>
          </cell>
          <cell r="CF36">
            <v>386</v>
          </cell>
          <cell r="CG36">
            <v>8</v>
          </cell>
          <cell r="CH36">
            <v>607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76</v>
          </cell>
          <cell r="CO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2006</v>
          </cell>
          <cell r="D37">
            <v>3000</v>
          </cell>
          <cell r="E37">
            <v>178875</v>
          </cell>
          <cell r="F37">
            <v>83178</v>
          </cell>
          <cell r="G37">
            <v>25000</v>
          </cell>
          <cell r="H37">
            <v>92690</v>
          </cell>
          <cell r="I37">
            <v>163800</v>
          </cell>
          <cell r="J37">
            <v>23000</v>
          </cell>
          <cell r="K37">
            <v>131270</v>
          </cell>
          <cell r="L37">
            <v>27698</v>
          </cell>
          <cell r="M37">
            <v>17800</v>
          </cell>
          <cell r="N37">
            <v>2428</v>
          </cell>
          <cell r="O37">
            <v>94769</v>
          </cell>
          <cell r="P37">
            <v>3100</v>
          </cell>
          <cell r="Q37">
            <v>4000</v>
          </cell>
          <cell r="R37">
            <v>1475</v>
          </cell>
          <cell r="S37">
            <v>21873</v>
          </cell>
          <cell r="T37">
            <v>231978</v>
          </cell>
          <cell r="U37">
            <v>6700</v>
          </cell>
          <cell r="V37">
            <v>700000</v>
          </cell>
          <cell r="W37">
            <v>32542</v>
          </cell>
          <cell r="X37">
            <v>7138</v>
          </cell>
          <cell r="Y37">
            <v>70130</v>
          </cell>
          <cell r="Z37">
            <v>43208</v>
          </cell>
          <cell r="AA37">
            <v>8315</v>
          </cell>
          <cell r="AB37">
            <v>1600</v>
          </cell>
          <cell r="AC37">
            <v>17195</v>
          </cell>
          <cell r="AD37">
            <v>109529</v>
          </cell>
          <cell r="AE37">
            <v>102811</v>
          </cell>
          <cell r="AF37">
            <v>6718</v>
          </cell>
          <cell r="AG37">
            <v>21500</v>
          </cell>
          <cell r="AH37">
            <v>130509</v>
          </cell>
          <cell r="AI37">
            <v>43728</v>
          </cell>
          <cell r="AJ37">
            <v>55300</v>
          </cell>
          <cell r="AK37">
            <v>5635</v>
          </cell>
          <cell r="AL37">
            <v>561500</v>
          </cell>
          <cell r="AM37">
            <v>2480</v>
          </cell>
          <cell r="AN37">
            <v>10500</v>
          </cell>
          <cell r="AO37">
            <v>433806</v>
          </cell>
          <cell r="AP37">
            <v>2900641</v>
          </cell>
          <cell r="AQ37">
            <v>2898691</v>
          </cell>
          <cell r="AR37">
            <v>1950</v>
          </cell>
          <cell r="AS37">
            <v>789570</v>
          </cell>
          <cell r="AT37">
            <v>31480</v>
          </cell>
          <cell r="AU37">
            <v>12000</v>
          </cell>
          <cell r="AV37">
            <v>57800</v>
          </cell>
          <cell r="AW37">
            <v>229290</v>
          </cell>
          <cell r="AX37">
            <v>22000</v>
          </cell>
          <cell r="AY37">
            <v>21007</v>
          </cell>
          <cell r="AZ37">
            <v>352395</v>
          </cell>
          <cell r="BA37">
            <v>6763</v>
          </cell>
          <cell r="BB37">
            <v>16000</v>
          </cell>
          <cell r="BC37">
            <v>62000</v>
          </cell>
          <cell r="BD37">
            <v>0</v>
          </cell>
          <cell r="BE37">
            <v>83860</v>
          </cell>
          <cell r="BF37">
            <v>79300</v>
          </cell>
          <cell r="BG37">
            <v>4560</v>
          </cell>
          <cell r="BH37">
            <v>118993</v>
          </cell>
          <cell r="BI37">
            <v>82184</v>
          </cell>
          <cell r="BJ37">
            <v>36809</v>
          </cell>
          <cell r="BK37">
            <v>14000</v>
          </cell>
          <cell r="BL37">
            <v>31300</v>
          </cell>
          <cell r="BM37">
            <v>55000</v>
          </cell>
          <cell r="BN37">
            <v>14000</v>
          </cell>
          <cell r="BO37">
            <v>161500</v>
          </cell>
          <cell r="BP37">
            <v>27981</v>
          </cell>
          <cell r="BQ37">
            <v>30300</v>
          </cell>
          <cell r="BR37">
            <v>155000</v>
          </cell>
          <cell r="BS37">
            <v>20200</v>
          </cell>
          <cell r="BT37">
            <v>77948</v>
          </cell>
          <cell r="BU37">
            <v>6500</v>
          </cell>
          <cell r="BV37">
            <v>78748</v>
          </cell>
          <cell r="BW37">
            <v>18003</v>
          </cell>
          <cell r="BX37">
            <v>710772</v>
          </cell>
          <cell r="BY37">
            <v>8100</v>
          </cell>
          <cell r="BZ37">
            <v>9900</v>
          </cell>
          <cell r="CA37">
            <v>5336</v>
          </cell>
          <cell r="CB37">
            <v>33000</v>
          </cell>
          <cell r="CC37">
            <v>110049</v>
          </cell>
          <cell r="CD37">
            <v>15140</v>
          </cell>
          <cell r="CE37">
            <v>2503281</v>
          </cell>
          <cell r="CF37">
            <v>309276</v>
          </cell>
          <cell r="CG37">
            <v>16800</v>
          </cell>
          <cell r="CH37">
            <v>145040</v>
          </cell>
          <cell r="CI37">
            <v>50331</v>
          </cell>
          <cell r="CJ37">
            <v>6400</v>
          </cell>
          <cell r="CK37">
            <v>7563</v>
          </cell>
          <cell r="CL37">
            <v>3900</v>
          </cell>
          <cell r="CM37">
            <v>40020</v>
          </cell>
          <cell r="CN37">
            <v>110000</v>
          </cell>
          <cell r="CO37">
            <v>35000</v>
          </cell>
        </row>
        <row r="38">
          <cell r="A38" t="str">
            <v>Municipal population</v>
          </cell>
          <cell r="B38" t="str">
            <v>POPCITY</v>
          </cell>
          <cell r="C38">
            <v>2006</v>
          </cell>
          <cell r="D38">
            <v>3000</v>
          </cell>
          <cell r="E38">
            <v>194429</v>
          </cell>
          <cell r="F38">
            <v>85488</v>
          </cell>
          <cell r="G38">
            <v>30000</v>
          </cell>
          <cell r="H38">
            <v>92690</v>
          </cell>
          <cell r="I38">
            <v>163800</v>
          </cell>
          <cell r="J38">
            <v>23000</v>
          </cell>
          <cell r="K38">
            <v>131270</v>
          </cell>
          <cell r="L38">
            <v>27698</v>
          </cell>
          <cell r="M38">
            <v>26000</v>
          </cell>
          <cell r="N38">
            <v>2428</v>
          </cell>
          <cell r="O38">
            <v>107341</v>
          </cell>
          <cell r="P38">
            <v>3100</v>
          </cell>
          <cell r="Q38">
            <v>12500</v>
          </cell>
          <cell r="R38">
            <v>4500</v>
          </cell>
          <cell r="S38">
            <v>74185</v>
          </cell>
          <cell r="T38">
            <v>231978</v>
          </cell>
          <cell r="U38">
            <v>5000</v>
          </cell>
          <cell r="V38">
            <v>700000</v>
          </cell>
          <cell r="W38">
            <v>62569</v>
          </cell>
          <cell r="X38">
            <v>8700</v>
          </cell>
          <cell r="Y38">
            <v>103297</v>
          </cell>
          <cell r="Z38">
            <v>43208</v>
          </cell>
          <cell r="AA38">
            <v>8315</v>
          </cell>
          <cell r="AB38">
            <v>2529</v>
          </cell>
          <cell r="AC38">
            <v>10104</v>
          </cell>
          <cell r="AD38">
            <v>170219</v>
          </cell>
          <cell r="AE38">
            <v>155219</v>
          </cell>
          <cell r="AF38">
            <v>15000</v>
          </cell>
          <cell r="AG38">
            <v>21500</v>
          </cell>
          <cell r="AH38">
            <v>130509</v>
          </cell>
          <cell r="AI38">
            <v>43728</v>
          </cell>
          <cell r="AJ38">
            <v>55300</v>
          </cell>
          <cell r="AK38">
            <v>5635</v>
          </cell>
          <cell r="AL38">
            <v>636500</v>
          </cell>
          <cell r="AM38">
            <v>9400</v>
          </cell>
          <cell r="AN38">
            <v>10500</v>
          </cell>
          <cell r="AO38">
            <v>433806</v>
          </cell>
          <cell r="AP38">
            <v>2900641</v>
          </cell>
          <cell r="AQ38">
            <v>2898691</v>
          </cell>
          <cell r="AR38">
            <v>1950</v>
          </cell>
          <cell r="AS38">
            <v>877300</v>
          </cell>
          <cell r="AT38">
            <v>31480</v>
          </cell>
          <cell r="AU38">
            <v>16500</v>
          </cell>
          <cell r="AV38">
            <v>119000</v>
          </cell>
          <cell r="AW38">
            <v>225790</v>
          </cell>
          <cell r="AX38">
            <v>22000</v>
          </cell>
          <cell r="AY38">
            <v>34035</v>
          </cell>
          <cell r="AZ38">
            <v>352395</v>
          </cell>
          <cell r="BA38">
            <v>18231</v>
          </cell>
          <cell r="BB38">
            <v>17000</v>
          </cell>
          <cell r="BC38">
            <v>62000</v>
          </cell>
          <cell r="BD38">
            <v>422</v>
          </cell>
          <cell r="BE38">
            <v>111140</v>
          </cell>
          <cell r="BF38">
            <v>101908</v>
          </cell>
          <cell r="BG38">
            <v>9232</v>
          </cell>
          <cell r="BH38">
            <v>130336</v>
          </cell>
          <cell r="BI38">
            <v>82184</v>
          </cell>
          <cell r="BJ38">
            <v>48152</v>
          </cell>
          <cell r="BK38">
            <v>14000</v>
          </cell>
          <cell r="BL38">
            <v>62000</v>
          </cell>
          <cell r="BM38">
            <v>55000</v>
          </cell>
          <cell r="BN38">
            <v>18777</v>
          </cell>
          <cell r="BO38">
            <v>161500</v>
          </cell>
          <cell r="BP38">
            <v>27981</v>
          </cell>
          <cell r="BQ38">
            <v>30300</v>
          </cell>
          <cell r="BR38">
            <v>155000</v>
          </cell>
          <cell r="BS38">
            <v>20200</v>
          </cell>
          <cell r="BT38">
            <v>74948</v>
          </cell>
          <cell r="BU38">
            <v>6500</v>
          </cell>
          <cell r="BV38">
            <v>78748</v>
          </cell>
          <cell r="BW38">
            <v>18003</v>
          </cell>
          <cell r="BX38">
            <v>710772</v>
          </cell>
          <cell r="BY38">
            <v>8100</v>
          </cell>
          <cell r="BZ38">
            <v>16700</v>
          </cell>
          <cell r="CA38">
            <v>5336</v>
          </cell>
          <cell r="CB38">
            <v>33000</v>
          </cell>
          <cell r="CC38">
            <v>109140</v>
          </cell>
          <cell r="CD38">
            <v>15000</v>
          </cell>
          <cell r="CE38">
            <v>2503281</v>
          </cell>
          <cell r="CF38">
            <v>370116</v>
          </cell>
          <cell r="CG38">
            <v>16800</v>
          </cell>
          <cell r="CH38">
            <v>145040</v>
          </cell>
          <cell r="CI38">
            <v>50331</v>
          </cell>
          <cell r="CJ38">
            <v>11000</v>
          </cell>
          <cell r="CK38">
            <v>7563</v>
          </cell>
          <cell r="CL38">
            <v>9000</v>
          </cell>
          <cell r="CM38">
            <v>78240</v>
          </cell>
          <cell r="CN38">
            <v>110000</v>
          </cell>
          <cell r="CO38">
            <v>36000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2006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3707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154758</v>
          </cell>
          <cell r="AQ39">
            <v>154758</v>
          </cell>
          <cell r="AR39">
            <v>0</v>
          </cell>
          <cell r="AS39">
            <v>0</v>
          </cell>
          <cell r="AT39">
            <v>628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150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525</v>
          </cell>
          <cell r="BF39">
            <v>0</v>
          </cell>
          <cell r="BG39">
            <v>525</v>
          </cell>
          <cell r="BH39">
            <v>0</v>
          </cell>
          <cell r="BI39">
            <v>0</v>
          </cell>
          <cell r="BJ39">
            <v>0</v>
          </cell>
          <cell r="BK39">
            <v>220</v>
          </cell>
          <cell r="BL39">
            <v>200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100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112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1611</v>
          </cell>
          <cell r="CG39">
            <v>1200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2006</v>
          </cell>
          <cell r="D40">
            <v>7570</v>
          </cell>
          <cell r="E40">
            <v>285502</v>
          </cell>
          <cell r="F40">
            <v>168404</v>
          </cell>
          <cell r="G40">
            <v>44355</v>
          </cell>
          <cell r="H40">
            <v>160975</v>
          </cell>
          <cell r="I40">
            <v>270966</v>
          </cell>
          <cell r="J40">
            <v>58743</v>
          </cell>
          <cell r="K40">
            <v>249195</v>
          </cell>
          <cell r="L40">
            <v>48087</v>
          </cell>
          <cell r="M40">
            <v>26491</v>
          </cell>
          <cell r="N40">
            <v>8879</v>
          </cell>
          <cell r="O40">
            <v>132906</v>
          </cell>
          <cell r="P40">
            <v>5844</v>
          </cell>
          <cell r="Q40">
            <v>6286</v>
          </cell>
          <cell r="R40">
            <v>1658</v>
          </cell>
          <cell r="S40">
            <v>47174</v>
          </cell>
          <cell r="T40">
            <v>450300</v>
          </cell>
          <cell r="U40">
            <v>13518</v>
          </cell>
          <cell r="V40">
            <v>1200000</v>
          </cell>
          <cell r="W40">
            <v>71599</v>
          </cell>
          <cell r="X40">
            <v>13185</v>
          </cell>
          <cell r="Y40">
            <v>89900</v>
          </cell>
          <cell r="Z40">
            <v>101191</v>
          </cell>
          <cell r="AA40">
            <v>17382</v>
          </cell>
          <cell r="AB40">
            <v>1914</v>
          </cell>
          <cell r="AC40">
            <v>37031</v>
          </cell>
          <cell r="AD40">
            <v>187511</v>
          </cell>
          <cell r="AE40">
            <v>174545</v>
          </cell>
          <cell r="AF40">
            <v>12966</v>
          </cell>
          <cell r="AG40">
            <v>28835</v>
          </cell>
          <cell r="AH40">
            <v>249415</v>
          </cell>
          <cell r="AI40">
            <v>73868</v>
          </cell>
          <cell r="AJ40">
            <v>0</v>
          </cell>
          <cell r="AK40">
            <v>20766</v>
          </cell>
          <cell r="AL40">
            <v>686690</v>
          </cell>
          <cell r="AM40">
            <v>5998</v>
          </cell>
          <cell r="AN40">
            <v>37012</v>
          </cell>
          <cell r="AO40">
            <v>586900</v>
          </cell>
          <cell r="AP40">
            <v>4163173</v>
          </cell>
          <cell r="AQ40">
            <v>4159115</v>
          </cell>
          <cell r="AR40">
            <v>4058</v>
          </cell>
          <cell r="AS40">
            <v>1249032</v>
          </cell>
          <cell r="AT40">
            <v>48245</v>
          </cell>
          <cell r="AU40">
            <v>20864</v>
          </cell>
          <cell r="AV40">
            <v>125800</v>
          </cell>
          <cell r="AW40">
            <v>316195</v>
          </cell>
          <cell r="AX40">
            <v>46874</v>
          </cell>
          <cell r="AY40">
            <v>40915</v>
          </cell>
          <cell r="AZ40">
            <v>566710</v>
          </cell>
          <cell r="BA40">
            <v>33732</v>
          </cell>
          <cell r="BB40">
            <v>37334</v>
          </cell>
          <cell r="BC40">
            <v>107023</v>
          </cell>
          <cell r="BD40">
            <v>0</v>
          </cell>
          <cell r="BE40">
            <v>122583</v>
          </cell>
          <cell r="BF40">
            <v>113898</v>
          </cell>
          <cell r="BG40">
            <v>8685</v>
          </cell>
          <cell r="BH40">
            <v>192801</v>
          </cell>
          <cell r="BI40">
            <v>134243</v>
          </cell>
          <cell r="BJ40">
            <v>58558</v>
          </cell>
          <cell r="BK40">
            <v>29693</v>
          </cell>
          <cell r="BL40">
            <v>63046</v>
          </cell>
          <cell r="BM40">
            <v>107416</v>
          </cell>
          <cell r="BN40">
            <v>21843</v>
          </cell>
          <cell r="BO40">
            <v>261884</v>
          </cell>
          <cell r="BP40">
            <v>42242</v>
          </cell>
          <cell r="BQ40">
            <v>55532</v>
          </cell>
          <cell r="BR40">
            <v>208543</v>
          </cell>
          <cell r="BS40">
            <v>37266</v>
          </cell>
          <cell r="BT40">
            <v>137316</v>
          </cell>
          <cell r="BU40">
            <v>17750</v>
          </cell>
          <cell r="BV40">
            <v>145957</v>
          </cell>
          <cell r="BW40">
            <v>33279</v>
          </cell>
          <cell r="BX40">
            <v>1085602</v>
          </cell>
          <cell r="BY40">
            <v>18162</v>
          </cell>
          <cell r="BZ40">
            <v>29587</v>
          </cell>
          <cell r="CA40">
            <v>22013</v>
          </cell>
          <cell r="CB40">
            <v>61700</v>
          </cell>
          <cell r="CC40">
            <v>181900</v>
          </cell>
          <cell r="CD40">
            <v>39491</v>
          </cell>
          <cell r="CE40">
            <v>3997737</v>
          </cell>
          <cell r="CF40">
            <v>429300</v>
          </cell>
          <cell r="CG40">
            <v>21968</v>
          </cell>
          <cell r="CH40">
            <v>224636</v>
          </cell>
          <cell r="CI40">
            <v>83838</v>
          </cell>
          <cell r="CJ40">
            <v>16328</v>
          </cell>
          <cell r="CK40">
            <v>25</v>
          </cell>
          <cell r="CL40">
            <v>10516</v>
          </cell>
          <cell r="CM40">
            <v>86857</v>
          </cell>
          <cell r="CN40">
            <v>146687</v>
          </cell>
          <cell r="CO40">
            <v>68265</v>
          </cell>
        </row>
        <row r="41">
          <cell r="A41" t="str">
            <v>Utility summer max peak load</v>
          </cell>
          <cell r="B41" t="str">
            <v>PEAKS</v>
          </cell>
          <cell r="C41">
            <v>2006</v>
          </cell>
          <cell r="D41">
            <v>6790</v>
          </cell>
          <cell r="E41">
            <v>324449</v>
          </cell>
          <cell r="F41">
            <v>219364</v>
          </cell>
          <cell r="G41">
            <v>46817</v>
          </cell>
          <cell r="H41">
            <v>196464</v>
          </cell>
          <cell r="I41">
            <v>378162</v>
          </cell>
          <cell r="J41">
            <v>57418</v>
          </cell>
          <cell r="K41">
            <v>308912</v>
          </cell>
          <cell r="L41">
            <v>58894</v>
          </cell>
          <cell r="M41">
            <v>27179</v>
          </cell>
          <cell r="N41">
            <v>5971</v>
          </cell>
          <cell r="O41">
            <v>184162</v>
          </cell>
          <cell r="P41">
            <v>5739</v>
          </cell>
          <cell r="Q41">
            <v>5902</v>
          </cell>
          <cell r="R41">
            <v>2105</v>
          </cell>
          <cell r="S41">
            <v>53170</v>
          </cell>
          <cell r="T41">
            <v>656700</v>
          </cell>
          <cell r="U41">
            <v>13802</v>
          </cell>
          <cell r="V41">
            <v>1610300</v>
          </cell>
          <cell r="W41">
            <v>77989</v>
          </cell>
          <cell r="X41">
            <v>9646</v>
          </cell>
          <cell r="Y41">
            <v>142300</v>
          </cell>
          <cell r="Z41">
            <v>111673</v>
          </cell>
          <cell r="AA41">
            <v>14085</v>
          </cell>
          <cell r="AB41">
            <v>1452</v>
          </cell>
          <cell r="AC41">
            <v>24683</v>
          </cell>
          <cell r="AD41">
            <v>182397</v>
          </cell>
          <cell r="AE41">
            <v>172736</v>
          </cell>
          <cell r="AF41">
            <v>9661</v>
          </cell>
          <cell r="AG41">
            <v>42675</v>
          </cell>
          <cell r="AH41">
            <v>285750</v>
          </cell>
          <cell r="AI41">
            <v>84996</v>
          </cell>
          <cell r="AJ41">
            <v>0</v>
          </cell>
          <cell r="AK41">
            <v>18329</v>
          </cell>
          <cell r="AL41">
            <v>1125947</v>
          </cell>
          <cell r="AM41">
            <v>4034</v>
          </cell>
          <cell r="AN41">
            <v>30501</v>
          </cell>
          <cell r="AO41">
            <v>784900</v>
          </cell>
          <cell r="AP41">
            <v>3774951</v>
          </cell>
          <cell r="AQ41">
            <v>3772262</v>
          </cell>
          <cell r="AR41">
            <v>2689</v>
          </cell>
          <cell r="AS41">
            <v>1495303</v>
          </cell>
          <cell r="AT41">
            <v>45056</v>
          </cell>
          <cell r="AU41">
            <v>18857</v>
          </cell>
          <cell r="AV41">
            <v>119658</v>
          </cell>
          <cell r="AW41">
            <v>379972</v>
          </cell>
          <cell r="AX41">
            <v>47537</v>
          </cell>
          <cell r="AY41">
            <v>36089</v>
          </cell>
          <cell r="AZ41">
            <v>719375</v>
          </cell>
          <cell r="BA41">
            <v>37803</v>
          </cell>
          <cell r="BB41">
            <v>39188</v>
          </cell>
          <cell r="BC41">
            <v>126855</v>
          </cell>
          <cell r="BD41">
            <v>0</v>
          </cell>
          <cell r="BE41">
            <v>163930</v>
          </cell>
          <cell r="BF41">
            <v>155239</v>
          </cell>
          <cell r="BG41">
            <v>8691</v>
          </cell>
          <cell r="BH41">
            <v>268958</v>
          </cell>
          <cell r="BI41">
            <v>193124</v>
          </cell>
          <cell r="BJ41">
            <v>75834</v>
          </cell>
          <cell r="BK41">
            <v>43843</v>
          </cell>
          <cell r="BL41">
            <v>75689</v>
          </cell>
          <cell r="BM41">
            <v>87634</v>
          </cell>
          <cell r="BN41">
            <v>21012</v>
          </cell>
          <cell r="BO41">
            <v>363987</v>
          </cell>
          <cell r="BP41">
            <v>48878</v>
          </cell>
          <cell r="BQ41">
            <v>58542</v>
          </cell>
          <cell r="BR41">
            <v>222832</v>
          </cell>
          <cell r="BS41">
            <v>36020</v>
          </cell>
          <cell r="BT41">
            <v>99704</v>
          </cell>
          <cell r="BU41">
            <v>12570</v>
          </cell>
          <cell r="BV41">
            <v>157909</v>
          </cell>
          <cell r="BW41">
            <v>44252</v>
          </cell>
          <cell r="BX41">
            <v>1576599</v>
          </cell>
          <cell r="BY41">
            <v>19051</v>
          </cell>
          <cell r="BZ41">
            <v>21274</v>
          </cell>
          <cell r="CA41">
            <v>15345</v>
          </cell>
          <cell r="CB41">
            <v>77500</v>
          </cell>
          <cell r="CC41">
            <v>168500</v>
          </cell>
          <cell r="CD41">
            <v>43121</v>
          </cell>
          <cell r="CE41">
            <v>5018278</v>
          </cell>
          <cell r="CF41">
            <v>506600</v>
          </cell>
          <cell r="CG41">
            <v>26156</v>
          </cell>
          <cell r="CH41">
            <v>267631</v>
          </cell>
          <cell r="CI41">
            <v>104372</v>
          </cell>
          <cell r="CJ41">
            <v>15137</v>
          </cell>
          <cell r="CK41">
            <v>25</v>
          </cell>
          <cell r="CL41">
            <v>11295</v>
          </cell>
          <cell r="CM41">
            <v>70839</v>
          </cell>
          <cell r="CN41">
            <v>192475</v>
          </cell>
          <cell r="CO41">
            <v>81815</v>
          </cell>
        </row>
        <row r="42">
          <cell r="A42" t="str">
            <v>Utility Annual Peak load</v>
          </cell>
          <cell r="C42">
            <v>2006</v>
          </cell>
          <cell r="D42">
            <v>7570</v>
          </cell>
          <cell r="E42">
            <v>324449</v>
          </cell>
          <cell r="F42">
            <v>219364</v>
          </cell>
          <cell r="G42">
            <v>46817</v>
          </cell>
          <cell r="H42">
            <v>196464</v>
          </cell>
          <cell r="I42">
            <v>378162</v>
          </cell>
          <cell r="J42">
            <v>58743</v>
          </cell>
          <cell r="K42">
            <v>308912</v>
          </cell>
          <cell r="L42">
            <v>58894</v>
          </cell>
          <cell r="M42">
            <v>27179</v>
          </cell>
          <cell r="N42">
            <v>8879</v>
          </cell>
          <cell r="O42">
            <v>184162</v>
          </cell>
          <cell r="P42">
            <v>5844</v>
          </cell>
          <cell r="Q42">
            <v>6286</v>
          </cell>
          <cell r="R42">
            <v>2105</v>
          </cell>
          <cell r="S42">
            <v>53170</v>
          </cell>
          <cell r="T42">
            <v>656700</v>
          </cell>
          <cell r="U42">
            <v>13802</v>
          </cell>
          <cell r="V42">
            <v>1610300</v>
          </cell>
          <cell r="W42">
            <v>77989</v>
          </cell>
          <cell r="X42">
            <v>13185</v>
          </cell>
          <cell r="Y42">
            <v>142300</v>
          </cell>
          <cell r="Z42">
            <v>111673</v>
          </cell>
          <cell r="AA42">
            <v>17382</v>
          </cell>
          <cell r="AB42">
            <v>1914</v>
          </cell>
          <cell r="AC42">
            <v>37031</v>
          </cell>
          <cell r="AD42">
            <v>187511</v>
          </cell>
          <cell r="AE42">
            <v>174545</v>
          </cell>
          <cell r="AF42">
            <v>12966</v>
          </cell>
          <cell r="AG42">
            <v>42675</v>
          </cell>
          <cell r="AH42">
            <v>285750</v>
          </cell>
          <cell r="AI42">
            <v>84996</v>
          </cell>
          <cell r="AJ42">
            <v>0</v>
          </cell>
          <cell r="AK42">
            <v>20766</v>
          </cell>
          <cell r="AL42">
            <v>1125947</v>
          </cell>
          <cell r="AM42">
            <v>5998</v>
          </cell>
          <cell r="AN42">
            <v>37012</v>
          </cell>
          <cell r="AO42">
            <v>784900</v>
          </cell>
          <cell r="AP42">
            <v>4163173</v>
          </cell>
          <cell r="AQ42">
            <v>4159115</v>
          </cell>
          <cell r="AR42">
            <v>4058</v>
          </cell>
          <cell r="AS42">
            <v>1495303</v>
          </cell>
          <cell r="AT42">
            <v>48245</v>
          </cell>
          <cell r="AU42">
            <v>20864</v>
          </cell>
          <cell r="AV42">
            <v>125800</v>
          </cell>
          <cell r="AW42">
            <v>379972</v>
          </cell>
          <cell r="AX42">
            <v>47537</v>
          </cell>
          <cell r="AY42">
            <v>40915</v>
          </cell>
          <cell r="AZ42">
            <v>719375</v>
          </cell>
          <cell r="BA42">
            <v>37803</v>
          </cell>
          <cell r="BB42">
            <v>39188</v>
          </cell>
          <cell r="BC42">
            <v>126855</v>
          </cell>
          <cell r="BD42">
            <v>0</v>
          </cell>
          <cell r="BE42">
            <v>163930</v>
          </cell>
          <cell r="BF42">
            <v>155239</v>
          </cell>
          <cell r="BG42">
            <v>8691</v>
          </cell>
          <cell r="BH42">
            <v>268958</v>
          </cell>
          <cell r="BI42">
            <v>193124</v>
          </cell>
          <cell r="BJ42">
            <v>75834</v>
          </cell>
          <cell r="BK42">
            <v>43843</v>
          </cell>
          <cell r="BL42">
            <v>75689</v>
          </cell>
          <cell r="BM42">
            <v>107416</v>
          </cell>
          <cell r="BN42">
            <v>21843</v>
          </cell>
          <cell r="BO42">
            <v>363987</v>
          </cell>
          <cell r="BP42">
            <v>48878</v>
          </cell>
          <cell r="BQ42">
            <v>58542</v>
          </cell>
          <cell r="BR42">
            <v>222832</v>
          </cell>
          <cell r="BS42">
            <v>37266</v>
          </cell>
          <cell r="BT42">
            <v>137316</v>
          </cell>
          <cell r="BU42">
            <v>17750</v>
          </cell>
          <cell r="BV42">
            <v>157909</v>
          </cell>
          <cell r="BW42">
            <v>44252</v>
          </cell>
          <cell r="BX42">
            <v>1576599</v>
          </cell>
          <cell r="BY42">
            <v>19051</v>
          </cell>
          <cell r="BZ42">
            <v>29587</v>
          </cell>
          <cell r="CA42">
            <v>22013</v>
          </cell>
          <cell r="CB42">
            <v>77500</v>
          </cell>
          <cell r="CC42">
            <v>181900</v>
          </cell>
        </row>
        <row r="43">
          <cell r="A43" t="str">
            <v>Utility average peak load</v>
          </cell>
          <cell r="B43" t="str">
            <v>PEAKA</v>
          </cell>
          <cell r="C43">
            <v>2006</v>
          </cell>
          <cell r="D43">
            <v>6722</v>
          </cell>
          <cell r="E43">
            <v>273268</v>
          </cell>
          <cell r="F43">
            <v>172161</v>
          </cell>
          <cell r="G43">
            <v>42630</v>
          </cell>
          <cell r="H43">
            <v>159268</v>
          </cell>
          <cell r="I43">
            <v>287365</v>
          </cell>
          <cell r="J43">
            <v>52971</v>
          </cell>
          <cell r="K43">
            <v>256281</v>
          </cell>
          <cell r="L43">
            <v>46999</v>
          </cell>
          <cell r="M43">
            <v>24965</v>
          </cell>
          <cell r="N43">
            <v>4810</v>
          </cell>
          <cell r="O43">
            <v>140482</v>
          </cell>
          <cell r="P43">
            <v>5279</v>
          </cell>
          <cell r="Q43">
            <v>5309</v>
          </cell>
          <cell r="R43">
            <v>1505</v>
          </cell>
          <cell r="S43">
            <v>39354</v>
          </cell>
          <cell r="T43">
            <v>502692</v>
          </cell>
          <cell r="U43">
            <v>12439</v>
          </cell>
          <cell r="V43">
            <v>1266150</v>
          </cell>
          <cell r="W43">
            <v>68417</v>
          </cell>
          <cell r="X43">
            <v>10515</v>
          </cell>
          <cell r="Y43">
            <v>96000</v>
          </cell>
          <cell r="Z43">
            <v>98834</v>
          </cell>
          <cell r="AA43">
            <v>14135</v>
          </cell>
          <cell r="AB43">
            <v>1571</v>
          </cell>
          <cell r="AC43">
            <v>29655</v>
          </cell>
          <cell r="AD43">
            <v>164667</v>
          </cell>
          <cell r="AE43">
            <v>154707</v>
          </cell>
          <cell r="AF43">
            <v>9960</v>
          </cell>
          <cell r="AG43">
            <v>30422</v>
          </cell>
          <cell r="AH43">
            <v>250864</v>
          </cell>
          <cell r="AI43">
            <v>72136</v>
          </cell>
          <cell r="AJ43">
            <v>0</v>
          </cell>
          <cell r="AK43">
            <v>17869</v>
          </cell>
          <cell r="AL43">
            <v>874524</v>
          </cell>
          <cell r="AM43">
            <v>4251</v>
          </cell>
          <cell r="AN43">
            <v>31035</v>
          </cell>
          <cell r="AO43">
            <v>611400</v>
          </cell>
          <cell r="AP43">
            <v>3512100</v>
          </cell>
          <cell r="AQ43">
            <v>3509169</v>
          </cell>
          <cell r="AR43">
            <v>2931</v>
          </cell>
          <cell r="AS43">
            <v>1205185</v>
          </cell>
          <cell r="AT43">
            <v>41483</v>
          </cell>
          <cell r="AU43">
            <v>18013</v>
          </cell>
          <cell r="AV43">
            <v>110853</v>
          </cell>
          <cell r="AW43">
            <v>315999</v>
          </cell>
          <cell r="AX43">
            <v>44374</v>
          </cell>
          <cell r="AY43">
            <v>35104</v>
          </cell>
          <cell r="AZ43">
            <v>559714</v>
          </cell>
          <cell r="BA43">
            <v>29829</v>
          </cell>
          <cell r="BB43">
            <v>35574</v>
          </cell>
          <cell r="BC43">
            <v>104537</v>
          </cell>
          <cell r="BD43">
            <v>0</v>
          </cell>
          <cell r="BE43">
            <v>127815</v>
          </cell>
          <cell r="BF43">
            <v>120336</v>
          </cell>
          <cell r="BG43">
            <v>7479</v>
          </cell>
          <cell r="BH43">
            <v>201558</v>
          </cell>
          <cell r="BI43">
            <v>142631</v>
          </cell>
          <cell r="BJ43">
            <v>58927</v>
          </cell>
          <cell r="BK43">
            <v>30556</v>
          </cell>
          <cell r="BL43">
            <v>61418</v>
          </cell>
          <cell r="BM43">
            <v>89773</v>
          </cell>
          <cell r="BN43">
            <v>21428</v>
          </cell>
          <cell r="BO43">
            <v>276407</v>
          </cell>
          <cell r="BP43">
            <v>40364</v>
          </cell>
          <cell r="BQ43">
            <v>50230</v>
          </cell>
          <cell r="BR43">
            <v>190015</v>
          </cell>
          <cell r="BS43">
            <v>36643</v>
          </cell>
          <cell r="BT43">
            <v>110401</v>
          </cell>
          <cell r="BU43">
            <v>13617</v>
          </cell>
          <cell r="BV43">
            <v>135233</v>
          </cell>
          <cell r="BW43">
            <v>33927</v>
          </cell>
          <cell r="BX43">
            <v>1170832</v>
          </cell>
          <cell r="BY43">
            <v>16646</v>
          </cell>
          <cell r="BZ43">
            <v>21222</v>
          </cell>
          <cell r="CA43">
            <v>15882</v>
          </cell>
          <cell r="CB43">
            <v>61300</v>
          </cell>
          <cell r="CC43">
            <v>163000</v>
          </cell>
          <cell r="CD43">
            <v>37435</v>
          </cell>
          <cell r="CE43">
            <v>4091297</v>
          </cell>
          <cell r="CF43">
            <v>417442</v>
          </cell>
          <cell r="CG43">
            <v>19121</v>
          </cell>
          <cell r="CH43">
            <v>221002</v>
          </cell>
          <cell r="CI43">
            <v>84473</v>
          </cell>
          <cell r="CJ43">
            <v>15732</v>
          </cell>
          <cell r="CK43">
            <v>24</v>
          </cell>
          <cell r="CL43">
            <v>10092</v>
          </cell>
          <cell r="CM43">
            <v>70982</v>
          </cell>
          <cell r="CN43">
            <v>148314</v>
          </cell>
          <cell r="CO43">
            <v>67615</v>
          </cell>
        </row>
        <row r="44">
          <cell r="A44" t="str">
            <v>Total circuit kms of line</v>
          </cell>
          <cell r="B44" t="str">
            <v>KMC</v>
          </cell>
          <cell r="C44">
            <v>2006</v>
          </cell>
          <cell r="D44">
            <v>92</v>
          </cell>
          <cell r="E44">
            <v>1447</v>
          </cell>
          <cell r="F44">
            <v>746</v>
          </cell>
          <cell r="G44">
            <v>321</v>
          </cell>
          <cell r="H44">
            <v>491</v>
          </cell>
          <cell r="I44">
            <v>1511</v>
          </cell>
          <cell r="J44">
            <v>350</v>
          </cell>
          <cell r="K44">
            <v>1097</v>
          </cell>
          <cell r="L44">
            <v>519</v>
          </cell>
          <cell r="M44">
            <v>140</v>
          </cell>
          <cell r="N44">
            <v>27</v>
          </cell>
          <cell r="O44">
            <v>783</v>
          </cell>
          <cell r="P44">
            <v>21</v>
          </cell>
          <cell r="Q44">
            <v>28</v>
          </cell>
          <cell r="R44">
            <v>7</v>
          </cell>
          <cell r="S44">
            <v>145</v>
          </cell>
          <cell r="T44">
            <v>1158</v>
          </cell>
          <cell r="U44">
            <v>171</v>
          </cell>
          <cell r="V44">
            <v>5092</v>
          </cell>
          <cell r="W44">
            <v>258</v>
          </cell>
          <cell r="X44">
            <v>136</v>
          </cell>
          <cell r="Y44">
            <v>462</v>
          </cell>
          <cell r="Z44">
            <v>274</v>
          </cell>
          <cell r="AA44">
            <v>84</v>
          </cell>
          <cell r="AB44">
            <v>9</v>
          </cell>
          <cell r="AC44">
            <v>1832</v>
          </cell>
          <cell r="AD44">
            <v>871</v>
          </cell>
          <cell r="AE44">
            <v>833</v>
          </cell>
          <cell r="AF44">
            <v>38</v>
          </cell>
          <cell r="AG44">
            <v>202</v>
          </cell>
          <cell r="AH44">
            <v>1002</v>
          </cell>
          <cell r="AI44">
            <v>1693</v>
          </cell>
          <cell r="AJ44">
            <v>1332</v>
          </cell>
          <cell r="AK44">
            <v>68</v>
          </cell>
          <cell r="AL44">
            <v>3265</v>
          </cell>
          <cell r="AM44">
            <v>20</v>
          </cell>
          <cell r="AN44">
            <v>65</v>
          </cell>
          <cell r="AO44">
            <v>2601</v>
          </cell>
          <cell r="AP44">
            <v>119879</v>
          </cell>
          <cell r="AQ44">
            <v>119859</v>
          </cell>
          <cell r="AR44">
            <v>20</v>
          </cell>
          <cell r="AS44">
            <v>5451</v>
          </cell>
          <cell r="AT44">
            <v>631</v>
          </cell>
          <cell r="AU44">
            <v>98</v>
          </cell>
          <cell r="AV44">
            <v>348</v>
          </cell>
          <cell r="AW44">
            <v>1787</v>
          </cell>
          <cell r="AX44">
            <v>114</v>
          </cell>
          <cell r="AY44">
            <v>338</v>
          </cell>
          <cell r="AZ44">
            <v>2568</v>
          </cell>
          <cell r="BA44">
            <v>104</v>
          </cell>
          <cell r="BB44">
            <v>115</v>
          </cell>
          <cell r="BC44">
            <v>792</v>
          </cell>
          <cell r="BD44">
            <v>4</v>
          </cell>
          <cell r="BE44">
            <v>1012</v>
          </cell>
          <cell r="BF44">
            <v>655</v>
          </cell>
          <cell r="BG44">
            <v>357</v>
          </cell>
          <cell r="BH44">
            <v>1830</v>
          </cell>
          <cell r="BI44">
            <v>778</v>
          </cell>
          <cell r="BJ44">
            <v>1052</v>
          </cell>
          <cell r="BK44">
            <v>338</v>
          </cell>
          <cell r="BL44">
            <v>653</v>
          </cell>
          <cell r="BM44">
            <v>600</v>
          </cell>
          <cell r="BN44">
            <v>370</v>
          </cell>
          <cell r="BO44">
            <v>1372</v>
          </cell>
          <cell r="BP44">
            <v>156</v>
          </cell>
          <cell r="BQ44">
            <v>302</v>
          </cell>
          <cell r="BR44">
            <v>934</v>
          </cell>
          <cell r="BS44">
            <v>146</v>
          </cell>
          <cell r="BT44">
            <v>722</v>
          </cell>
          <cell r="BU44">
            <v>128</v>
          </cell>
          <cell r="BV44">
            <v>545</v>
          </cell>
          <cell r="BW44">
            <v>307</v>
          </cell>
          <cell r="BX44">
            <v>6018</v>
          </cell>
          <cell r="BY44">
            <v>55</v>
          </cell>
          <cell r="BZ44">
            <v>87</v>
          </cell>
          <cell r="CA44">
            <v>211</v>
          </cell>
          <cell r="CB44">
            <v>246</v>
          </cell>
          <cell r="CC44">
            <v>1340</v>
          </cell>
          <cell r="CD44">
            <v>151</v>
          </cell>
          <cell r="CE44">
            <v>16700</v>
          </cell>
          <cell r="CF44">
            <v>1977</v>
          </cell>
          <cell r="CG44">
            <v>223</v>
          </cell>
          <cell r="CH44">
            <v>1342</v>
          </cell>
          <cell r="CI44">
            <v>431</v>
          </cell>
          <cell r="CJ44">
            <v>139</v>
          </cell>
          <cell r="CK44">
            <v>65</v>
          </cell>
          <cell r="CL44">
            <v>34</v>
          </cell>
          <cell r="CM44">
            <v>436</v>
          </cell>
          <cell r="CN44">
            <v>996</v>
          </cell>
          <cell r="CO44">
            <v>260</v>
          </cell>
        </row>
        <row r="45">
          <cell r="A45" t="str">
            <v>Overhead circuit kms of line</v>
          </cell>
          <cell r="B45" t="str">
            <v>KMCO</v>
          </cell>
          <cell r="C45">
            <v>2006</v>
          </cell>
          <cell r="D45">
            <v>92</v>
          </cell>
          <cell r="E45">
            <v>657</v>
          </cell>
          <cell r="F45">
            <v>583</v>
          </cell>
          <cell r="G45">
            <v>252</v>
          </cell>
          <cell r="H45">
            <v>277</v>
          </cell>
          <cell r="I45">
            <v>895</v>
          </cell>
          <cell r="J45">
            <v>235</v>
          </cell>
          <cell r="K45">
            <v>728</v>
          </cell>
          <cell r="L45">
            <v>480</v>
          </cell>
          <cell r="M45">
            <v>77</v>
          </cell>
          <cell r="N45">
            <v>26</v>
          </cell>
          <cell r="O45">
            <v>568</v>
          </cell>
          <cell r="P45">
            <v>17</v>
          </cell>
          <cell r="Q45">
            <v>15</v>
          </cell>
          <cell r="R45">
            <v>6</v>
          </cell>
          <cell r="S45">
            <v>89</v>
          </cell>
          <cell r="T45">
            <v>712</v>
          </cell>
          <cell r="U45">
            <v>167</v>
          </cell>
          <cell r="V45">
            <v>1757</v>
          </cell>
          <cell r="W45">
            <v>203</v>
          </cell>
          <cell r="X45">
            <v>126</v>
          </cell>
          <cell r="Y45">
            <v>233</v>
          </cell>
          <cell r="Z45">
            <v>184</v>
          </cell>
          <cell r="AA45">
            <v>76</v>
          </cell>
          <cell r="AB45">
            <v>8</v>
          </cell>
          <cell r="AC45">
            <v>1831</v>
          </cell>
          <cell r="AD45">
            <v>696</v>
          </cell>
          <cell r="AE45">
            <v>660</v>
          </cell>
          <cell r="AF45">
            <v>36</v>
          </cell>
          <cell r="AG45">
            <v>153</v>
          </cell>
          <cell r="AH45">
            <v>425</v>
          </cell>
          <cell r="AI45">
            <v>1615</v>
          </cell>
          <cell r="AJ45">
            <v>876</v>
          </cell>
          <cell r="AK45">
            <v>57</v>
          </cell>
          <cell r="AL45">
            <v>1525</v>
          </cell>
          <cell r="AM45">
            <v>18</v>
          </cell>
          <cell r="AN45">
            <v>56</v>
          </cell>
          <cell r="AO45">
            <v>785</v>
          </cell>
          <cell r="AP45">
            <v>115649</v>
          </cell>
          <cell r="AQ45">
            <v>115629</v>
          </cell>
          <cell r="AR45">
            <v>20</v>
          </cell>
          <cell r="AS45">
            <v>3450</v>
          </cell>
          <cell r="AT45">
            <v>510</v>
          </cell>
          <cell r="AU45">
            <v>88</v>
          </cell>
          <cell r="AV45">
            <v>242</v>
          </cell>
          <cell r="AW45">
            <v>1036</v>
          </cell>
          <cell r="AX45">
            <v>95</v>
          </cell>
          <cell r="AY45">
            <v>280</v>
          </cell>
          <cell r="AZ45">
            <v>1259</v>
          </cell>
          <cell r="BA45">
            <v>79</v>
          </cell>
          <cell r="BB45">
            <v>79</v>
          </cell>
          <cell r="BC45">
            <v>531</v>
          </cell>
          <cell r="BD45">
            <v>3</v>
          </cell>
          <cell r="BE45">
            <v>580</v>
          </cell>
          <cell r="BF45">
            <v>238</v>
          </cell>
          <cell r="BG45">
            <v>342</v>
          </cell>
          <cell r="BH45">
            <v>1458</v>
          </cell>
          <cell r="BI45">
            <v>449</v>
          </cell>
          <cell r="BJ45">
            <v>1009</v>
          </cell>
          <cell r="BK45">
            <v>254</v>
          </cell>
          <cell r="BL45">
            <v>573</v>
          </cell>
          <cell r="BM45">
            <v>509</v>
          </cell>
          <cell r="BN45">
            <v>365</v>
          </cell>
          <cell r="BO45">
            <v>540</v>
          </cell>
          <cell r="BP45">
            <v>91</v>
          </cell>
          <cell r="BQ45">
            <v>245</v>
          </cell>
          <cell r="BR45">
            <v>503</v>
          </cell>
          <cell r="BS45">
            <v>127</v>
          </cell>
          <cell r="BT45">
            <v>610</v>
          </cell>
          <cell r="BU45">
            <v>117</v>
          </cell>
          <cell r="BV45">
            <v>384</v>
          </cell>
          <cell r="BW45">
            <v>298</v>
          </cell>
          <cell r="BX45">
            <v>1865</v>
          </cell>
          <cell r="BY45">
            <v>53</v>
          </cell>
          <cell r="BZ45">
            <v>78</v>
          </cell>
          <cell r="CA45">
            <v>205</v>
          </cell>
          <cell r="CB45">
            <v>171</v>
          </cell>
          <cell r="CC45">
            <v>886</v>
          </cell>
          <cell r="CD45">
            <v>102</v>
          </cell>
          <cell r="CE45">
            <v>9100</v>
          </cell>
          <cell r="CF45">
            <v>1346</v>
          </cell>
          <cell r="CG45">
            <v>121</v>
          </cell>
          <cell r="CH45">
            <v>940</v>
          </cell>
          <cell r="CI45">
            <v>327</v>
          </cell>
          <cell r="CJ45">
            <v>153</v>
          </cell>
          <cell r="CK45">
            <v>52</v>
          </cell>
          <cell r="CL45">
            <v>27</v>
          </cell>
          <cell r="CM45">
            <v>309</v>
          </cell>
          <cell r="CN45">
            <v>476</v>
          </cell>
          <cell r="CO45">
            <v>152</v>
          </cell>
        </row>
        <row r="46">
          <cell r="A46" t="str">
            <v>Underground circuit kms ofline</v>
          </cell>
          <cell r="B46" t="str">
            <v>KMCU</v>
          </cell>
          <cell r="C46">
            <v>2006</v>
          </cell>
          <cell r="D46">
            <v>0</v>
          </cell>
          <cell r="E46">
            <v>790</v>
          </cell>
          <cell r="F46">
            <v>163</v>
          </cell>
          <cell r="G46">
            <v>38</v>
          </cell>
          <cell r="H46">
            <v>214</v>
          </cell>
          <cell r="I46">
            <v>616</v>
          </cell>
          <cell r="J46">
            <v>115</v>
          </cell>
          <cell r="K46">
            <v>369</v>
          </cell>
          <cell r="L46">
            <v>37</v>
          </cell>
          <cell r="M46">
            <v>63</v>
          </cell>
          <cell r="N46">
            <v>1</v>
          </cell>
          <cell r="O46">
            <v>215</v>
          </cell>
          <cell r="P46">
            <v>4</v>
          </cell>
          <cell r="Q46">
            <v>12</v>
          </cell>
          <cell r="R46">
            <v>1</v>
          </cell>
          <cell r="S46">
            <v>55</v>
          </cell>
          <cell r="T46">
            <v>446</v>
          </cell>
          <cell r="U46">
            <v>4</v>
          </cell>
          <cell r="V46">
            <v>3335</v>
          </cell>
          <cell r="W46">
            <v>55</v>
          </cell>
          <cell r="X46">
            <v>11</v>
          </cell>
          <cell r="Y46">
            <v>229</v>
          </cell>
          <cell r="Z46">
            <v>90</v>
          </cell>
          <cell r="AA46">
            <v>0</v>
          </cell>
          <cell r="AB46">
            <v>1</v>
          </cell>
          <cell r="AC46">
            <v>1</v>
          </cell>
          <cell r="AD46">
            <v>175</v>
          </cell>
          <cell r="AE46">
            <v>173</v>
          </cell>
          <cell r="AF46">
            <v>2</v>
          </cell>
          <cell r="AG46">
            <v>49</v>
          </cell>
          <cell r="AH46">
            <v>577</v>
          </cell>
          <cell r="AI46">
            <v>78</v>
          </cell>
          <cell r="AJ46">
            <v>456</v>
          </cell>
          <cell r="AK46">
            <v>11</v>
          </cell>
          <cell r="AL46">
            <v>1740</v>
          </cell>
          <cell r="AM46">
            <v>2</v>
          </cell>
          <cell r="AN46">
            <v>9</v>
          </cell>
          <cell r="AO46">
            <v>1816</v>
          </cell>
          <cell r="AP46">
            <v>4230</v>
          </cell>
          <cell r="AQ46">
            <v>4230</v>
          </cell>
          <cell r="AR46">
            <v>0</v>
          </cell>
          <cell r="AS46">
            <v>2001</v>
          </cell>
          <cell r="AT46">
            <v>111</v>
          </cell>
          <cell r="AU46">
            <v>10</v>
          </cell>
          <cell r="AV46">
            <v>106</v>
          </cell>
          <cell r="AW46">
            <v>751</v>
          </cell>
          <cell r="AX46">
            <v>19</v>
          </cell>
          <cell r="AY46">
            <v>58</v>
          </cell>
          <cell r="AZ46">
            <v>1309</v>
          </cell>
          <cell r="BA46">
            <v>25</v>
          </cell>
          <cell r="BB46">
            <v>36</v>
          </cell>
          <cell r="BC46">
            <v>261</v>
          </cell>
          <cell r="BD46">
            <v>1</v>
          </cell>
          <cell r="BE46">
            <v>430</v>
          </cell>
          <cell r="BF46">
            <v>416</v>
          </cell>
          <cell r="BG46">
            <v>14</v>
          </cell>
          <cell r="BH46">
            <v>372</v>
          </cell>
          <cell r="BI46">
            <v>329</v>
          </cell>
          <cell r="BJ46">
            <v>43</v>
          </cell>
          <cell r="BK46">
            <v>83</v>
          </cell>
          <cell r="BL46">
            <v>80</v>
          </cell>
          <cell r="BM46">
            <v>91</v>
          </cell>
          <cell r="BN46">
            <v>5</v>
          </cell>
          <cell r="BO46">
            <v>832</v>
          </cell>
          <cell r="BP46">
            <v>65</v>
          </cell>
          <cell r="BQ46">
            <v>57</v>
          </cell>
          <cell r="BR46">
            <v>431</v>
          </cell>
          <cell r="BS46">
            <v>19</v>
          </cell>
          <cell r="BT46">
            <v>112</v>
          </cell>
          <cell r="BU46">
            <v>11</v>
          </cell>
          <cell r="BV46">
            <v>161</v>
          </cell>
          <cell r="BW46">
            <v>8</v>
          </cell>
          <cell r="BX46">
            <v>4153</v>
          </cell>
          <cell r="BY46">
            <v>2</v>
          </cell>
          <cell r="BZ46">
            <v>9</v>
          </cell>
          <cell r="CA46">
            <v>6</v>
          </cell>
          <cell r="CB46">
            <v>75</v>
          </cell>
          <cell r="CC46">
            <v>454</v>
          </cell>
          <cell r="CD46">
            <v>49</v>
          </cell>
          <cell r="CE46">
            <v>7600</v>
          </cell>
          <cell r="CF46">
            <v>631</v>
          </cell>
          <cell r="CG46">
            <v>101</v>
          </cell>
          <cell r="CH46">
            <v>402</v>
          </cell>
          <cell r="CI46">
            <v>104</v>
          </cell>
          <cell r="CJ46">
            <v>12</v>
          </cell>
          <cell r="CK46">
            <v>13</v>
          </cell>
          <cell r="CL46">
            <v>7</v>
          </cell>
          <cell r="CM46">
            <v>126</v>
          </cell>
          <cell r="CN46">
            <v>520</v>
          </cell>
          <cell r="CO46">
            <v>105</v>
          </cell>
        </row>
        <row r="47">
          <cell r="A47" t="str">
            <v>Circuit kilometers 3 phase</v>
          </cell>
          <cell r="B47" t="str">
            <v>KMC3</v>
          </cell>
          <cell r="C47">
            <v>2006</v>
          </cell>
          <cell r="D47">
            <v>47</v>
          </cell>
          <cell r="E47">
            <v>686</v>
          </cell>
          <cell r="F47">
            <v>426</v>
          </cell>
          <cell r="G47">
            <v>161</v>
          </cell>
          <cell r="H47">
            <v>236</v>
          </cell>
          <cell r="I47">
            <v>136</v>
          </cell>
          <cell r="J47">
            <v>117</v>
          </cell>
          <cell r="K47">
            <v>460</v>
          </cell>
          <cell r="L47">
            <v>0</v>
          </cell>
          <cell r="M47">
            <v>68</v>
          </cell>
          <cell r="N47">
            <v>15</v>
          </cell>
          <cell r="O47">
            <v>506</v>
          </cell>
          <cell r="P47">
            <v>10</v>
          </cell>
          <cell r="Q47">
            <v>12</v>
          </cell>
          <cell r="R47">
            <v>5</v>
          </cell>
          <cell r="S47">
            <v>71</v>
          </cell>
          <cell r="T47">
            <v>561</v>
          </cell>
          <cell r="U47">
            <v>0</v>
          </cell>
          <cell r="V47">
            <v>3085</v>
          </cell>
          <cell r="W47">
            <v>14</v>
          </cell>
          <cell r="X47">
            <v>31</v>
          </cell>
          <cell r="Y47">
            <v>166</v>
          </cell>
          <cell r="Z47">
            <v>145</v>
          </cell>
          <cell r="AA47">
            <v>48</v>
          </cell>
          <cell r="AB47">
            <v>4</v>
          </cell>
          <cell r="AC47">
            <v>452</v>
          </cell>
          <cell r="AD47">
            <v>501</v>
          </cell>
          <cell r="AE47">
            <v>481</v>
          </cell>
          <cell r="AF47">
            <v>20</v>
          </cell>
          <cell r="AG47">
            <v>108</v>
          </cell>
          <cell r="AH47">
            <v>455</v>
          </cell>
          <cell r="AI47">
            <v>609</v>
          </cell>
          <cell r="AJ47">
            <v>393</v>
          </cell>
          <cell r="AK47">
            <v>27</v>
          </cell>
          <cell r="AL47">
            <v>1718</v>
          </cell>
          <cell r="AM47">
            <v>10</v>
          </cell>
          <cell r="AN47">
            <v>42</v>
          </cell>
          <cell r="AO47">
            <v>1112</v>
          </cell>
          <cell r="AP47">
            <v>45230</v>
          </cell>
          <cell r="AQ47">
            <v>45221</v>
          </cell>
          <cell r="AR47">
            <v>9</v>
          </cell>
          <cell r="AS47">
            <v>2910</v>
          </cell>
          <cell r="AT47">
            <v>298</v>
          </cell>
          <cell r="AU47">
            <v>61</v>
          </cell>
          <cell r="AV47">
            <v>251</v>
          </cell>
          <cell r="AW47">
            <v>758</v>
          </cell>
          <cell r="AX47">
            <v>72</v>
          </cell>
          <cell r="AY47">
            <v>156</v>
          </cell>
          <cell r="AZ47">
            <v>1177</v>
          </cell>
          <cell r="BA47">
            <v>59</v>
          </cell>
          <cell r="BB47">
            <v>78</v>
          </cell>
          <cell r="BC47">
            <v>404</v>
          </cell>
          <cell r="BD47">
            <v>1</v>
          </cell>
          <cell r="BE47">
            <v>302</v>
          </cell>
          <cell r="BF47">
            <v>271</v>
          </cell>
          <cell r="BG47">
            <v>31</v>
          </cell>
          <cell r="BH47">
            <v>574</v>
          </cell>
          <cell r="BI47">
            <v>369</v>
          </cell>
          <cell r="BJ47">
            <v>205</v>
          </cell>
          <cell r="BK47">
            <v>180</v>
          </cell>
          <cell r="BL47">
            <v>309</v>
          </cell>
          <cell r="BM47">
            <v>358</v>
          </cell>
          <cell r="BN47">
            <v>200</v>
          </cell>
          <cell r="BO47">
            <v>714</v>
          </cell>
          <cell r="BP47">
            <v>87</v>
          </cell>
          <cell r="BQ47">
            <v>221</v>
          </cell>
          <cell r="BR47">
            <v>351</v>
          </cell>
          <cell r="BS47">
            <v>96</v>
          </cell>
          <cell r="BT47">
            <v>455</v>
          </cell>
          <cell r="BU47">
            <v>84</v>
          </cell>
          <cell r="BV47">
            <v>370</v>
          </cell>
          <cell r="BW47">
            <v>0</v>
          </cell>
          <cell r="BX47">
            <v>2751</v>
          </cell>
          <cell r="BY47">
            <v>34</v>
          </cell>
          <cell r="BZ47">
            <v>443</v>
          </cell>
          <cell r="CA47">
            <v>72</v>
          </cell>
          <cell r="CB47">
            <v>153</v>
          </cell>
          <cell r="CC47">
            <v>755</v>
          </cell>
          <cell r="CD47">
            <v>88</v>
          </cell>
          <cell r="CE47">
            <v>0</v>
          </cell>
          <cell r="CF47">
            <v>1046</v>
          </cell>
          <cell r="CG47">
            <v>92</v>
          </cell>
          <cell r="CH47">
            <v>886</v>
          </cell>
          <cell r="CI47">
            <v>277</v>
          </cell>
          <cell r="CJ47">
            <v>139</v>
          </cell>
          <cell r="CK47">
            <v>44</v>
          </cell>
          <cell r="CL47">
            <v>20</v>
          </cell>
          <cell r="CM47">
            <v>244</v>
          </cell>
          <cell r="CN47">
            <v>443</v>
          </cell>
          <cell r="CO47">
            <v>144</v>
          </cell>
        </row>
        <row r="48">
          <cell r="A48" t="str">
            <v>Circuit kilometers 2 phase</v>
          </cell>
          <cell r="B48" t="str">
            <v>KMC2</v>
          </cell>
          <cell r="C48">
            <v>2006</v>
          </cell>
          <cell r="D48">
            <v>0</v>
          </cell>
          <cell r="E48">
            <v>0</v>
          </cell>
          <cell r="F48">
            <v>6</v>
          </cell>
          <cell r="G48">
            <v>10</v>
          </cell>
          <cell r="H48">
            <v>0</v>
          </cell>
          <cell r="I48">
            <v>0</v>
          </cell>
          <cell r="J48">
            <v>0</v>
          </cell>
          <cell r="K48">
            <v>2</v>
          </cell>
          <cell r="L48">
            <v>0</v>
          </cell>
          <cell r="M48">
            <v>0</v>
          </cell>
          <cell r="N48">
            <v>2</v>
          </cell>
          <cell r="O48">
            <v>2</v>
          </cell>
          <cell r="P48">
            <v>1</v>
          </cell>
          <cell r="Q48">
            <v>1</v>
          </cell>
          <cell r="R48">
            <v>0</v>
          </cell>
          <cell r="S48">
            <v>1</v>
          </cell>
          <cell r="T48">
            <v>26</v>
          </cell>
          <cell r="U48">
            <v>0</v>
          </cell>
          <cell r="V48">
            <v>101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8</v>
          </cell>
          <cell r="AB48">
            <v>0</v>
          </cell>
          <cell r="AC48">
            <v>37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59</v>
          </cell>
          <cell r="AJ48">
            <v>0</v>
          </cell>
          <cell r="AK48">
            <v>0</v>
          </cell>
          <cell r="AL48">
            <v>20</v>
          </cell>
          <cell r="AM48">
            <v>1</v>
          </cell>
          <cell r="AN48">
            <v>0</v>
          </cell>
          <cell r="AO48">
            <v>22</v>
          </cell>
          <cell r="AP48">
            <v>3582</v>
          </cell>
          <cell r="AQ48">
            <v>3582</v>
          </cell>
          <cell r="AR48">
            <v>0</v>
          </cell>
          <cell r="AS48">
            <v>220</v>
          </cell>
          <cell r="AT48">
            <v>4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36</v>
          </cell>
          <cell r="AZ48">
            <v>0</v>
          </cell>
          <cell r="BA48">
            <v>0</v>
          </cell>
          <cell r="BB48">
            <v>0</v>
          </cell>
          <cell r="BC48">
            <v>25</v>
          </cell>
          <cell r="BD48">
            <v>0</v>
          </cell>
          <cell r="BE48">
            <v>7</v>
          </cell>
          <cell r="BF48">
            <v>0</v>
          </cell>
          <cell r="BG48">
            <v>7</v>
          </cell>
          <cell r="BH48">
            <v>0</v>
          </cell>
          <cell r="BI48">
            <v>1</v>
          </cell>
          <cell r="BJ48">
            <v>5</v>
          </cell>
          <cell r="BK48">
            <v>0</v>
          </cell>
          <cell r="BL48">
            <v>2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6</v>
          </cell>
          <cell r="BR48">
            <v>0</v>
          </cell>
          <cell r="BS48">
            <v>1</v>
          </cell>
          <cell r="BT48">
            <v>10</v>
          </cell>
          <cell r="BU48">
            <v>0</v>
          </cell>
          <cell r="BV48">
            <v>8</v>
          </cell>
          <cell r="BW48">
            <v>0</v>
          </cell>
          <cell r="BX48">
            <v>79</v>
          </cell>
          <cell r="BY48">
            <v>1</v>
          </cell>
          <cell r="BZ48">
            <v>0</v>
          </cell>
          <cell r="CA48">
            <v>0</v>
          </cell>
          <cell r="CB48">
            <v>16</v>
          </cell>
          <cell r="CC48">
            <v>0</v>
          </cell>
          <cell r="CD48">
            <v>0</v>
          </cell>
          <cell r="CE48">
            <v>0</v>
          </cell>
          <cell r="CF48">
            <v>21</v>
          </cell>
          <cell r="CG48">
            <v>8</v>
          </cell>
          <cell r="CH48">
            <v>42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4</v>
          </cell>
          <cell r="CN48">
            <v>10</v>
          </cell>
          <cell r="CO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2006</v>
          </cell>
          <cell r="D49">
            <v>45</v>
          </cell>
          <cell r="E49">
            <v>761</v>
          </cell>
          <cell r="F49">
            <v>314</v>
          </cell>
          <cell r="G49">
            <v>148</v>
          </cell>
          <cell r="H49">
            <v>256</v>
          </cell>
          <cell r="I49">
            <v>481</v>
          </cell>
          <cell r="J49">
            <v>233</v>
          </cell>
          <cell r="K49">
            <v>634</v>
          </cell>
          <cell r="L49">
            <v>0</v>
          </cell>
          <cell r="M49">
            <v>72</v>
          </cell>
          <cell r="N49">
            <v>9</v>
          </cell>
          <cell r="O49">
            <v>277</v>
          </cell>
          <cell r="P49">
            <v>10</v>
          </cell>
          <cell r="Q49">
            <v>14</v>
          </cell>
          <cell r="R49">
            <v>2</v>
          </cell>
          <cell r="S49">
            <v>72</v>
          </cell>
          <cell r="T49">
            <v>549</v>
          </cell>
          <cell r="U49">
            <v>0</v>
          </cell>
          <cell r="V49">
            <v>1906</v>
          </cell>
          <cell r="W49">
            <v>106</v>
          </cell>
          <cell r="X49">
            <v>105</v>
          </cell>
          <cell r="Y49">
            <v>296</v>
          </cell>
          <cell r="Z49">
            <v>123</v>
          </cell>
          <cell r="AA49">
            <v>27</v>
          </cell>
          <cell r="AB49">
            <v>4</v>
          </cell>
          <cell r="AC49">
            <v>1342</v>
          </cell>
          <cell r="AD49">
            <v>369</v>
          </cell>
          <cell r="AE49">
            <v>352</v>
          </cell>
          <cell r="AF49">
            <v>17</v>
          </cell>
          <cell r="AG49">
            <v>94</v>
          </cell>
          <cell r="AH49">
            <v>547</v>
          </cell>
          <cell r="AI49">
            <v>1025</v>
          </cell>
          <cell r="AJ49">
            <v>940</v>
          </cell>
          <cell r="AK49">
            <v>41</v>
          </cell>
          <cell r="AL49">
            <v>1527</v>
          </cell>
          <cell r="AM49">
            <v>9</v>
          </cell>
          <cell r="AN49">
            <v>23</v>
          </cell>
          <cell r="AO49">
            <v>1467</v>
          </cell>
          <cell r="AP49">
            <v>71066</v>
          </cell>
          <cell r="AQ49">
            <v>71055</v>
          </cell>
          <cell r="AR49">
            <v>11</v>
          </cell>
          <cell r="AS49">
            <v>2321</v>
          </cell>
          <cell r="AT49">
            <v>218</v>
          </cell>
          <cell r="AU49">
            <v>37</v>
          </cell>
          <cell r="AV49">
            <v>96</v>
          </cell>
          <cell r="AW49">
            <v>1028</v>
          </cell>
          <cell r="AX49">
            <v>42</v>
          </cell>
          <cell r="AY49">
            <v>109</v>
          </cell>
          <cell r="AZ49">
            <v>1391</v>
          </cell>
          <cell r="BA49">
            <v>45</v>
          </cell>
          <cell r="BB49">
            <v>25</v>
          </cell>
          <cell r="BC49">
            <v>363</v>
          </cell>
          <cell r="BD49">
            <v>3</v>
          </cell>
          <cell r="BE49">
            <v>688</v>
          </cell>
          <cell r="BF49">
            <v>384</v>
          </cell>
          <cell r="BG49">
            <v>304</v>
          </cell>
          <cell r="BH49">
            <v>1250</v>
          </cell>
          <cell r="BI49">
            <v>408</v>
          </cell>
          <cell r="BJ49">
            <v>842</v>
          </cell>
          <cell r="BK49">
            <v>150</v>
          </cell>
          <cell r="BL49">
            <v>342</v>
          </cell>
          <cell r="BM49">
            <v>242</v>
          </cell>
          <cell r="BN49">
            <v>170</v>
          </cell>
          <cell r="BO49">
            <v>658</v>
          </cell>
          <cell r="BP49">
            <v>69</v>
          </cell>
          <cell r="BQ49">
            <v>75</v>
          </cell>
          <cell r="BR49">
            <v>583</v>
          </cell>
          <cell r="BS49">
            <v>51</v>
          </cell>
          <cell r="BT49">
            <v>258</v>
          </cell>
          <cell r="BU49">
            <v>44</v>
          </cell>
          <cell r="BV49">
            <v>186</v>
          </cell>
          <cell r="BW49">
            <v>0</v>
          </cell>
          <cell r="BX49">
            <v>3188</v>
          </cell>
          <cell r="BY49">
            <v>20</v>
          </cell>
          <cell r="BZ49">
            <v>35</v>
          </cell>
          <cell r="CA49">
            <v>139</v>
          </cell>
          <cell r="CB49">
            <v>78</v>
          </cell>
          <cell r="CC49">
            <v>584</v>
          </cell>
          <cell r="CD49">
            <v>63</v>
          </cell>
          <cell r="CE49">
            <v>0</v>
          </cell>
          <cell r="CF49">
            <v>771</v>
          </cell>
          <cell r="CG49">
            <v>124</v>
          </cell>
          <cell r="CH49">
            <v>414</v>
          </cell>
          <cell r="CI49">
            <v>153</v>
          </cell>
          <cell r="CJ49">
            <v>26</v>
          </cell>
          <cell r="CK49">
            <v>21</v>
          </cell>
          <cell r="CL49">
            <v>14</v>
          </cell>
          <cell r="CM49">
            <v>186</v>
          </cell>
          <cell r="CN49">
            <v>543</v>
          </cell>
          <cell r="CO49">
            <v>113</v>
          </cell>
        </row>
        <row r="50">
          <cell r="A50" t="str">
            <v>No transmission transformers</v>
          </cell>
          <cell r="B50" t="str">
            <v>NTRST</v>
          </cell>
          <cell r="C50">
            <v>2006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22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1</v>
          </cell>
          <cell r="AO50">
            <v>2</v>
          </cell>
          <cell r="AP50">
            <v>277</v>
          </cell>
          <cell r="AQ50">
            <v>277</v>
          </cell>
          <cell r="AR50">
            <v>0</v>
          </cell>
          <cell r="AS50">
            <v>22</v>
          </cell>
          <cell r="AT50">
            <v>0</v>
          </cell>
          <cell r="AU50">
            <v>3</v>
          </cell>
          <cell r="AV50">
            <v>0</v>
          </cell>
          <cell r="AW50">
            <v>16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2</v>
          </cell>
          <cell r="BJ50">
            <v>0</v>
          </cell>
          <cell r="BK50">
            <v>2</v>
          </cell>
          <cell r="BL50">
            <v>1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8</v>
          </cell>
          <cell r="BU50">
            <v>0</v>
          </cell>
          <cell r="BV50">
            <v>0</v>
          </cell>
          <cell r="BW50">
            <v>0</v>
          </cell>
          <cell r="BX50">
            <v>10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2</v>
          </cell>
          <cell r="CF50">
            <v>0</v>
          </cell>
          <cell r="CG50">
            <v>0</v>
          </cell>
          <cell r="CH50">
            <v>8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2006</v>
          </cell>
          <cell r="D51">
            <v>4</v>
          </cell>
          <cell r="E51">
            <v>40</v>
          </cell>
          <cell r="F51">
            <v>23</v>
          </cell>
          <cell r="G51">
            <v>2</v>
          </cell>
          <cell r="H51">
            <v>4</v>
          </cell>
          <cell r="I51">
            <v>0</v>
          </cell>
          <cell r="J51">
            <v>12</v>
          </cell>
          <cell r="K51">
            <v>6</v>
          </cell>
          <cell r="L51">
            <v>8</v>
          </cell>
          <cell r="M51">
            <v>6</v>
          </cell>
          <cell r="N51">
            <v>0</v>
          </cell>
          <cell r="O51">
            <v>0</v>
          </cell>
          <cell r="P51">
            <v>4</v>
          </cell>
          <cell r="Q51">
            <v>1</v>
          </cell>
          <cell r="R51">
            <v>0</v>
          </cell>
          <cell r="S51">
            <v>0</v>
          </cell>
          <cell r="T51">
            <v>23</v>
          </cell>
          <cell r="U51">
            <v>8</v>
          </cell>
          <cell r="V51">
            <v>107</v>
          </cell>
          <cell r="W51">
            <v>10</v>
          </cell>
          <cell r="X51">
            <v>0</v>
          </cell>
          <cell r="Y51">
            <v>6</v>
          </cell>
          <cell r="Z51">
            <v>10</v>
          </cell>
          <cell r="AA51">
            <v>0</v>
          </cell>
          <cell r="AB51">
            <v>0</v>
          </cell>
          <cell r="AC51">
            <v>21</v>
          </cell>
          <cell r="AD51">
            <v>34</v>
          </cell>
          <cell r="AE51">
            <v>27</v>
          </cell>
          <cell r="AF51">
            <v>7</v>
          </cell>
          <cell r="AG51">
            <v>0</v>
          </cell>
          <cell r="AH51">
            <v>0</v>
          </cell>
          <cell r="AI51">
            <v>14</v>
          </cell>
          <cell r="AJ51">
            <v>74</v>
          </cell>
          <cell r="AK51">
            <v>0</v>
          </cell>
          <cell r="AL51">
            <v>80</v>
          </cell>
          <cell r="AM51">
            <v>0</v>
          </cell>
          <cell r="AN51">
            <v>3</v>
          </cell>
          <cell r="AO51">
            <v>24</v>
          </cell>
          <cell r="AP51">
            <v>1421</v>
          </cell>
          <cell r="AQ51">
            <v>1421</v>
          </cell>
          <cell r="AR51">
            <v>0</v>
          </cell>
          <cell r="AS51">
            <v>154</v>
          </cell>
          <cell r="AT51">
            <v>17</v>
          </cell>
          <cell r="AU51">
            <v>0</v>
          </cell>
          <cell r="AV51">
            <v>34</v>
          </cell>
          <cell r="AW51">
            <v>7</v>
          </cell>
          <cell r="AX51">
            <v>0</v>
          </cell>
          <cell r="AY51">
            <v>7</v>
          </cell>
          <cell r="AZ51">
            <v>49</v>
          </cell>
          <cell r="BA51">
            <v>0</v>
          </cell>
          <cell r="BB51">
            <v>6</v>
          </cell>
          <cell r="BC51">
            <v>0</v>
          </cell>
          <cell r="BD51">
            <v>0</v>
          </cell>
          <cell r="BE51">
            <v>13</v>
          </cell>
          <cell r="BF51">
            <v>13</v>
          </cell>
          <cell r="BG51">
            <v>0</v>
          </cell>
          <cell r="BH51">
            <v>0</v>
          </cell>
          <cell r="BI51">
            <v>14</v>
          </cell>
          <cell r="BJ51">
            <v>0</v>
          </cell>
          <cell r="BK51">
            <v>32</v>
          </cell>
          <cell r="BL51">
            <v>13</v>
          </cell>
          <cell r="BM51">
            <v>21</v>
          </cell>
          <cell r="BN51">
            <v>0</v>
          </cell>
          <cell r="BO51">
            <v>38</v>
          </cell>
          <cell r="BP51">
            <v>0</v>
          </cell>
          <cell r="BQ51">
            <v>0</v>
          </cell>
          <cell r="BR51">
            <v>16</v>
          </cell>
          <cell r="BS51">
            <v>11</v>
          </cell>
          <cell r="BT51">
            <v>33</v>
          </cell>
          <cell r="BU51">
            <v>5</v>
          </cell>
          <cell r="BV51">
            <v>39</v>
          </cell>
          <cell r="BW51">
            <v>7</v>
          </cell>
          <cell r="BX51">
            <v>17</v>
          </cell>
          <cell r="BY51">
            <v>5</v>
          </cell>
          <cell r="BZ51">
            <v>9</v>
          </cell>
          <cell r="CA51">
            <v>0</v>
          </cell>
          <cell r="CB51">
            <v>0</v>
          </cell>
          <cell r="CC51">
            <v>37</v>
          </cell>
          <cell r="CD51">
            <v>3</v>
          </cell>
          <cell r="CE51">
            <v>0</v>
          </cell>
          <cell r="CF51">
            <v>66</v>
          </cell>
          <cell r="CG51">
            <v>3</v>
          </cell>
          <cell r="CH51">
            <v>27</v>
          </cell>
          <cell r="CI51">
            <v>446</v>
          </cell>
          <cell r="CJ51">
            <v>6</v>
          </cell>
          <cell r="CK51">
            <v>4</v>
          </cell>
          <cell r="CL51">
            <v>0</v>
          </cell>
          <cell r="CM51">
            <v>26</v>
          </cell>
          <cell r="CN51">
            <v>17</v>
          </cell>
          <cell r="CO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2006</v>
          </cell>
          <cell r="D52">
            <v>324</v>
          </cell>
          <cell r="E52">
            <v>8901</v>
          </cell>
          <cell r="F52">
            <v>5016</v>
          </cell>
          <cell r="G52">
            <v>3041</v>
          </cell>
          <cell r="H52">
            <v>3364</v>
          </cell>
          <cell r="I52">
            <v>8880</v>
          </cell>
          <cell r="J52">
            <v>2030</v>
          </cell>
          <cell r="K52">
            <v>6803</v>
          </cell>
          <cell r="L52">
            <v>2338</v>
          </cell>
          <cell r="M52">
            <v>815</v>
          </cell>
          <cell r="N52">
            <v>1</v>
          </cell>
          <cell r="O52">
            <v>3603</v>
          </cell>
          <cell r="P52">
            <v>239</v>
          </cell>
          <cell r="Q52">
            <v>281</v>
          </cell>
          <cell r="R52">
            <v>68</v>
          </cell>
          <cell r="S52">
            <v>1526</v>
          </cell>
          <cell r="T52">
            <v>8016</v>
          </cell>
          <cell r="U52">
            <v>785</v>
          </cell>
          <cell r="V52">
            <v>25400</v>
          </cell>
          <cell r="W52">
            <v>1563</v>
          </cell>
          <cell r="X52">
            <v>721</v>
          </cell>
          <cell r="Y52">
            <v>3100</v>
          </cell>
          <cell r="Z52">
            <v>2418</v>
          </cell>
          <cell r="AA52">
            <v>792</v>
          </cell>
          <cell r="AB52">
            <v>75</v>
          </cell>
          <cell r="AC52">
            <v>6000</v>
          </cell>
          <cell r="AD52">
            <v>5496</v>
          </cell>
          <cell r="AE52">
            <v>5066</v>
          </cell>
          <cell r="AF52">
            <v>430</v>
          </cell>
          <cell r="AG52">
            <v>1414</v>
          </cell>
          <cell r="AH52">
            <v>5570</v>
          </cell>
          <cell r="AI52">
            <v>7039</v>
          </cell>
          <cell r="AJ52">
            <v>3617</v>
          </cell>
          <cell r="AK52">
            <v>59</v>
          </cell>
          <cell r="AL52">
            <v>23459</v>
          </cell>
          <cell r="AM52">
            <v>177</v>
          </cell>
          <cell r="AN52">
            <v>737</v>
          </cell>
          <cell r="AO52">
            <v>14449</v>
          </cell>
          <cell r="AP52">
            <v>520182</v>
          </cell>
          <cell r="AQ52">
            <v>520010</v>
          </cell>
          <cell r="AR52">
            <v>172</v>
          </cell>
          <cell r="AS52">
            <v>38500</v>
          </cell>
          <cell r="AT52">
            <v>3024</v>
          </cell>
          <cell r="AU52">
            <v>688</v>
          </cell>
          <cell r="AV52">
            <v>2200</v>
          </cell>
          <cell r="AW52">
            <v>9853</v>
          </cell>
          <cell r="AX52">
            <v>975</v>
          </cell>
          <cell r="AY52">
            <v>1927</v>
          </cell>
          <cell r="AZ52">
            <v>14788</v>
          </cell>
          <cell r="BA52">
            <v>1113</v>
          </cell>
          <cell r="BB52">
            <v>1235</v>
          </cell>
          <cell r="BC52">
            <v>4320</v>
          </cell>
          <cell r="BD52">
            <v>15</v>
          </cell>
          <cell r="BE52">
            <v>3923</v>
          </cell>
          <cell r="BF52">
            <v>3268</v>
          </cell>
          <cell r="BG52">
            <v>655</v>
          </cell>
          <cell r="BH52">
            <v>8844</v>
          </cell>
          <cell r="BI52">
            <v>4030</v>
          </cell>
          <cell r="BJ52">
            <v>4814</v>
          </cell>
          <cell r="BK52">
            <v>1701</v>
          </cell>
          <cell r="BL52">
            <v>4389</v>
          </cell>
          <cell r="BM52">
            <v>3912</v>
          </cell>
          <cell r="BN52">
            <v>0</v>
          </cell>
          <cell r="BO52">
            <v>7980</v>
          </cell>
          <cell r="BP52">
            <v>1252</v>
          </cell>
          <cell r="BQ52">
            <v>1737</v>
          </cell>
          <cell r="BR52">
            <v>6275</v>
          </cell>
          <cell r="BS52">
            <v>1592</v>
          </cell>
          <cell r="BT52">
            <v>5927</v>
          </cell>
          <cell r="BU52">
            <v>687</v>
          </cell>
          <cell r="BV52">
            <v>3733</v>
          </cell>
          <cell r="BW52">
            <v>2047</v>
          </cell>
          <cell r="BX52">
            <v>30676</v>
          </cell>
          <cell r="BY52">
            <v>640</v>
          </cell>
          <cell r="BZ52">
            <v>965</v>
          </cell>
          <cell r="CA52">
            <v>942</v>
          </cell>
          <cell r="CB52">
            <v>1314</v>
          </cell>
          <cell r="CC52">
            <v>6919</v>
          </cell>
          <cell r="CD52">
            <v>850</v>
          </cell>
          <cell r="CE52">
            <v>66000</v>
          </cell>
          <cell r="CF52">
            <v>15182</v>
          </cell>
          <cell r="CG52">
            <v>1407</v>
          </cell>
          <cell r="CH52">
            <v>8942</v>
          </cell>
          <cell r="CI52">
            <v>2024</v>
          </cell>
          <cell r="CJ52">
            <v>667</v>
          </cell>
          <cell r="CK52">
            <v>452</v>
          </cell>
          <cell r="CL52">
            <v>0</v>
          </cell>
          <cell r="CM52">
            <v>2987</v>
          </cell>
          <cell r="CN52">
            <v>5152</v>
          </cell>
          <cell r="CO52">
            <v>1626</v>
          </cell>
        </row>
        <row r="53">
          <cell r="A53" t="str">
            <v>Utility average load factor</v>
          </cell>
          <cell r="B53" t="str">
            <v>LF</v>
          </cell>
          <cell r="C53">
            <v>2006</v>
          </cell>
          <cell r="D53">
            <v>79</v>
          </cell>
          <cell r="E53">
            <v>65</v>
          </cell>
          <cell r="F53">
            <v>77</v>
          </cell>
          <cell r="G53">
            <v>65</v>
          </cell>
          <cell r="H53">
            <v>85</v>
          </cell>
          <cell r="I53">
            <v>70</v>
          </cell>
          <cell r="J53">
            <v>75</v>
          </cell>
          <cell r="K53">
            <v>72</v>
          </cell>
          <cell r="L53">
            <v>71</v>
          </cell>
          <cell r="M53">
            <v>71</v>
          </cell>
          <cell r="N53">
            <v>74</v>
          </cell>
          <cell r="O53">
            <v>74</v>
          </cell>
          <cell r="P53">
            <v>66</v>
          </cell>
          <cell r="Q53">
            <v>63</v>
          </cell>
          <cell r="R53">
            <v>0</v>
          </cell>
          <cell r="S53">
            <v>0</v>
          </cell>
          <cell r="T53">
            <v>53</v>
          </cell>
          <cell r="U53">
            <v>71</v>
          </cell>
          <cell r="V53">
            <v>73</v>
          </cell>
          <cell r="W53">
            <v>74</v>
          </cell>
          <cell r="X53">
            <v>71</v>
          </cell>
          <cell r="Y53">
            <v>67</v>
          </cell>
          <cell r="Z53">
            <v>89</v>
          </cell>
          <cell r="AA53">
            <v>69</v>
          </cell>
          <cell r="AB53">
            <v>66</v>
          </cell>
          <cell r="AC53">
            <v>76</v>
          </cell>
          <cell r="AD53">
            <v>0</v>
          </cell>
          <cell r="AE53">
            <v>69</v>
          </cell>
          <cell r="AF53">
            <v>71</v>
          </cell>
          <cell r="AG53">
            <v>66</v>
          </cell>
          <cell r="AH53">
            <v>75</v>
          </cell>
          <cell r="AI53">
            <v>60</v>
          </cell>
          <cell r="AJ53">
            <v>0</v>
          </cell>
          <cell r="AK53">
            <v>71</v>
          </cell>
          <cell r="AL53">
            <v>74</v>
          </cell>
          <cell r="AM53">
            <v>70</v>
          </cell>
          <cell r="AN53">
            <v>71</v>
          </cell>
          <cell r="AO53">
            <v>73</v>
          </cell>
          <cell r="AP53">
            <v>0</v>
          </cell>
          <cell r="AQ53">
            <v>78</v>
          </cell>
          <cell r="AR53">
            <v>68</v>
          </cell>
          <cell r="AS53">
            <v>722</v>
          </cell>
          <cell r="AT53">
            <v>54</v>
          </cell>
          <cell r="AU53">
            <v>73</v>
          </cell>
          <cell r="AV53">
            <v>75</v>
          </cell>
          <cell r="AW53">
            <v>72</v>
          </cell>
          <cell r="AX53">
            <v>75</v>
          </cell>
          <cell r="AY53">
            <v>72</v>
          </cell>
          <cell r="AZ53">
            <v>72</v>
          </cell>
          <cell r="BA53">
            <v>0</v>
          </cell>
          <cell r="BB53">
            <v>72</v>
          </cell>
          <cell r="BC53">
            <v>72</v>
          </cell>
          <cell r="BD53">
            <v>0</v>
          </cell>
          <cell r="BE53">
            <v>0</v>
          </cell>
          <cell r="BF53">
            <v>68</v>
          </cell>
          <cell r="BG53">
            <v>69</v>
          </cell>
          <cell r="BH53">
            <v>0</v>
          </cell>
          <cell r="BI53">
            <v>73</v>
          </cell>
          <cell r="BJ53">
            <v>0</v>
          </cell>
          <cell r="BK53">
            <v>69</v>
          </cell>
          <cell r="BL53">
            <v>0</v>
          </cell>
          <cell r="BM53">
            <v>75</v>
          </cell>
          <cell r="BN53">
            <v>72</v>
          </cell>
          <cell r="BO53">
            <v>69</v>
          </cell>
          <cell r="BP53">
            <v>70</v>
          </cell>
          <cell r="BQ53">
            <v>75</v>
          </cell>
          <cell r="BR53">
            <v>59</v>
          </cell>
          <cell r="BS53">
            <v>59</v>
          </cell>
          <cell r="BT53">
            <v>76</v>
          </cell>
          <cell r="BU53">
            <v>70</v>
          </cell>
          <cell r="BV53">
            <v>70</v>
          </cell>
          <cell r="BW53">
            <v>68</v>
          </cell>
          <cell r="BX53">
            <v>69</v>
          </cell>
          <cell r="BY53">
            <v>70</v>
          </cell>
          <cell r="BZ53">
            <v>0</v>
          </cell>
          <cell r="CA53">
            <v>8</v>
          </cell>
          <cell r="CB53">
            <v>56</v>
          </cell>
          <cell r="CC53">
            <v>75</v>
          </cell>
          <cell r="CD53">
            <v>70</v>
          </cell>
          <cell r="CE53">
            <v>74</v>
          </cell>
          <cell r="CF53">
            <v>72</v>
          </cell>
          <cell r="CG53">
            <v>66</v>
          </cell>
          <cell r="CH53">
            <v>71</v>
          </cell>
          <cell r="CI53">
            <v>66</v>
          </cell>
          <cell r="CJ53">
            <v>87</v>
          </cell>
          <cell r="CK53">
            <v>76</v>
          </cell>
          <cell r="CL53">
            <v>70</v>
          </cell>
          <cell r="CM53">
            <v>71</v>
          </cell>
          <cell r="CN53">
            <v>70</v>
          </cell>
          <cell r="CO53">
            <v>70</v>
          </cell>
        </row>
      </sheetData>
      <sheetData sheetId="29">
        <row r="1">
          <cell r="A1" t="str">
            <v>Distributor Data for Year ended Dec 31st, 2005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Horizon Utilities Corporation</v>
          </cell>
          <cell r="AN1" t="str">
            <v>Hearst Power Distribution Company Limited</v>
          </cell>
          <cell r="AO1" t="str">
            <v>Hydro 2000 Inc.</v>
          </cell>
          <cell r="AP1" t="str">
            <v>Hydro Hawkesbury Inc.</v>
          </cell>
          <cell r="AQ1" t="str">
            <v>Hydro One Brampton Networks Inc.</v>
          </cell>
          <cell r="AR1" t="str">
            <v>Hydro One Networks Inc.</v>
          </cell>
          <cell r="AS1" t="str">
            <v>Hydro One Networks Inc. without Terrace Bay Superior Wires Inc.</v>
          </cell>
          <cell r="AT1" t="str">
            <v>Terrace Bay Superior Wires Inc.</v>
          </cell>
          <cell r="AU1" t="str">
            <v>Hydro Ottawa Limited</v>
          </cell>
          <cell r="AV1" t="str">
            <v>Innisfil Hydro Distribution Systems Limited</v>
          </cell>
          <cell r="AW1" t="str">
            <v>Kenora Hydro Electric Corporation Ltd.</v>
          </cell>
          <cell r="AX1" t="str">
            <v>Kingston Hydro Corporation</v>
          </cell>
          <cell r="AY1" t="str">
            <v>Kitchener-Wilmot Hydro Inc.</v>
          </cell>
          <cell r="AZ1" t="str">
            <v>Lakefront Utilities Inc.</v>
          </cell>
          <cell r="BA1" t="str">
            <v>Lakeland Power Distribution Ltd.</v>
          </cell>
          <cell r="BB1" t="str">
            <v>London Hydro Inc.</v>
          </cell>
          <cell r="BC1" t="str">
            <v>Middlesex Power Distribution Corporation</v>
          </cell>
          <cell r="BD1" t="str">
            <v>Midland Power Utility Corporation</v>
          </cell>
          <cell r="BE1" t="str">
            <v>Milton Hydro Distribution Inc.</v>
          </cell>
          <cell r="BF1" t="str">
            <v>Newbury Power Inc.</v>
          </cell>
          <cell r="BG1" t="str">
            <v>Newmarket - Tay Power Distribution Ltd.</v>
          </cell>
          <cell r="BH1" t="str">
            <v>Newmarket Hydro Ltd.</v>
          </cell>
          <cell r="BI1" t="str">
            <v>Tay Hydro Electric Distribution Company Inc.</v>
          </cell>
          <cell r="BJ1" t="str">
            <v>Niagara Peninsula Energy Inc.</v>
          </cell>
          <cell r="BK1" t="str">
            <v>Niagara Falls Hydro Inc.</v>
          </cell>
          <cell r="BL1" t="str">
            <v>Peninsula West Utilities Limited</v>
          </cell>
          <cell r="BM1" t="str">
            <v>Niagara-on-the-Lake Hydro Inc.</v>
          </cell>
          <cell r="BN1" t="str">
            <v>Norfolk Power Distribution Inc.</v>
          </cell>
          <cell r="BO1" t="str">
            <v>North Bay Hydro Distribution Limited</v>
          </cell>
          <cell r="BP1" t="str">
            <v>Northern Ontario Wires Inc.</v>
          </cell>
          <cell r="BQ1" t="str">
            <v>Oakville Hydro Electricity Distribution Inc.</v>
          </cell>
          <cell r="BR1" t="str">
            <v>Orangeville Hydro Limited</v>
          </cell>
          <cell r="BS1" t="str">
            <v>Orillia Power Distribution Corporation</v>
          </cell>
          <cell r="BT1" t="str">
            <v>Oshawa PUC Networks Inc.</v>
          </cell>
          <cell r="BU1" t="str">
            <v>Ottawa River Power Corporation</v>
          </cell>
          <cell r="BV1" t="str">
            <v>PUC Distribution Inc.</v>
          </cell>
          <cell r="BW1" t="str">
            <v>Parry Sound Power Corporation</v>
          </cell>
          <cell r="BX1" t="str">
            <v>Peterborough Distribution Incorporated</v>
          </cell>
          <cell r="BY1" t="str">
            <v>Port Colborne (CNP)</v>
          </cell>
          <cell r="BZ1" t="str">
            <v>Powerstream Inc.</v>
          </cell>
          <cell r="CA1" t="str">
            <v>PowerStream Inc. without Aurora</v>
          </cell>
          <cell r="CB1" t="str">
            <v>Aurora Hydro Connections Limited</v>
          </cell>
          <cell r="CC1" t="str">
            <v>Renfrew Hydro Inc.</v>
          </cell>
          <cell r="CD1" t="str">
            <v>Rideau St. Lawrence Distribution Inc.</v>
          </cell>
          <cell r="CE1" t="str">
            <v>Sioux Lookout Hydro Inc.</v>
          </cell>
          <cell r="CF1" t="str">
            <v>St. Thomas Energy Inc.</v>
          </cell>
          <cell r="CG1" t="str">
            <v>Thunder Bay Hydro Electricity Distribution Inc.</v>
          </cell>
          <cell r="CH1" t="str">
            <v>Tillsonburg Hydro Inc.</v>
          </cell>
          <cell r="CI1" t="str">
            <v>Toronto Hydro-Electric System Limited</v>
          </cell>
          <cell r="CJ1" t="str">
            <v>Veridian Connections Inc.</v>
          </cell>
          <cell r="CK1" t="str">
            <v>Veridian Connections Inc. without Gravenhurst</v>
          </cell>
          <cell r="CL1" t="str">
            <v>Gravenhurst Hydro Electric Inc.</v>
          </cell>
          <cell r="CM1" t="str">
            <v>Wasaga Distribution Inc.</v>
          </cell>
          <cell r="CN1" t="str">
            <v>Waterloo North Hydro Inc.</v>
          </cell>
          <cell r="CO1" t="str">
            <v>Welland Hydro-Electric System Corp.</v>
          </cell>
          <cell r="CP1" t="str">
            <v>Wellington North Power Inc.</v>
          </cell>
          <cell r="CQ1" t="str">
            <v>West Coast Huron Energy Inc.</v>
          </cell>
          <cell r="CR1" t="str">
            <v>West Perth Power Inc.</v>
          </cell>
          <cell r="CS1" t="str">
            <v>Westario Power Inc.</v>
          </cell>
          <cell r="CT1" t="str">
            <v>Whitby Hydro Electric Corporation</v>
          </cell>
          <cell r="CU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2005</v>
          </cell>
          <cell r="D4">
            <v>3419921.9800000004</v>
          </cell>
          <cell r="E4">
            <v>211370872</v>
          </cell>
          <cell r="F4">
            <v>80809559</v>
          </cell>
          <cell r="G4">
            <v>20371241.549999997</v>
          </cell>
          <cell r="H4">
            <v>62387339.600000009</v>
          </cell>
          <cell r="I4">
            <v>175937129.37999997</v>
          </cell>
          <cell r="J4">
            <v>24407657.660000004</v>
          </cell>
          <cell r="K4">
            <v>146845232</v>
          </cell>
          <cell r="L4">
            <v>54360260.560000002</v>
          </cell>
          <cell r="M4">
            <v>14437578.790000001</v>
          </cell>
          <cell r="N4">
            <v>2151646.2200000002</v>
          </cell>
          <cell r="O4">
            <v>58527885.989999995</v>
          </cell>
          <cell r="P4">
            <v>1245056.7200000002</v>
          </cell>
          <cell r="Q4">
            <v>2626848.7899999996</v>
          </cell>
          <cell r="R4">
            <v>603899.41</v>
          </cell>
          <cell r="S4">
            <v>21402163.41</v>
          </cell>
          <cell r="T4">
            <v>197501118</v>
          </cell>
          <cell r="U4">
            <v>8225100.4900000002</v>
          </cell>
          <cell r="V4">
            <v>751819811</v>
          </cell>
          <cell r="W4">
            <v>18911720.739999995</v>
          </cell>
          <cell r="X4">
            <v>5848621.7800000012</v>
          </cell>
          <cell r="Y4">
            <v>35343230.859999999</v>
          </cell>
          <cell r="Z4">
            <v>62319393.57</v>
          </cell>
          <cell r="AA4">
            <v>9238150.9099999983</v>
          </cell>
          <cell r="AB4">
            <v>1029219.07</v>
          </cell>
          <cell r="AC4">
            <v>87945231.419999987</v>
          </cell>
          <cell r="AD4">
            <v>146844999.44</v>
          </cell>
          <cell r="AE4">
            <v>141467041.19000003</v>
          </cell>
          <cell r="AF4">
            <v>5377958.25</v>
          </cell>
          <cell r="AG4">
            <v>22898520.249999996</v>
          </cell>
          <cell r="AH4">
            <v>114372688.24999997</v>
          </cell>
          <cell r="AI4">
            <v>111867932.05000001</v>
          </cell>
          <cell r="AJ4">
            <v>2504756.2000000002</v>
          </cell>
          <cell r="AK4">
            <v>41578363.970000014</v>
          </cell>
          <cell r="AL4">
            <v>37146919</v>
          </cell>
          <cell r="AM4">
            <v>508947697.95999998</v>
          </cell>
          <cell r="AN4">
            <v>3780266.5300000003</v>
          </cell>
          <cell r="AO4">
            <v>549387.43000000005</v>
          </cell>
          <cell r="AP4">
            <v>2868302.88</v>
          </cell>
          <cell r="AQ4">
            <v>431938553.47000003</v>
          </cell>
          <cell r="AR4">
            <v>5478215064.1799994</v>
          </cell>
          <cell r="AS4">
            <v>5475708100</v>
          </cell>
          <cell r="AT4">
            <v>2506964.1800000002</v>
          </cell>
          <cell r="AU4">
            <v>863603472.04999995</v>
          </cell>
          <cell r="AV4">
            <v>39183280.11999999</v>
          </cell>
          <cell r="AW4">
            <v>11102943.459999999</v>
          </cell>
          <cell r="AX4">
            <v>28849124</v>
          </cell>
          <cell r="AY4">
            <v>257464999.63</v>
          </cell>
          <cell r="AZ4">
            <v>19211278.389999997</v>
          </cell>
          <cell r="BA4">
            <v>18926870.720000003</v>
          </cell>
          <cell r="BB4">
            <v>309256853.66000003</v>
          </cell>
          <cell r="BC4">
            <v>14382192.639999999</v>
          </cell>
          <cell r="BD4">
            <v>14007697.449999999</v>
          </cell>
          <cell r="BE4">
            <v>83988532.370000005</v>
          </cell>
          <cell r="BF4">
            <v>278026</v>
          </cell>
          <cell r="BG4">
            <v>93183241.690000013</v>
          </cell>
          <cell r="BH4">
            <v>86265523</v>
          </cell>
          <cell r="BI4">
            <v>6917718.6900000004</v>
          </cell>
          <cell r="BJ4">
            <v>153214048</v>
          </cell>
          <cell r="BK4">
            <v>108782632</v>
          </cell>
          <cell r="BL4">
            <v>44431416</v>
          </cell>
          <cell r="BM4">
            <v>36194269.57</v>
          </cell>
          <cell r="BN4">
            <v>67650241.529999986</v>
          </cell>
          <cell r="BO4">
            <v>67432884</v>
          </cell>
          <cell r="BP4">
            <v>5494326.9900000002</v>
          </cell>
          <cell r="BQ4">
            <v>147838405.10000002</v>
          </cell>
          <cell r="BR4">
            <v>27004863.559999999</v>
          </cell>
          <cell r="BS4">
            <v>34234390.120000005</v>
          </cell>
          <cell r="BT4">
            <v>115312031.84999999</v>
          </cell>
          <cell r="BU4">
            <v>21807504.909999996</v>
          </cell>
          <cell r="BV4">
            <v>70159059.5</v>
          </cell>
          <cell r="BW4">
            <v>10331623.809999999</v>
          </cell>
          <cell r="BX4">
            <v>56535698.850000009</v>
          </cell>
          <cell r="BY4">
            <v>6757574.6900000004</v>
          </cell>
          <cell r="BZ4">
            <v>911163209.35000014</v>
          </cell>
          <cell r="CA4">
            <v>870451854.83000004</v>
          </cell>
          <cell r="CB4">
            <v>40711354.519999988</v>
          </cell>
          <cell r="CC4">
            <v>10380999.720000003</v>
          </cell>
          <cell r="CD4">
            <v>4381905.67</v>
          </cell>
          <cell r="CE4">
            <v>6623702.9500000002</v>
          </cell>
          <cell r="CF4">
            <v>36059639.57</v>
          </cell>
          <cell r="CG4">
            <v>128297616</v>
          </cell>
          <cell r="CH4">
            <v>12702386.800000001</v>
          </cell>
          <cell r="CI4">
            <v>3270310050.5600004</v>
          </cell>
          <cell r="CJ4">
            <v>256701730</v>
          </cell>
          <cell r="CK4">
            <v>241943430</v>
          </cell>
          <cell r="CL4">
            <v>14758300</v>
          </cell>
          <cell r="CM4">
            <v>17359809.559999999</v>
          </cell>
          <cell r="CN4">
            <v>170601090.33999997</v>
          </cell>
          <cell r="CO4">
            <v>38451458</v>
          </cell>
          <cell r="CP4">
            <v>7099145.1200000001</v>
          </cell>
          <cell r="CQ4">
            <v>4864803</v>
          </cell>
          <cell r="CR4">
            <v>4113267.4900000007</v>
          </cell>
          <cell r="CS4">
            <v>29897339</v>
          </cell>
          <cell r="CT4">
            <v>114004380.40999998</v>
          </cell>
          <cell r="CU4">
            <v>26039919.610000003</v>
          </cell>
        </row>
        <row r="5">
          <cell r="A5" t="str">
            <v>Accumulated Amortization</v>
          </cell>
          <cell r="B5" t="str">
            <v>ACCDEP</v>
          </cell>
          <cell r="C5">
            <v>2005</v>
          </cell>
          <cell r="D5">
            <v>-2289322.5099999998</v>
          </cell>
          <cell r="E5">
            <v>-79370223</v>
          </cell>
          <cell r="F5">
            <v>-33407373</v>
          </cell>
          <cell r="G5">
            <v>-4158441.29</v>
          </cell>
          <cell r="H5">
            <v>-11329394.530000001</v>
          </cell>
          <cell r="I5">
            <v>-91975155.760000005</v>
          </cell>
          <cell r="J5">
            <v>-10131428.789999999</v>
          </cell>
          <cell r="K5">
            <v>-63426722</v>
          </cell>
          <cell r="L5">
            <v>-19248687.960000001</v>
          </cell>
          <cell r="M5">
            <v>-6580705.1299999999</v>
          </cell>
          <cell r="N5">
            <v>-1229407.72</v>
          </cell>
          <cell r="O5">
            <v>-14978637.85</v>
          </cell>
          <cell r="P5">
            <v>-244907.72</v>
          </cell>
          <cell r="Q5">
            <v>-470315.66</v>
          </cell>
          <cell r="R5">
            <v>-333776.31</v>
          </cell>
          <cell r="S5">
            <v>-11035675.67</v>
          </cell>
          <cell r="T5">
            <v>-48882050</v>
          </cell>
          <cell r="U5">
            <v>-2984046.45</v>
          </cell>
          <cell r="V5">
            <v>-313429151</v>
          </cell>
          <cell r="W5">
            <v>-3184988.37</v>
          </cell>
          <cell r="X5">
            <v>-3627702.53</v>
          </cell>
          <cell r="Y5">
            <v>-6920064.0599999996</v>
          </cell>
          <cell r="Z5">
            <v>-31562391.93</v>
          </cell>
          <cell r="AA5">
            <v>-5870097.9199999999</v>
          </cell>
          <cell r="AB5">
            <v>-700306.12</v>
          </cell>
          <cell r="AC5">
            <v>-39812634.439999998</v>
          </cell>
          <cell r="AD5">
            <v>-80712043.800000012</v>
          </cell>
          <cell r="AE5">
            <v>-76850767.870000005</v>
          </cell>
          <cell r="AF5">
            <v>-3861275.93</v>
          </cell>
          <cell r="AG5">
            <v>-9372477.0700000003</v>
          </cell>
          <cell r="AH5">
            <v>-26182670.530000001</v>
          </cell>
          <cell r="AI5">
            <v>-25724897.75</v>
          </cell>
          <cell r="AJ5">
            <v>-457772.78</v>
          </cell>
          <cell r="AK5">
            <v>-11172472.190000001</v>
          </cell>
          <cell r="AL5">
            <v>-8833401</v>
          </cell>
          <cell r="AM5">
            <v>-243161170.81</v>
          </cell>
          <cell r="AN5">
            <v>-2737080.84</v>
          </cell>
          <cell r="AO5">
            <v>-185223.43</v>
          </cell>
          <cell r="AP5">
            <v>-846949.18</v>
          </cell>
          <cell r="AQ5">
            <v>-169258533.77000001</v>
          </cell>
          <cell r="AR5">
            <v>-2177131629.9299998</v>
          </cell>
          <cell r="AS5">
            <v>-2175841300</v>
          </cell>
          <cell r="AT5">
            <v>-1290329.93</v>
          </cell>
          <cell r="AU5">
            <v>-408947230.77000004</v>
          </cell>
          <cell r="AV5">
            <v>-20244528.489999998</v>
          </cell>
          <cell r="AW5">
            <v>-6091388.1299999999</v>
          </cell>
          <cell r="AX5">
            <v>-8407967</v>
          </cell>
          <cell r="AY5">
            <v>-107756958.84</v>
          </cell>
          <cell r="AZ5">
            <v>-9355220.6600000001</v>
          </cell>
          <cell r="BA5">
            <v>-4729667.96</v>
          </cell>
          <cell r="BB5">
            <v>-131390716.56</v>
          </cell>
          <cell r="BC5">
            <v>-7416504.8899999997</v>
          </cell>
          <cell r="BD5">
            <v>-8583571.1899999995</v>
          </cell>
          <cell r="BE5">
            <v>-33693433.210000001</v>
          </cell>
          <cell r="BF5">
            <v>-120801</v>
          </cell>
          <cell r="BG5">
            <v>-40915842.540000007</v>
          </cell>
          <cell r="BH5">
            <v>-36720806</v>
          </cell>
          <cell r="BI5">
            <v>-4195036.54</v>
          </cell>
          <cell r="BJ5">
            <v>-70730324</v>
          </cell>
          <cell r="BK5">
            <v>-50231759</v>
          </cell>
          <cell r="BL5">
            <v>-20498565</v>
          </cell>
          <cell r="BM5">
            <v>-13760243.060000001</v>
          </cell>
          <cell r="BN5">
            <v>-29448520.630000003</v>
          </cell>
          <cell r="BO5">
            <v>-37247110</v>
          </cell>
          <cell r="BP5">
            <v>-1950836.89</v>
          </cell>
          <cell r="BQ5">
            <v>-43941335.350000001</v>
          </cell>
          <cell r="BR5">
            <v>-12274280.07</v>
          </cell>
          <cell r="BS5">
            <v>-19235843.050000001</v>
          </cell>
          <cell r="BT5">
            <v>-63362308.280000001</v>
          </cell>
          <cell r="BU5">
            <v>-12767569.07</v>
          </cell>
          <cell r="BV5">
            <v>-38991564.009999998</v>
          </cell>
          <cell r="BW5">
            <v>-5726282.8600000003</v>
          </cell>
          <cell r="BX5">
            <v>-14802477.449999999</v>
          </cell>
          <cell r="BY5">
            <v>-374716.51</v>
          </cell>
          <cell r="BZ5">
            <v>-393693722.94</v>
          </cell>
          <cell r="CA5">
            <v>-373035555.49000001</v>
          </cell>
          <cell r="CB5">
            <v>-20658167.449999999</v>
          </cell>
          <cell r="CC5">
            <v>-6299715.7599999998</v>
          </cell>
          <cell r="CD5">
            <v>-745481.88</v>
          </cell>
          <cell r="CE5">
            <v>-1368548.51</v>
          </cell>
          <cell r="CF5">
            <v>-14262245.869999999</v>
          </cell>
          <cell r="CG5">
            <v>-64425736</v>
          </cell>
          <cell r="CH5">
            <v>-6336046.4199999999</v>
          </cell>
          <cell r="CI5">
            <v>-1616925866.74</v>
          </cell>
          <cell r="CJ5">
            <v>-121631462</v>
          </cell>
          <cell r="CK5">
            <v>-116456936</v>
          </cell>
          <cell r="CL5">
            <v>-5174526</v>
          </cell>
          <cell r="CM5">
            <v>-8079073.1899999995</v>
          </cell>
          <cell r="CN5">
            <v>-71139802.379999995</v>
          </cell>
          <cell r="CO5">
            <v>-19059623</v>
          </cell>
          <cell r="CP5">
            <v>-4228038.17</v>
          </cell>
          <cell r="CQ5">
            <v>-1094936</v>
          </cell>
          <cell r="CR5">
            <v>-2078776.68</v>
          </cell>
          <cell r="CS5">
            <v>-5887771</v>
          </cell>
          <cell r="CT5">
            <v>-47208911.710000001</v>
          </cell>
          <cell r="CU5">
            <v>-7991788.9000000004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</row>
        <row r="7">
          <cell r="A7" t="str">
            <v>Plant Additions</v>
          </cell>
          <cell r="B7" t="str">
            <v>PADD</v>
          </cell>
          <cell r="C7">
            <v>2005</v>
          </cell>
          <cell r="D7">
            <v>230883</v>
          </cell>
          <cell r="E7">
            <v>16907754</v>
          </cell>
          <cell r="F7">
            <v>5147855</v>
          </cell>
          <cell r="G7">
            <v>5096148</v>
          </cell>
          <cell r="H7">
            <v>11065762</v>
          </cell>
          <cell r="I7">
            <v>7409269.6399999997</v>
          </cell>
          <cell r="J7">
            <v>1018728.11</v>
          </cell>
          <cell r="K7">
            <v>7338653.2000000002</v>
          </cell>
          <cell r="L7">
            <v>4498639.3899999997</v>
          </cell>
          <cell r="M7">
            <v>591475.34</v>
          </cell>
          <cell r="N7">
            <v>33079.96</v>
          </cell>
          <cell r="O7">
            <v>3795188</v>
          </cell>
          <cell r="P7">
            <v>26379</v>
          </cell>
          <cell r="Q7">
            <v>153743</v>
          </cell>
          <cell r="R7">
            <v>3205.16</v>
          </cell>
          <cell r="S7">
            <v>826248.11</v>
          </cell>
          <cell r="T7">
            <v>6266503</v>
          </cell>
          <cell r="U7">
            <v>1368191.94</v>
          </cell>
          <cell r="V7">
            <v>30245000</v>
          </cell>
          <cell r="W7">
            <v>1316101.05</v>
          </cell>
          <cell r="X7">
            <v>117089.86</v>
          </cell>
          <cell r="Y7">
            <v>1193755</v>
          </cell>
          <cell r="Z7">
            <v>3060463</v>
          </cell>
          <cell r="AA7">
            <v>83425</v>
          </cell>
          <cell r="AB7">
            <v>1933</v>
          </cell>
          <cell r="AC7">
            <v>0</v>
          </cell>
          <cell r="AD7">
            <v>5307086.5999999996</v>
          </cell>
          <cell r="AE7">
            <v>5273803.3499999996</v>
          </cell>
          <cell r="AF7">
            <v>33283.25</v>
          </cell>
          <cell r="AG7">
            <v>1124268.3600000001</v>
          </cell>
          <cell r="AH7">
            <v>0</v>
          </cell>
          <cell r="AI7">
            <v>9874449.5199999996</v>
          </cell>
          <cell r="AJ7">
            <v>261847.75</v>
          </cell>
          <cell r="AK7">
            <v>2363411.67</v>
          </cell>
          <cell r="AL7">
            <v>3750244</v>
          </cell>
          <cell r="AM7">
            <v>16756798.85</v>
          </cell>
          <cell r="AN7">
            <v>108950</v>
          </cell>
          <cell r="AO7">
            <v>0</v>
          </cell>
          <cell r="AP7">
            <v>156358.03</v>
          </cell>
          <cell r="AQ7">
            <v>17698000</v>
          </cell>
          <cell r="AR7">
            <v>286440020.05000001</v>
          </cell>
          <cell r="AS7">
            <v>286400000</v>
          </cell>
          <cell r="AT7">
            <v>40020.050000000003</v>
          </cell>
          <cell r="AU7">
            <v>59282886</v>
          </cell>
          <cell r="AV7">
            <v>1298789</v>
          </cell>
          <cell r="AW7">
            <v>473234</v>
          </cell>
          <cell r="AX7">
            <v>2966731</v>
          </cell>
          <cell r="AY7">
            <v>15081086.08</v>
          </cell>
          <cell r="AZ7">
            <v>957215</v>
          </cell>
          <cell r="BA7">
            <v>1005063.99</v>
          </cell>
          <cell r="BB7">
            <v>16712064</v>
          </cell>
          <cell r="BC7">
            <v>421142</v>
          </cell>
          <cell r="BD7">
            <v>507657.18</v>
          </cell>
          <cell r="BE7">
            <v>10355469.43</v>
          </cell>
          <cell r="BF7">
            <v>0</v>
          </cell>
          <cell r="BG7">
            <v>6213071.5499999998</v>
          </cell>
          <cell r="BH7">
            <v>6093737.7199999997</v>
          </cell>
          <cell r="BI7">
            <v>119333.83</v>
          </cell>
          <cell r="BJ7">
            <v>8335488</v>
          </cell>
          <cell r="BK7">
            <v>4213481</v>
          </cell>
          <cell r="BL7">
            <v>4122007</v>
          </cell>
          <cell r="BM7">
            <v>3375491.11</v>
          </cell>
          <cell r="BN7">
            <v>4070895</v>
          </cell>
          <cell r="BO7">
            <v>2646546.9300000002</v>
          </cell>
          <cell r="BP7">
            <v>167266.28</v>
          </cell>
          <cell r="BQ7">
            <v>13136525</v>
          </cell>
          <cell r="BR7">
            <v>936983.87</v>
          </cell>
          <cell r="BS7">
            <v>1410731</v>
          </cell>
          <cell r="BT7">
            <v>10943000</v>
          </cell>
          <cell r="BU7">
            <v>822862.8</v>
          </cell>
          <cell r="BV7">
            <v>3761856</v>
          </cell>
          <cell r="BW7">
            <v>432363.47</v>
          </cell>
          <cell r="BX7">
            <v>4564154</v>
          </cell>
          <cell r="BY7">
            <v>1702498.69</v>
          </cell>
          <cell r="BZ7">
            <v>0</v>
          </cell>
          <cell r="CA7">
            <v>46136886</v>
          </cell>
          <cell r="CB7">
            <v>1614462</v>
          </cell>
          <cell r="CC7">
            <v>408295</v>
          </cell>
          <cell r="CD7">
            <v>280085.3</v>
          </cell>
          <cell r="CE7">
            <v>279586.96000000002</v>
          </cell>
          <cell r="CF7">
            <v>2144120.31</v>
          </cell>
          <cell r="CG7">
            <v>5760884</v>
          </cell>
          <cell r="CH7">
            <v>757445</v>
          </cell>
          <cell r="CI7">
            <v>155798967</v>
          </cell>
          <cell r="CJ7">
            <v>0</v>
          </cell>
          <cell r="CK7">
            <v>9354165</v>
          </cell>
          <cell r="CL7">
            <v>932329</v>
          </cell>
          <cell r="CM7">
            <v>807225.04</v>
          </cell>
          <cell r="CN7">
            <v>9577593</v>
          </cell>
          <cell r="CO7">
            <v>1543607</v>
          </cell>
          <cell r="CP7">
            <v>342500.69</v>
          </cell>
          <cell r="CQ7">
            <v>0</v>
          </cell>
          <cell r="CR7">
            <v>54400</v>
          </cell>
          <cell r="CS7">
            <v>3491787</v>
          </cell>
          <cell r="CT7">
            <v>4588415</v>
          </cell>
          <cell r="CU7">
            <v>1307333.8799999999</v>
          </cell>
        </row>
        <row r="8">
          <cell r="A8" t="str">
            <v>OM&amp;A Expense</v>
          </cell>
          <cell r="B8" t="str">
            <v>COMA</v>
          </cell>
          <cell r="C8">
            <v>2005</v>
          </cell>
          <cell r="D8">
            <v>658727.25</v>
          </cell>
          <cell r="E8">
            <v>7169958</v>
          </cell>
          <cell r="F8">
            <v>8698112</v>
          </cell>
          <cell r="G8">
            <v>2977851.7199999997</v>
          </cell>
          <cell r="H8">
            <v>6830242.9000000004</v>
          </cell>
          <cell r="I8">
            <v>10467051.26</v>
          </cell>
          <cell r="J8">
            <v>2585797.98</v>
          </cell>
          <cell r="K8">
            <v>7225426</v>
          </cell>
          <cell r="L8">
            <v>3844105.39</v>
          </cell>
          <cell r="M8">
            <v>1405800.75</v>
          </cell>
          <cell r="N8">
            <v>521658.19</v>
          </cell>
          <cell r="O8">
            <v>5065583.24</v>
          </cell>
          <cell r="P8">
            <v>377730.46</v>
          </cell>
          <cell r="Q8">
            <v>356123.2</v>
          </cell>
          <cell r="R8">
            <v>155412.62</v>
          </cell>
          <cell r="S8">
            <v>1131676.1600000001</v>
          </cell>
          <cell r="T8">
            <v>20930759</v>
          </cell>
          <cell r="U8">
            <v>1199546.0999999999</v>
          </cell>
          <cell r="V8">
            <v>37450448</v>
          </cell>
          <cell r="W8">
            <v>4295764.830000001</v>
          </cell>
          <cell r="X8">
            <v>763976.04</v>
          </cell>
          <cell r="Y8">
            <v>6312487.5199999996</v>
          </cell>
          <cell r="Z8">
            <v>3037717.34</v>
          </cell>
          <cell r="AA8">
            <v>1039412.9999999999</v>
          </cell>
          <cell r="AB8">
            <v>198967.05</v>
          </cell>
          <cell r="AC8">
            <v>7346344.5099999998</v>
          </cell>
          <cell r="AD8">
            <v>9577961.120000001</v>
          </cell>
          <cell r="AE8">
            <v>8826416.5299999993</v>
          </cell>
          <cell r="AF8">
            <v>751544.59</v>
          </cell>
          <cell r="AG8">
            <v>1511846.4799999997</v>
          </cell>
          <cell r="AH8">
            <v>8566317.6400000006</v>
          </cell>
          <cell r="AI8">
            <v>8173418.2599999998</v>
          </cell>
          <cell r="AJ8">
            <v>392899.37999999995</v>
          </cell>
          <cell r="AK8">
            <v>5281192.7700000005</v>
          </cell>
          <cell r="AL8">
            <v>3711596</v>
          </cell>
          <cell r="AM8">
            <v>36729069.129999995</v>
          </cell>
          <cell r="AN8">
            <v>594375.69000000006</v>
          </cell>
          <cell r="AO8">
            <v>270949.45</v>
          </cell>
          <cell r="AP8">
            <v>724066.12</v>
          </cell>
          <cell r="AQ8">
            <v>13311695.74</v>
          </cell>
          <cell r="AR8">
            <v>330358047.92000002</v>
          </cell>
          <cell r="AS8">
            <v>330055500</v>
          </cell>
          <cell r="AT8">
            <v>302547.92</v>
          </cell>
          <cell r="AU8">
            <v>33018711.990000006</v>
          </cell>
          <cell r="AV8">
            <v>2593786.6799999997</v>
          </cell>
          <cell r="AW8">
            <v>1221287.6099999999</v>
          </cell>
          <cell r="AX8">
            <v>5008954</v>
          </cell>
          <cell r="AY8">
            <v>9920630.040000001</v>
          </cell>
          <cell r="AZ8">
            <v>1610159.8699999999</v>
          </cell>
          <cell r="BA8">
            <v>1925357.68</v>
          </cell>
          <cell r="BB8">
            <v>21011035.850000001</v>
          </cell>
          <cell r="BC8">
            <v>1516781</v>
          </cell>
          <cell r="BD8">
            <v>1520850.79</v>
          </cell>
          <cell r="BE8">
            <v>3997409.29</v>
          </cell>
          <cell r="BF8">
            <v>35265</v>
          </cell>
          <cell r="BG8">
            <v>5554092.8500000006</v>
          </cell>
          <cell r="BH8">
            <v>4663338.8499999996</v>
          </cell>
          <cell r="BI8">
            <v>890753.99999999988</v>
          </cell>
          <cell r="BJ8">
            <v>12104253</v>
          </cell>
          <cell r="BK8">
            <v>7596924</v>
          </cell>
          <cell r="BL8">
            <v>4507329</v>
          </cell>
          <cell r="BM8">
            <v>1334840.51</v>
          </cell>
          <cell r="BN8">
            <v>3651757.03</v>
          </cell>
          <cell r="BO8">
            <v>4466705</v>
          </cell>
          <cell r="BP8">
            <v>1634640.47</v>
          </cell>
          <cell r="BQ8">
            <v>9670235.5499999989</v>
          </cell>
          <cell r="BR8">
            <v>1637533.62</v>
          </cell>
          <cell r="BS8">
            <v>2949155.17</v>
          </cell>
          <cell r="BT8">
            <v>7675841.6899999995</v>
          </cell>
          <cell r="BU8">
            <v>1856499.68</v>
          </cell>
          <cell r="BV8">
            <v>6785963.3900000006</v>
          </cell>
          <cell r="BW8">
            <v>984578.89000000013</v>
          </cell>
          <cell r="BX8">
            <v>5271823.58</v>
          </cell>
          <cell r="BY8">
            <v>3921070.62</v>
          </cell>
          <cell r="BZ8">
            <v>38762336.160000004</v>
          </cell>
          <cell r="CA8">
            <v>36239976.040000007</v>
          </cell>
          <cell r="CB8">
            <v>2522360.1199999996</v>
          </cell>
          <cell r="CC8">
            <v>697695.37</v>
          </cell>
          <cell r="CD8">
            <v>1177051.5</v>
          </cell>
          <cell r="CE8">
            <v>991517.33</v>
          </cell>
          <cell r="CF8">
            <v>2904042.9699999997</v>
          </cell>
          <cell r="CG8">
            <v>10019522.030000001</v>
          </cell>
          <cell r="CH8">
            <v>1364812</v>
          </cell>
          <cell r="CI8">
            <v>136233684.62</v>
          </cell>
          <cell r="CJ8">
            <v>18163731</v>
          </cell>
          <cell r="CK8">
            <v>17044268</v>
          </cell>
          <cell r="CL8">
            <v>1119463</v>
          </cell>
          <cell r="CM8">
            <v>1552577.23</v>
          </cell>
          <cell r="CN8">
            <v>8083610.46</v>
          </cell>
          <cell r="CO8">
            <v>3695885</v>
          </cell>
          <cell r="CP8">
            <v>932192.42</v>
          </cell>
          <cell r="CQ8">
            <v>1396310</v>
          </cell>
          <cell r="CR8">
            <v>425644.24999999994</v>
          </cell>
          <cell r="CS8">
            <v>4096622</v>
          </cell>
          <cell r="CT8">
            <v>7168880.7999999998</v>
          </cell>
          <cell r="CU8">
            <v>2955139.43</v>
          </cell>
        </row>
        <row r="9">
          <cell r="A9" t="str">
            <v>Income Taxes</v>
          </cell>
          <cell r="B9" t="str">
            <v>CTAXINC</v>
          </cell>
          <cell r="C9">
            <v>2005</v>
          </cell>
          <cell r="D9">
            <v>0</v>
          </cell>
          <cell r="E9">
            <v>4700578</v>
          </cell>
          <cell r="F9">
            <v>-420000</v>
          </cell>
          <cell r="G9">
            <v>269648</v>
          </cell>
          <cell r="H9">
            <v>650513</v>
          </cell>
          <cell r="I9">
            <v>2992370</v>
          </cell>
          <cell r="J9">
            <v>146703</v>
          </cell>
          <cell r="K9">
            <v>1950983</v>
          </cell>
          <cell r="L9">
            <v>111056.17</v>
          </cell>
          <cell r="M9">
            <v>175000</v>
          </cell>
          <cell r="N9">
            <v>0</v>
          </cell>
          <cell r="O9">
            <v>1225736.27</v>
          </cell>
          <cell r="P9">
            <v>0</v>
          </cell>
          <cell r="Q9">
            <v>-8884</v>
          </cell>
          <cell r="R9">
            <v>0</v>
          </cell>
          <cell r="S9">
            <v>162000</v>
          </cell>
          <cell r="T9">
            <v>376268</v>
          </cell>
          <cell r="U9">
            <v>147964</v>
          </cell>
          <cell r="V9">
            <v>8558529</v>
          </cell>
          <cell r="W9">
            <v>-121000</v>
          </cell>
          <cell r="X9">
            <v>-13078</v>
          </cell>
          <cell r="Y9">
            <v>301318.08</v>
          </cell>
          <cell r="Z9">
            <v>925000.39</v>
          </cell>
          <cell r="AA9">
            <v>-1260.8399999999999</v>
          </cell>
          <cell r="AB9">
            <v>-2664</v>
          </cell>
          <cell r="AC9">
            <v>354467.02</v>
          </cell>
          <cell r="AD9">
            <v>-113646</v>
          </cell>
          <cell r="AE9">
            <v>-113646</v>
          </cell>
          <cell r="AF9">
            <v>0</v>
          </cell>
          <cell r="AG9">
            <v>135712.95999999999</v>
          </cell>
          <cell r="AH9">
            <v>1136716.67</v>
          </cell>
          <cell r="AI9">
            <v>1141646.67</v>
          </cell>
          <cell r="AJ9">
            <v>-4930</v>
          </cell>
          <cell r="AK9">
            <v>747049</v>
          </cell>
          <cell r="AL9">
            <v>634589</v>
          </cell>
          <cell r="AM9">
            <v>5652337.6100000003</v>
          </cell>
          <cell r="AN9">
            <v>-23253</v>
          </cell>
          <cell r="AO9">
            <v>-2025</v>
          </cell>
          <cell r="AP9">
            <v>48825</v>
          </cell>
          <cell r="AQ9">
            <v>8594713</v>
          </cell>
          <cell r="AR9">
            <v>56060500</v>
          </cell>
          <cell r="AS9">
            <v>56060500</v>
          </cell>
          <cell r="AT9">
            <v>0</v>
          </cell>
          <cell r="AU9">
            <v>0</v>
          </cell>
          <cell r="AV9">
            <v>159000</v>
          </cell>
          <cell r="AW9">
            <v>16917</v>
          </cell>
          <cell r="AX9">
            <v>400517</v>
          </cell>
          <cell r="AY9">
            <v>2939451</v>
          </cell>
          <cell r="AZ9">
            <v>663000</v>
          </cell>
          <cell r="BA9">
            <v>698447</v>
          </cell>
          <cell r="BB9">
            <v>2509000</v>
          </cell>
          <cell r="BC9">
            <v>182897</v>
          </cell>
          <cell r="BD9">
            <v>0</v>
          </cell>
          <cell r="BE9">
            <v>902653</v>
          </cell>
          <cell r="BF9">
            <v>0</v>
          </cell>
          <cell r="BG9">
            <v>595906</v>
          </cell>
          <cell r="BH9">
            <v>676606</v>
          </cell>
          <cell r="BI9">
            <v>-80700</v>
          </cell>
          <cell r="BJ9">
            <v>574211</v>
          </cell>
          <cell r="BK9">
            <v>-353789</v>
          </cell>
          <cell r="BL9">
            <v>928000</v>
          </cell>
          <cell r="BM9">
            <v>220587.61</v>
          </cell>
          <cell r="BN9">
            <v>392233.51</v>
          </cell>
          <cell r="BO9">
            <v>95808</v>
          </cell>
          <cell r="BP9">
            <v>28729</v>
          </cell>
          <cell r="BQ9">
            <v>2655260</v>
          </cell>
          <cell r="BR9">
            <v>563029</v>
          </cell>
          <cell r="BS9">
            <v>1198433</v>
          </cell>
          <cell r="BT9">
            <v>2333000</v>
          </cell>
          <cell r="BU9">
            <v>217372</v>
          </cell>
          <cell r="BV9">
            <v>0</v>
          </cell>
          <cell r="BW9">
            <v>29722</v>
          </cell>
          <cell r="BX9">
            <v>2782935.5</v>
          </cell>
          <cell r="BY9">
            <v>-628643</v>
          </cell>
          <cell r="BZ9">
            <v>11065431</v>
          </cell>
          <cell r="CA9">
            <v>9910431</v>
          </cell>
          <cell r="CB9">
            <v>1155000</v>
          </cell>
          <cell r="CC9">
            <v>57250</v>
          </cell>
          <cell r="CD9">
            <v>25880.65</v>
          </cell>
          <cell r="CE9">
            <v>28066</v>
          </cell>
          <cell r="CF9">
            <v>876594</v>
          </cell>
          <cell r="CG9">
            <v>1364999</v>
          </cell>
          <cell r="CH9">
            <v>34184</v>
          </cell>
          <cell r="CI9">
            <v>61113786</v>
          </cell>
          <cell r="CJ9">
            <v>3929460</v>
          </cell>
          <cell r="CK9">
            <v>3749701</v>
          </cell>
          <cell r="CL9">
            <v>179759</v>
          </cell>
          <cell r="CM9">
            <v>216651.97</v>
          </cell>
          <cell r="CN9">
            <v>3088616</v>
          </cell>
          <cell r="CO9">
            <v>0</v>
          </cell>
          <cell r="CP9">
            <v>4200</v>
          </cell>
          <cell r="CQ9">
            <v>-64026</v>
          </cell>
          <cell r="CR9">
            <v>0</v>
          </cell>
          <cell r="CS9">
            <v>655872</v>
          </cell>
          <cell r="CT9">
            <v>1771167.25</v>
          </cell>
          <cell r="CU9">
            <v>275538.63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2005</v>
          </cell>
          <cell r="D10">
            <v>1765</v>
          </cell>
          <cell r="E10">
            <v>65812</v>
          </cell>
          <cell r="F10">
            <v>35208</v>
          </cell>
          <cell r="G10">
            <v>9149</v>
          </cell>
          <cell r="H10">
            <v>35986</v>
          </cell>
          <cell r="I10">
            <v>59537</v>
          </cell>
          <cell r="J10">
            <v>14124</v>
          </cell>
          <cell r="K10">
            <v>47346</v>
          </cell>
          <cell r="L10">
            <v>15230</v>
          </cell>
          <cell r="M10">
            <v>6086</v>
          </cell>
          <cell r="N10">
            <v>1353</v>
          </cell>
          <cell r="O10">
            <v>31955</v>
          </cell>
          <cell r="P10">
            <v>1633</v>
          </cell>
          <cell r="Q10">
            <v>1791</v>
          </cell>
          <cell r="R10">
            <v>586</v>
          </cell>
          <cell r="S10">
            <v>10555</v>
          </cell>
          <cell r="T10">
            <v>84254</v>
          </cell>
          <cell r="U10">
            <v>3537</v>
          </cell>
          <cell r="V10">
            <v>178140</v>
          </cell>
          <cell r="W10">
            <v>13570</v>
          </cell>
          <cell r="X10">
            <v>3315</v>
          </cell>
          <cell r="Y10">
            <v>27437</v>
          </cell>
          <cell r="Z10">
            <v>18860</v>
          </cell>
          <cell r="AA10">
            <v>4040</v>
          </cell>
          <cell r="AB10">
            <v>682</v>
          </cell>
          <cell r="AC10">
            <v>11457</v>
          </cell>
          <cell r="AD10">
            <v>45915</v>
          </cell>
          <cell r="AE10">
            <v>42814</v>
          </cell>
          <cell r="AF10">
            <v>3101</v>
          </cell>
          <cell r="AG10">
            <v>9530</v>
          </cell>
          <cell r="AH10">
            <v>56177</v>
          </cell>
          <cell r="AI10">
            <v>54520</v>
          </cell>
          <cell r="AJ10">
            <v>1657</v>
          </cell>
          <cell r="AK10">
            <v>20462</v>
          </cell>
          <cell r="AL10">
            <v>19873</v>
          </cell>
          <cell r="AM10">
            <v>230327</v>
          </cell>
          <cell r="AN10">
            <v>2780</v>
          </cell>
          <cell r="AO10">
            <v>1130</v>
          </cell>
          <cell r="AP10">
            <v>5248</v>
          </cell>
          <cell r="AQ10">
            <v>116166</v>
          </cell>
          <cell r="AR10">
            <v>1152927</v>
          </cell>
          <cell r="AS10">
            <v>1151989</v>
          </cell>
          <cell r="AT10">
            <v>938</v>
          </cell>
          <cell r="AU10">
            <v>278581</v>
          </cell>
          <cell r="AV10">
            <v>13793</v>
          </cell>
          <cell r="AW10">
            <v>5847</v>
          </cell>
          <cell r="AX10">
            <v>26265</v>
          </cell>
          <cell r="AY10">
            <v>79487</v>
          </cell>
          <cell r="AZ10">
            <v>8551</v>
          </cell>
          <cell r="BA10">
            <v>8995</v>
          </cell>
          <cell r="BB10">
            <v>138046</v>
          </cell>
          <cell r="BC10">
            <v>6829</v>
          </cell>
          <cell r="BD10">
            <v>6516</v>
          </cell>
          <cell r="BE10">
            <v>19858</v>
          </cell>
          <cell r="BF10">
            <v>189</v>
          </cell>
          <cell r="BG10">
            <v>30166</v>
          </cell>
          <cell r="BH10">
            <v>26176</v>
          </cell>
          <cell r="BI10">
            <v>3990</v>
          </cell>
          <cell r="BJ10">
            <v>48671</v>
          </cell>
          <cell r="BK10">
            <v>33683</v>
          </cell>
          <cell r="BL10">
            <v>14988</v>
          </cell>
          <cell r="BM10">
            <v>7466</v>
          </cell>
          <cell r="BN10">
            <v>18171</v>
          </cell>
          <cell r="BO10">
            <v>23405</v>
          </cell>
          <cell r="BP10">
            <v>6202</v>
          </cell>
          <cell r="BQ10">
            <v>54677</v>
          </cell>
          <cell r="BR10">
            <v>9927</v>
          </cell>
          <cell r="BS10">
            <v>12374</v>
          </cell>
          <cell r="BT10">
            <v>49500</v>
          </cell>
          <cell r="BU10">
            <v>10190</v>
          </cell>
          <cell r="BV10">
            <v>32497</v>
          </cell>
          <cell r="BW10">
            <v>3265</v>
          </cell>
          <cell r="BX10">
            <v>33531</v>
          </cell>
          <cell r="BY10">
            <v>9135</v>
          </cell>
          <cell r="BZ10">
            <v>219788</v>
          </cell>
          <cell r="CA10">
            <v>203749</v>
          </cell>
          <cell r="CB10">
            <v>16039</v>
          </cell>
          <cell r="CC10">
            <v>4116</v>
          </cell>
          <cell r="CD10">
            <v>5823</v>
          </cell>
          <cell r="CE10">
            <v>2760</v>
          </cell>
          <cell r="CF10">
            <v>15243</v>
          </cell>
          <cell r="CG10">
            <v>49558</v>
          </cell>
          <cell r="CH10">
            <v>6343</v>
          </cell>
          <cell r="CI10">
            <v>676678</v>
          </cell>
          <cell r="CJ10">
            <v>106730</v>
          </cell>
          <cell r="CK10">
            <v>100802</v>
          </cell>
          <cell r="CL10">
            <v>5928</v>
          </cell>
          <cell r="CM10">
            <v>10545</v>
          </cell>
          <cell r="CN10">
            <v>48041</v>
          </cell>
          <cell r="CO10">
            <v>21430</v>
          </cell>
          <cell r="CP10">
            <v>3416</v>
          </cell>
          <cell r="CQ10">
            <v>3773</v>
          </cell>
          <cell r="CR10">
            <v>1976</v>
          </cell>
          <cell r="CS10">
            <v>20699</v>
          </cell>
          <cell r="CT10">
            <v>36235</v>
          </cell>
          <cell r="CU10">
            <v>14195</v>
          </cell>
        </row>
        <row r="11">
          <cell r="A11" t="str">
            <v>Customers - Residential</v>
          </cell>
          <cell r="B11" t="str">
            <v>YNR</v>
          </cell>
          <cell r="C11">
            <v>2005</v>
          </cell>
          <cell r="D11">
            <v>1482</v>
          </cell>
          <cell r="E11">
            <v>59186</v>
          </cell>
          <cell r="F11">
            <v>30859</v>
          </cell>
          <cell r="G11">
            <v>7733</v>
          </cell>
          <cell r="H11">
            <v>32594</v>
          </cell>
          <cell r="I11">
            <v>53983</v>
          </cell>
          <cell r="J11">
            <v>12232</v>
          </cell>
          <cell r="K11">
            <v>42188</v>
          </cell>
          <cell r="L11">
            <v>13818</v>
          </cell>
          <cell r="M11">
            <v>5409</v>
          </cell>
          <cell r="N11">
            <v>1171</v>
          </cell>
          <cell r="O11">
            <v>28303</v>
          </cell>
          <cell r="P11">
            <v>0</v>
          </cell>
          <cell r="Q11">
            <v>1589</v>
          </cell>
          <cell r="R11">
            <v>495</v>
          </cell>
          <cell r="S11">
            <v>9463</v>
          </cell>
          <cell r="T11">
            <v>75921</v>
          </cell>
          <cell r="U11">
            <v>3097</v>
          </cell>
          <cell r="V11">
            <v>157897</v>
          </cell>
          <cell r="W11">
            <v>12007</v>
          </cell>
          <cell r="X11">
            <v>2843</v>
          </cell>
          <cell r="Y11">
            <v>25266</v>
          </cell>
          <cell r="Z11">
            <v>16657</v>
          </cell>
          <cell r="AA11">
            <v>3530</v>
          </cell>
          <cell r="AB11">
            <v>593</v>
          </cell>
          <cell r="AC11">
            <v>10454</v>
          </cell>
          <cell r="AD11">
            <v>41389</v>
          </cell>
          <cell r="AE11">
            <v>38606</v>
          </cell>
          <cell r="AF11">
            <v>2783</v>
          </cell>
          <cell r="AG11">
            <v>8698</v>
          </cell>
          <cell r="AH11">
            <v>51302</v>
          </cell>
          <cell r="AI11">
            <v>49781</v>
          </cell>
          <cell r="AJ11">
            <v>1521</v>
          </cell>
          <cell r="AK11">
            <v>17893</v>
          </cell>
          <cell r="AL11">
            <v>18392</v>
          </cell>
          <cell r="AM11">
            <v>208193</v>
          </cell>
          <cell r="AN11">
            <v>2344</v>
          </cell>
          <cell r="AO11">
            <v>974</v>
          </cell>
          <cell r="AP11">
            <v>4611</v>
          </cell>
          <cell r="AQ11">
            <v>107609</v>
          </cell>
          <cell r="AR11">
            <v>1044116</v>
          </cell>
          <cell r="AS11">
            <v>1043286</v>
          </cell>
          <cell r="AT11">
            <v>830</v>
          </cell>
          <cell r="AU11">
            <v>252268</v>
          </cell>
          <cell r="AV11">
            <v>12821</v>
          </cell>
          <cell r="AW11">
            <v>4993</v>
          </cell>
          <cell r="AX11">
            <v>22426</v>
          </cell>
          <cell r="AY11">
            <v>71490</v>
          </cell>
          <cell r="AZ11">
            <v>7374</v>
          </cell>
          <cell r="BA11">
            <v>7354</v>
          </cell>
          <cell r="BB11">
            <v>124638</v>
          </cell>
          <cell r="BC11">
            <v>6057</v>
          </cell>
          <cell r="BD11">
            <v>5695</v>
          </cell>
          <cell r="BE11">
            <v>17611</v>
          </cell>
          <cell r="BF11">
            <v>160</v>
          </cell>
          <cell r="BG11">
            <v>26855</v>
          </cell>
          <cell r="BH11">
            <v>23155</v>
          </cell>
          <cell r="BI11">
            <v>3700</v>
          </cell>
          <cell r="BJ11">
            <v>43068</v>
          </cell>
          <cell r="BK11">
            <v>29713</v>
          </cell>
          <cell r="BL11">
            <v>13355</v>
          </cell>
          <cell r="BM11">
            <v>6124</v>
          </cell>
          <cell r="BN11">
            <v>15905</v>
          </cell>
          <cell r="BO11">
            <v>20463</v>
          </cell>
          <cell r="BP11">
            <v>5317</v>
          </cell>
          <cell r="BQ11">
            <v>48681</v>
          </cell>
          <cell r="BR11">
            <v>8865</v>
          </cell>
          <cell r="BS11">
            <v>10848</v>
          </cell>
          <cell r="BT11">
            <v>44917</v>
          </cell>
          <cell r="BU11">
            <v>8601</v>
          </cell>
          <cell r="BV11">
            <v>28646</v>
          </cell>
          <cell r="BW11">
            <v>2612</v>
          </cell>
          <cell r="BX11">
            <v>29400</v>
          </cell>
          <cell r="BY11">
            <v>8098</v>
          </cell>
          <cell r="BZ11">
            <v>192706</v>
          </cell>
          <cell r="CA11">
            <v>178139</v>
          </cell>
          <cell r="CB11">
            <v>14567</v>
          </cell>
          <cell r="CC11">
            <v>3531</v>
          </cell>
          <cell r="CD11">
            <v>4931</v>
          </cell>
          <cell r="CE11">
            <v>2300</v>
          </cell>
          <cell r="CF11">
            <v>13469</v>
          </cell>
          <cell r="CG11">
            <v>44418</v>
          </cell>
          <cell r="CH11">
            <v>5607</v>
          </cell>
          <cell r="CI11">
            <v>597469</v>
          </cell>
          <cell r="CJ11">
            <v>96322</v>
          </cell>
          <cell r="CK11">
            <v>91114</v>
          </cell>
          <cell r="CL11">
            <v>5208</v>
          </cell>
          <cell r="CM11">
            <v>9727</v>
          </cell>
          <cell r="CN11">
            <v>42322</v>
          </cell>
          <cell r="CO11">
            <v>19321</v>
          </cell>
          <cell r="CP11">
            <v>2909</v>
          </cell>
          <cell r="CQ11">
            <v>3226</v>
          </cell>
          <cell r="CR11">
            <v>1729</v>
          </cell>
          <cell r="CS11">
            <v>18022</v>
          </cell>
          <cell r="CT11">
            <v>33870</v>
          </cell>
          <cell r="CU11">
            <v>12826</v>
          </cell>
        </row>
        <row r="12">
          <cell r="A12" t="str">
            <v xml:space="preserve">Customers- General Service </v>
          </cell>
          <cell r="C12">
            <v>2005</v>
          </cell>
          <cell r="D12">
            <v>283</v>
          </cell>
          <cell r="E12">
            <v>6626</v>
          </cell>
          <cell r="F12">
            <v>4344</v>
          </cell>
          <cell r="G12">
            <v>1415</v>
          </cell>
          <cell r="H12">
            <v>3392</v>
          </cell>
          <cell r="I12">
            <v>5554</v>
          </cell>
          <cell r="J12">
            <v>1890</v>
          </cell>
          <cell r="K12">
            <v>5155</v>
          </cell>
          <cell r="L12">
            <v>1412</v>
          </cell>
          <cell r="M12">
            <v>677</v>
          </cell>
          <cell r="N12">
            <v>182</v>
          </cell>
          <cell r="O12">
            <v>3650</v>
          </cell>
          <cell r="P12">
            <v>1633</v>
          </cell>
          <cell r="Q12">
            <v>202</v>
          </cell>
          <cell r="R12">
            <v>91</v>
          </cell>
          <cell r="S12">
            <v>1092</v>
          </cell>
          <cell r="T12">
            <v>8324</v>
          </cell>
          <cell r="U12">
            <v>440</v>
          </cell>
          <cell r="V12">
            <v>20235</v>
          </cell>
          <cell r="W12">
            <v>1562</v>
          </cell>
          <cell r="X12">
            <v>472</v>
          </cell>
          <cell r="Y12">
            <v>2171</v>
          </cell>
          <cell r="Z12">
            <v>2202</v>
          </cell>
          <cell r="AA12">
            <v>510</v>
          </cell>
          <cell r="AB12">
            <v>89</v>
          </cell>
          <cell r="AC12">
            <v>1001</v>
          </cell>
          <cell r="AD12">
            <v>4526</v>
          </cell>
          <cell r="AE12">
            <v>4208</v>
          </cell>
          <cell r="AF12">
            <v>318</v>
          </cell>
          <cell r="AG12">
            <v>832</v>
          </cell>
          <cell r="AH12">
            <v>4871</v>
          </cell>
          <cell r="AI12">
            <v>4735</v>
          </cell>
          <cell r="AJ12">
            <v>136</v>
          </cell>
          <cell r="AK12">
            <v>2569</v>
          </cell>
          <cell r="AL12">
            <v>1481</v>
          </cell>
          <cell r="AM12">
            <v>22121</v>
          </cell>
          <cell r="AN12">
            <v>436</v>
          </cell>
          <cell r="AO12">
            <v>156</v>
          </cell>
          <cell r="AP12">
            <v>636</v>
          </cell>
          <cell r="AQ12">
            <v>8554</v>
          </cell>
          <cell r="AR12">
            <v>108787</v>
          </cell>
          <cell r="AS12">
            <v>108679</v>
          </cell>
          <cell r="AT12">
            <v>108</v>
          </cell>
          <cell r="AU12">
            <v>26303</v>
          </cell>
          <cell r="AV12">
            <v>972</v>
          </cell>
          <cell r="AW12">
            <v>854</v>
          </cell>
          <cell r="AX12">
            <v>3836</v>
          </cell>
          <cell r="AY12">
            <v>7993</v>
          </cell>
          <cell r="AZ12">
            <v>1177</v>
          </cell>
          <cell r="BA12">
            <v>1641</v>
          </cell>
          <cell r="BB12">
            <v>13405</v>
          </cell>
          <cell r="BC12">
            <v>771</v>
          </cell>
          <cell r="BD12">
            <v>821</v>
          </cell>
          <cell r="BE12">
            <v>2245</v>
          </cell>
          <cell r="BF12">
            <v>29</v>
          </cell>
          <cell r="BG12">
            <v>3311</v>
          </cell>
          <cell r="BH12">
            <v>3021</v>
          </cell>
          <cell r="BI12">
            <v>290</v>
          </cell>
          <cell r="BJ12">
            <v>5603</v>
          </cell>
          <cell r="BK12">
            <v>3970</v>
          </cell>
          <cell r="BL12">
            <v>1633</v>
          </cell>
          <cell r="BM12">
            <v>1342</v>
          </cell>
          <cell r="BN12">
            <v>2266</v>
          </cell>
          <cell r="BO12">
            <v>2942</v>
          </cell>
          <cell r="BP12">
            <v>885</v>
          </cell>
          <cell r="BQ12">
            <v>5995</v>
          </cell>
          <cell r="BR12">
            <v>1062</v>
          </cell>
          <cell r="BS12">
            <v>1526</v>
          </cell>
          <cell r="BT12">
            <v>4581</v>
          </cell>
          <cell r="BU12">
            <v>1589</v>
          </cell>
          <cell r="BV12">
            <v>3851</v>
          </cell>
          <cell r="BW12">
            <v>653</v>
          </cell>
          <cell r="BX12">
            <v>4129</v>
          </cell>
          <cell r="BY12">
            <v>1037</v>
          </cell>
          <cell r="BZ12">
            <v>27077</v>
          </cell>
          <cell r="CA12">
            <v>25605</v>
          </cell>
          <cell r="CB12">
            <v>1472</v>
          </cell>
          <cell r="CC12">
            <v>585</v>
          </cell>
          <cell r="CD12">
            <v>892</v>
          </cell>
          <cell r="CE12">
            <v>460</v>
          </cell>
          <cell r="CF12">
            <v>1773</v>
          </cell>
          <cell r="CG12">
            <v>5139</v>
          </cell>
          <cell r="CH12">
            <v>736</v>
          </cell>
          <cell r="CI12">
            <v>79162</v>
          </cell>
          <cell r="CJ12">
            <v>10404</v>
          </cell>
          <cell r="CK12">
            <v>9684</v>
          </cell>
          <cell r="CL12">
            <v>720</v>
          </cell>
          <cell r="CM12">
            <v>818</v>
          </cell>
          <cell r="CN12">
            <v>5717</v>
          </cell>
          <cell r="CO12">
            <v>2106</v>
          </cell>
          <cell r="CP12">
            <v>507</v>
          </cell>
          <cell r="CQ12">
            <v>546</v>
          </cell>
          <cell r="CR12">
            <v>247</v>
          </cell>
          <cell r="CS12">
            <v>2677</v>
          </cell>
          <cell r="CT12">
            <v>2365</v>
          </cell>
          <cell r="CU12">
            <v>1368</v>
          </cell>
        </row>
        <row r="13">
          <cell r="A13" t="str">
            <v>Customers- Large User, Sub- Transmission, Intermediate/ Embedded Distributor</v>
          </cell>
          <cell r="C13">
            <v>2005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2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9</v>
          </cell>
          <cell r="U13">
            <v>0</v>
          </cell>
          <cell r="V13">
            <v>8</v>
          </cell>
          <cell r="W13">
            <v>1</v>
          </cell>
          <cell r="X13">
            <v>0</v>
          </cell>
          <cell r="Y13">
            <v>0</v>
          </cell>
          <cell r="Z13">
            <v>1</v>
          </cell>
          <cell r="AA13">
            <v>0</v>
          </cell>
          <cell r="AB13">
            <v>0</v>
          </cell>
          <cell r="AC13">
            <v>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4</v>
          </cell>
          <cell r="AJ13">
            <v>0</v>
          </cell>
          <cell r="AK13">
            <v>0</v>
          </cell>
          <cell r="AL13">
            <v>0</v>
          </cell>
          <cell r="AM13">
            <v>13</v>
          </cell>
          <cell r="AN13">
            <v>0</v>
          </cell>
          <cell r="AO13">
            <v>0</v>
          </cell>
          <cell r="AP13">
            <v>1</v>
          </cell>
          <cell r="AQ13">
            <v>3</v>
          </cell>
          <cell r="AR13">
            <v>24</v>
          </cell>
          <cell r="AS13">
            <v>24</v>
          </cell>
          <cell r="AT13">
            <v>0</v>
          </cell>
          <cell r="AU13">
            <v>10</v>
          </cell>
          <cell r="AV13">
            <v>0</v>
          </cell>
          <cell r="AW13">
            <v>0</v>
          </cell>
          <cell r="AX13">
            <v>3</v>
          </cell>
          <cell r="AY13">
            <v>4</v>
          </cell>
          <cell r="AZ13">
            <v>0</v>
          </cell>
          <cell r="BA13">
            <v>0</v>
          </cell>
          <cell r="BB13">
            <v>3</v>
          </cell>
          <cell r="BC13">
            <v>1</v>
          </cell>
          <cell r="BD13">
            <v>0</v>
          </cell>
          <cell r="BE13">
            <v>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1</v>
          </cell>
          <cell r="BR13">
            <v>0</v>
          </cell>
          <cell r="BS13">
            <v>0</v>
          </cell>
          <cell r="BT13">
            <v>2</v>
          </cell>
          <cell r="BU13">
            <v>0</v>
          </cell>
          <cell r="BV13">
            <v>0</v>
          </cell>
          <cell r="BW13">
            <v>0</v>
          </cell>
          <cell r="BX13">
            <v>2</v>
          </cell>
          <cell r="BY13">
            <v>0</v>
          </cell>
          <cell r="BZ13">
            <v>5</v>
          </cell>
          <cell r="CA13">
            <v>5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1</v>
          </cell>
          <cell r="CG13">
            <v>1</v>
          </cell>
          <cell r="CH13">
            <v>0</v>
          </cell>
          <cell r="CI13">
            <v>47</v>
          </cell>
          <cell r="CJ13">
            <v>4</v>
          </cell>
          <cell r="CK13">
            <v>4</v>
          </cell>
          <cell r="CL13">
            <v>0</v>
          </cell>
          <cell r="CM13">
            <v>0</v>
          </cell>
          <cell r="CN13">
            <v>2</v>
          </cell>
          <cell r="CO13">
            <v>3</v>
          </cell>
          <cell r="CP13">
            <v>0</v>
          </cell>
          <cell r="CQ13">
            <v>1</v>
          </cell>
          <cell r="CR13">
            <v>0</v>
          </cell>
          <cell r="CS13">
            <v>0</v>
          </cell>
          <cell r="CT13">
            <v>0</v>
          </cell>
          <cell r="CU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2005</v>
          </cell>
          <cell r="D14">
            <v>525637</v>
          </cell>
          <cell r="E14">
            <v>10477548</v>
          </cell>
          <cell r="F14">
            <v>8791501</v>
          </cell>
          <cell r="G14">
            <v>1644397</v>
          </cell>
          <cell r="H14">
            <v>6635712</v>
          </cell>
          <cell r="I14">
            <v>9532175</v>
          </cell>
          <cell r="J14">
            <v>1946331</v>
          </cell>
          <cell r="K14">
            <v>9912703</v>
          </cell>
          <cell r="L14">
            <v>2314975</v>
          </cell>
          <cell r="M14">
            <v>1193247</v>
          </cell>
          <cell r="N14">
            <v>222272</v>
          </cell>
          <cell r="O14">
            <v>7962220</v>
          </cell>
          <cell r="P14">
            <v>368062</v>
          </cell>
          <cell r="Q14">
            <v>378611</v>
          </cell>
          <cell r="R14">
            <v>123564</v>
          </cell>
          <cell r="S14">
            <v>0</v>
          </cell>
          <cell r="T14">
            <v>0</v>
          </cell>
          <cell r="U14">
            <v>579573</v>
          </cell>
          <cell r="V14">
            <v>39216977</v>
          </cell>
          <cell r="W14">
            <v>3234698</v>
          </cell>
          <cell r="X14">
            <v>613293</v>
          </cell>
          <cell r="Y14">
            <v>5636172</v>
          </cell>
          <cell r="Z14">
            <v>3668342</v>
          </cell>
          <cell r="AA14">
            <v>3017</v>
          </cell>
          <cell r="AB14">
            <v>103645</v>
          </cell>
          <cell r="AC14">
            <v>0</v>
          </cell>
          <cell r="AD14">
            <v>8392880</v>
          </cell>
          <cell r="AE14">
            <v>7733572</v>
          </cell>
          <cell r="AF14">
            <v>659308</v>
          </cell>
          <cell r="AG14">
            <v>0</v>
          </cell>
          <cell r="AH14">
            <v>8540031</v>
          </cell>
          <cell r="AI14">
            <v>8341768</v>
          </cell>
          <cell r="AJ14">
            <v>198263</v>
          </cell>
          <cell r="AK14">
            <v>2177588</v>
          </cell>
          <cell r="AL14">
            <v>3106513</v>
          </cell>
          <cell r="AM14">
            <v>39440325</v>
          </cell>
          <cell r="AN14">
            <v>1094897</v>
          </cell>
          <cell r="AO14">
            <v>345396</v>
          </cell>
          <cell r="AP14">
            <v>948741.11</v>
          </cell>
          <cell r="AQ14">
            <v>22688359</v>
          </cell>
          <cell r="AR14">
            <v>118607204</v>
          </cell>
          <cell r="AS14">
            <v>118314000</v>
          </cell>
          <cell r="AT14">
            <v>293204</v>
          </cell>
          <cell r="AU14">
            <v>0</v>
          </cell>
          <cell r="AV14">
            <v>0</v>
          </cell>
          <cell r="AW14">
            <v>1802995</v>
          </cell>
          <cell r="AX14">
            <v>4018997</v>
          </cell>
          <cell r="AY14">
            <v>15550040</v>
          </cell>
          <cell r="AZ14">
            <v>1913094</v>
          </cell>
          <cell r="BA14">
            <v>0</v>
          </cell>
          <cell r="BB14">
            <v>21874451</v>
          </cell>
          <cell r="BC14">
            <v>0</v>
          </cell>
          <cell r="BD14">
            <v>1100219</v>
          </cell>
          <cell r="BE14">
            <v>185095</v>
          </cell>
          <cell r="BF14">
            <v>66392</v>
          </cell>
          <cell r="BG14">
            <v>0</v>
          </cell>
          <cell r="BH14">
            <v>0</v>
          </cell>
          <cell r="BI14">
            <v>0</v>
          </cell>
          <cell r="BJ14">
            <v>1861917</v>
          </cell>
          <cell r="BK14">
            <v>15309</v>
          </cell>
          <cell r="BL14">
            <v>1846608</v>
          </cell>
          <cell r="BM14">
            <v>983596</v>
          </cell>
          <cell r="BN14">
            <v>3409153.49</v>
          </cell>
          <cell r="BO14">
            <v>3289523</v>
          </cell>
          <cell r="BP14">
            <v>1786858.62</v>
          </cell>
          <cell r="BQ14">
            <v>10899391</v>
          </cell>
          <cell r="BR14">
            <v>1653280</v>
          </cell>
          <cell r="BS14">
            <v>2520849</v>
          </cell>
          <cell r="BT14">
            <v>41058</v>
          </cell>
          <cell r="BU14">
            <v>2426246</v>
          </cell>
          <cell r="BV14">
            <v>281406</v>
          </cell>
          <cell r="BW14">
            <v>918701</v>
          </cell>
          <cell r="BX14">
            <v>5985582</v>
          </cell>
          <cell r="BY14">
            <v>1727721</v>
          </cell>
          <cell r="BZ14">
            <v>2868937</v>
          </cell>
          <cell r="CA14">
            <v>440542</v>
          </cell>
          <cell r="CB14">
            <v>2428395</v>
          </cell>
          <cell r="CC14">
            <v>1092429</v>
          </cell>
          <cell r="CD14">
            <v>1358999</v>
          </cell>
          <cell r="CE14">
            <v>492940.57</v>
          </cell>
          <cell r="CF14">
            <v>0</v>
          </cell>
          <cell r="CG14">
            <v>10779848</v>
          </cell>
          <cell r="CH14">
            <v>1280811.4099999999</v>
          </cell>
          <cell r="CI14">
            <v>109288346</v>
          </cell>
          <cell r="CJ14">
            <v>20297012</v>
          </cell>
          <cell r="CK14">
            <v>19738230</v>
          </cell>
          <cell r="CL14">
            <v>558782</v>
          </cell>
          <cell r="CM14">
            <v>1506679.03</v>
          </cell>
          <cell r="CN14">
            <v>7324552</v>
          </cell>
          <cell r="CO14">
            <v>4841853</v>
          </cell>
          <cell r="CP14">
            <v>728596</v>
          </cell>
          <cell r="CQ14">
            <v>1063727</v>
          </cell>
          <cell r="CR14">
            <v>15193</v>
          </cell>
          <cell r="CS14">
            <v>6577386</v>
          </cell>
          <cell r="CT14">
            <v>0</v>
          </cell>
          <cell r="CU14">
            <v>2525573</v>
          </cell>
        </row>
        <row r="15">
          <cell r="A15" t="str">
            <v>Customers- Sentinel Lighting</v>
          </cell>
          <cell r="B15" t="str">
            <v>YNSL</v>
          </cell>
          <cell r="C15">
            <v>2005</v>
          </cell>
          <cell r="D15">
            <v>2065</v>
          </cell>
          <cell r="E15">
            <v>0</v>
          </cell>
          <cell r="F15">
            <v>699473</v>
          </cell>
          <cell r="G15">
            <v>210113</v>
          </cell>
          <cell r="H15">
            <v>545615</v>
          </cell>
          <cell r="I15">
            <v>0</v>
          </cell>
          <cell r="J15">
            <v>0</v>
          </cell>
          <cell r="K15">
            <v>0</v>
          </cell>
          <cell r="L15">
            <v>817726</v>
          </cell>
          <cell r="M15">
            <v>49767</v>
          </cell>
          <cell r="N15">
            <v>23346</v>
          </cell>
          <cell r="O15">
            <v>432493</v>
          </cell>
          <cell r="P15">
            <v>47961</v>
          </cell>
          <cell r="Q15">
            <v>0</v>
          </cell>
          <cell r="R15">
            <v>1802</v>
          </cell>
          <cell r="S15">
            <v>0</v>
          </cell>
          <cell r="T15">
            <v>0</v>
          </cell>
          <cell r="U15">
            <v>69028</v>
          </cell>
          <cell r="V15">
            <v>0</v>
          </cell>
          <cell r="W15">
            <v>168820</v>
          </cell>
          <cell r="X15">
            <v>27408</v>
          </cell>
          <cell r="Y15">
            <v>420151</v>
          </cell>
          <cell r="Z15">
            <v>170856</v>
          </cell>
          <cell r="AA15">
            <v>0</v>
          </cell>
          <cell r="AB15">
            <v>0</v>
          </cell>
          <cell r="AC15">
            <v>0</v>
          </cell>
          <cell r="AD15">
            <v>578246</v>
          </cell>
          <cell r="AE15">
            <v>537190</v>
          </cell>
          <cell r="AF15">
            <v>41056</v>
          </cell>
          <cell r="AG15">
            <v>0</v>
          </cell>
          <cell r="AH15">
            <v>130002</v>
          </cell>
          <cell r="AI15">
            <v>129370</v>
          </cell>
          <cell r="AJ15">
            <v>632</v>
          </cell>
          <cell r="AK15">
            <v>539685</v>
          </cell>
          <cell r="AL15">
            <v>322737</v>
          </cell>
          <cell r="AM15">
            <v>600625</v>
          </cell>
          <cell r="AN15">
            <v>66131</v>
          </cell>
          <cell r="AO15">
            <v>0</v>
          </cell>
          <cell r="AP15">
            <v>113764.46</v>
          </cell>
          <cell r="AQ15">
            <v>66522.53</v>
          </cell>
          <cell r="AR15">
            <v>23577000</v>
          </cell>
          <cell r="AS15">
            <v>23577000</v>
          </cell>
          <cell r="AT15">
            <v>0</v>
          </cell>
          <cell r="AU15">
            <v>37437830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41099</v>
          </cell>
          <cell r="BA15">
            <v>40993</v>
          </cell>
          <cell r="BB15">
            <v>904028</v>
          </cell>
          <cell r="BC15">
            <v>0</v>
          </cell>
          <cell r="BD15">
            <v>42991</v>
          </cell>
          <cell r="BE15">
            <v>11151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303761</v>
          </cell>
          <cell r="BK15">
            <v>104</v>
          </cell>
          <cell r="BL15">
            <v>303657</v>
          </cell>
          <cell r="BM15">
            <v>141050</v>
          </cell>
          <cell r="BN15">
            <v>306916</v>
          </cell>
          <cell r="BO15">
            <v>621423</v>
          </cell>
          <cell r="BP15">
            <v>0</v>
          </cell>
          <cell r="BQ15">
            <v>155137</v>
          </cell>
          <cell r="BR15">
            <v>140975</v>
          </cell>
          <cell r="BS15">
            <v>433230</v>
          </cell>
          <cell r="BT15">
            <v>0</v>
          </cell>
          <cell r="BU15">
            <v>284332</v>
          </cell>
          <cell r="BV15">
            <v>6947864</v>
          </cell>
          <cell r="BW15">
            <v>16288</v>
          </cell>
          <cell r="BX15">
            <v>966991</v>
          </cell>
          <cell r="BY15">
            <v>14896</v>
          </cell>
          <cell r="BZ15">
            <v>36572706</v>
          </cell>
          <cell r="CA15">
            <v>36528576</v>
          </cell>
          <cell r="CB15">
            <v>44130</v>
          </cell>
          <cell r="CC15">
            <v>0</v>
          </cell>
          <cell r="CD15">
            <v>0</v>
          </cell>
          <cell r="CE15">
            <v>0</v>
          </cell>
          <cell r="CF15">
            <v>2895198</v>
          </cell>
          <cell r="CG15">
            <v>126496</v>
          </cell>
          <cell r="CH15">
            <v>111833.95</v>
          </cell>
          <cell r="CI15">
            <v>0</v>
          </cell>
          <cell r="CJ15">
            <v>1027166</v>
          </cell>
          <cell r="CK15">
            <v>980229</v>
          </cell>
          <cell r="CL15">
            <v>46937</v>
          </cell>
          <cell r="CM15">
            <v>3927</v>
          </cell>
          <cell r="CN15">
            <v>0</v>
          </cell>
          <cell r="CO15">
            <v>1145544</v>
          </cell>
          <cell r="CP15">
            <v>39379</v>
          </cell>
          <cell r="CQ15">
            <v>23382</v>
          </cell>
          <cell r="CR15">
            <v>434710</v>
          </cell>
          <cell r="CS15">
            <v>7546</v>
          </cell>
          <cell r="CT15">
            <v>0</v>
          </cell>
          <cell r="CU15">
            <v>0</v>
          </cell>
        </row>
        <row r="16">
          <cell r="A16" t="str">
            <v>kWh</v>
          </cell>
          <cell r="B16" t="str">
            <v>YV</v>
          </cell>
          <cell r="C16">
            <v>2005</v>
          </cell>
          <cell r="D16">
            <v>45002145</v>
          </cell>
          <cell r="E16">
            <v>1486446616</v>
          </cell>
          <cell r="F16">
            <v>1154632630</v>
          </cell>
          <cell r="G16">
            <v>220596967</v>
          </cell>
          <cell r="H16">
            <v>931155703</v>
          </cell>
          <cell r="I16">
            <v>1810325433</v>
          </cell>
          <cell r="J16">
            <v>353069346</v>
          </cell>
          <cell r="K16">
            <v>1627497173</v>
          </cell>
          <cell r="L16">
            <v>288717399</v>
          </cell>
          <cell r="M16">
            <v>160523822</v>
          </cell>
          <cell r="N16">
            <v>29440248</v>
          </cell>
          <cell r="O16">
            <v>946838236</v>
          </cell>
          <cell r="P16">
            <v>19730932</v>
          </cell>
          <cell r="Q16">
            <v>30467427</v>
          </cell>
          <cell r="R16">
            <v>8972237</v>
          </cell>
          <cell r="S16">
            <v>188200406</v>
          </cell>
          <cell r="T16">
            <v>961633772</v>
          </cell>
          <cell r="U16">
            <v>86515635</v>
          </cell>
          <cell r="V16">
            <v>8316326455</v>
          </cell>
          <cell r="W16">
            <v>396180246</v>
          </cell>
          <cell r="X16">
            <v>65748316</v>
          </cell>
          <cell r="Y16">
            <v>590255414</v>
          </cell>
          <cell r="Z16">
            <v>632444846</v>
          </cell>
          <cell r="AA16">
            <v>45760156</v>
          </cell>
          <cell r="AB16">
            <v>9244178</v>
          </cell>
          <cell r="AC16">
            <v>92629060</v>
          </cell>
          <cell r="AD16">
            <v>957243410</v>
          </cell>
          <cell r="AE16">
            <v>897742616</v>
          </cell>
          <cell r="AF16">
            <v>59500794</v>
          </cell>
          <cell r="AG16">
            <v>182318202.77000001</v>
          </cell>
          <cell r="AH16">
            <v>1624508601</v>
          </cell>
          <cell r="AI16">
            <v>1607712564</v>
          </cell>
          <cell r="AJ16">
            <v>16796037</v>
          </cell>
          <cell r="AK16">
            <v>373431336</v>
          </cell>
          <cell r="AL16">
            <v>483654085</v>
          </cell>
          <cell r="AM16">
            <v>5648818655.8400002</v>
          </cell>
          <cell r="AN16">
            <v>121037860</v>
          </cell>
          <cell r="AO16">
            <v>26270838</v>
          </cell>
          <cell r="AP16">
            <v>199656293.83000001</v>
          </cell>
          <cell r="AQ16">
            <v>3848132954.5300002</v>
          </cell>
          <cell r="AR16">
            <v>22976809392</v>
          </cell>
          <cell r="AS16">
            <v>22958378000</v>
          </cell>
          <cell r="AT16">
            <v>18431392</v>
          </cell>
          <cell r="AU16">
            <v>7663197036</v>
          </cell>
          <cell r="AV16">
            <v>193008478</v>
          </cell>
          <cell r="AW16">
            <v>112447624</v>
          </cell>
          <cell r="AX16">
            <v>730565274</v>
          </cell>
          <cell r="AY16">
            <v>2096185970</v>
          </cell>
          <cell r="AZ16">
            <v>282135179</v>
          </cell>
          <cell r="BA16">
            <v>130465148</v>
          </cell>
          <cell r="BB16">
            <v>3429289369</v>
          </cell>
          <cell r="BC16">
            <v>286255815</v>
          </cell>
          <cell r="BD16">
            <v>233239876</v>
          </cell>
          <cell r="BE16">
            <v>546558100</v>
          </cell>
          <cell r="BF16">
            <v>4251407</v>
          </cell>
          <cell r="BG16">
            <v>384947379</v>
          </cell>
          <cell r="BH16">
            <v>342344275</v>
          </cell>
          <cell r="BI16">
            <v>42603104</v>
          </cell>
          <cell r="BJ16">
            <v>1288232430</v>
          </cell>
          <cell r="BK16">
            <v>916344131</v>
          </cell>
          <cell r="BL16">
            <v>371888299</v>
          </cell>
          <cell r="BM16">
            <v>179455433</v>
          </cell>
          <cell r="BN16">
            <v>359438988.14999998</v>
          </cell>
          <cell r="BO16">
            <v>598747463</v>
          </cell>
          <cell r="BP16">
            <v>134684870.25999999</v>
          </cell>
          <cell r="BQ16">
            <v>1650320458</v>
          </cell>
          <cell r="BR16">
            <v>250828291</v>
          </cell>
          <cell r="BS16">
            <v>323017339</v>
          </cell>
          <cell r="BT16">
            <v>1128827182</v>
          </cell>
          <cell r="BU16">
            <v>200891724</v>
          </cell>
          <cell r="BV16">
            <v>717784001</v>
          </cell>
          <cell r="BW16">
            <v>93693596</v>
          </cell>
          <cell r="BX16">
            <v>822852234</v>
          </cell>
          <cell r="BY16">
            <v>189633718</v>
          </cell>
          <cell r="BZ16">
            <v>6839843019</v>
          </cell>
          <cell r="CA16">
            <v>6405015772</v>
          </cell>
          <cell r="CB16">
            <v>434827247</v>
          </cell>
          <cell r="CC16">
            <v>98424070</v>
          </cell>
          <cell r="CD16">
            <v>123510432</v>
          </cell>
          <cell r="CE16">
            <v>94428257.5</v>
          </cell>
          <cell r="CF16">
            <v>376178610</v>
          </cell>
          <cell r="CG16">
            <v>1054662883</v>
          </cell>
          <cell r="CH16">
            <v>235792985.46999997</v>
          </cell>
          <cell r="CI16">
            <v>26372168650</v>
          </cell>
          <cell r="CJ16">
            <v>2554393866</v>
          </cell>
          <cell r="CK16">
            <v>2460918603</v>
          </cell>
          <cell r="CL16">
            <v>93475263</v>
          </cell>
          <cell r="CM16">
            <v>105073227.97</v>
          </cell>
          <cell r="CN16">
            <v>1304073193</v>
          </cell>
          <cell r="CO16">
            <v>522014198</v>
          </cell>
          <cell r="CP16">
            <v>92239845</v>
          </cell>
          <cell r="CQ16">
            <v>150869466.86000001</v>
          </cell>
          <cell r="CR16">
            <v>62217604</v>
          </cell>
          <cell r="CS16">
            <v>363910371</v>
          </cell>
          <cell r="CT16">
            <v>423047546</v>
          </cell>
          <cell r="CU16">
            <v>435838216</v>
          </cell>
        </row>
        <row r="17">
          <cell r="A17" t="str">
            <v>kWh - Residential</v>
          </cell>
          <cell r="B17" t="str">
            <v>YVR</v>
          </cell>
          <cell r="C17">
            <v>2005</v>
          </cell>
          <cell r="D17">
            <v>11569234</v>
          </cell>
          <cell r="E17">
            <v>542827565</v>
          </cell>
          <cell r="F17">
            <v>273364168</v>
          </cell>
          <cell r="G17">
            <v>81427290</v>
          </cell>
          <cell r="H17">
            <v>267429851</v>
          </cell>
          <cell r="I17">
            <v>583725346</v>
          </cell>
          <cell r="J17">
            <v>119652548</v>
          </cell>
          <cell r="K17">
            <v>402124758</v>
          </cell>
          <cell r="L17">
            <v>110810182</v>
          </cell>
          <cell r="M17">
            <v>47935426</v>
          </cell>
          <cell r="N17">
            <v>15211690</v>
          </cell>
          <cell r="O17">
            <v>267121761</v>
          </cell>
          <cell r="P17">
            <v>0</v>
          </cell>
          <cell r="Q17">
            <v>20161977</v>
          </cell>
          <cell r="R17">
            <v>4976691</v>
          </cell>
          <cell r="S17">
            <v>97150870</v>
          </cell>
          <cell r="T17">
            <v>708455513</v>
          </cell>
          <cell r="U17">
            <v>29392189</v>
          </cell>
          <cell r="V17">
            <v>1702721148</v>
          </cell>
          <cell r="W17">
            <v>136114023</v>
          </cell>
          <cell r="X17">
            <v>33696585</v>
          </cell>
          <cell r="Y17">
            <v>290492846</v>
          </cell>
          <cell r="Z17">
            <v>147667028</v>
          </cell>
          <cell r="AA17">
            <v>45702800</v>
          </cell>
          <cell r="AB17">
            <v>5874838</v>
          </cell>
          <cell r="AC17">
            <v>92524010</v>
          </cell>
          <cell r="AD17">
            <v>408838126</v>
          </cell>
          <cell r="AE17">
            <v>379532699</v>
          </cell>
          <cell r="AF17">
            <v>29305427</v>
          </cell>
          <cell r="AG17">
            <v>96245989.75</v>
          </cell>
          <cell r="AH17">
            <v>354888035</v>
          </cell>
          <cell r="AI17">
            <v>341291161</v>
          </cell>
          <cell r="AJ17">
            <v>13596874</v>
          </cell>
          <cell r="AK17">
            <v>181464306</v>
          </cell>
          <cell r="AL17">
            <v>210303787</v>
          </cell>
          <cell r="AM17">
            <v>1767536174</v>
          </cell>
          <cell r="AN17">
            <v>28856113</v>
          </cell>
          <cell r="AO17">
            <v>14960327</v>
          </cell>
          <cell r="AP17">
            <v>54972595.310000002</v>
          </cell>
          <cell r="AQ17">
            <v>1104270425</v>
          </cell>
          <cell r="AR17">
            <v>12728099230</v>
          </cell>
          <cell r="AS17">
            <v>12717781000</v>
          </cell>
          <cell r="AT17">
            <v>10318230</v>
          </cell>
          <cell r="AU17">
            <v>2358151590</v>
          </cell>
          <cell r="AV17">
            <v>163178241</v>
          </cell>
          <cell r="AW17">
            <v>42160183</v>
          </cell>
          <cell r="AX17">
            <v>203351921</v>
          </cell>
          <cell r="AY17">
            <v>659625447</v>
          </cell>
          <cell r="AZ17">
            <v>75304918</v>
          </cell>
          <cell r="BA17">
            <v>82285609</v>
          </cell>
          <cell r="BB17">
            <v>1149377750</v>
          </cell>
          <cell r="BC17">
            <v>176126892</v>
          </cell>
          <cell r="BD17">
            <v>48370213</v>
          </cell>
          <cell r="BE17">
            <v>195066759</v>
          </cell>
          <cell r="BF17">
            <v>1714697</v>
          </cell>
          <cell r="BG17">
            <v>279763637</v>
          </cell>
          <cell r="BH17">
            <v>243141981</v>
          </cell>
          <cell r="BI17">
            <v>36621656</v>
          </cell>
          <cell r="BJ17">
            <v>491238460</v>
          </cell>
          <cell r="BK17">
            <v>284433553</v>
          </cell>
          <cell r="BL17">
            <v>206804907</v>
          </cell>
          <cell r="BM17">
            <v>67693051</v>
          </cell>
          <cell r="BN17">
            <v>144724830</v>
          </cell>
          <cell r="BO17">
            <v>215924636</v>
          </cell>
          <cell r="BP17">
            <v>52006839.219999999</v>
          </cell>
          <cell r="BQ17">
            <v>582122828</v>
          </cell>
          <cell r="BR17">
            <v>85230972</v>
          </cell>
          <cell r="BS17">
            <v>110976692</v>
          </cell>
          <cell r="BT17">
            <v>485942543</v>
          </cell>
          <cell r="BU17">
            <v>78865660</v>
          </cell>
          <cell r="BV17">
            <v>347274259</v>
          </cell>
          <cell r="BW17">
            <v>36691794</v>
          </cell>
          <cell r="BX17">
            <v>297081386</v>
          </cell>
          <cell r="BY17">
            <v>65358453</v>
          </cell>
          <cell r="BZ17">
            <v>2041954318</v>
          </cell>
          <cell r="CA17">
            <v>1879783570</v>
          </cell>
          <cell r="CB17">
            <v>162170748</v>
          </cell>
          <cell r="CC17">
            <v>32131824</v>
          </cell>
          <cell r="CD17">
            <v>46192526</v>
          </cell>
          <cell r="CE17">
            <v>32820792</v>
          </cell>
          <cell r="CF17">
            <v>117918983</v>
          </cell>
          <cell r="CG17">
            <v>357638570</v>
          </cell>
          <cell r="CH17">
            <v>55742813.189999998</v>
          </cell>
          <cell r="CI17">
            <v>5724299075</v>
          </cell>
          <cell r="CJ17">
            <v>962156040</v>
          </cell>
          <cell r="CK17">
            <v>915611860</v>
          </cell>
          <cell r="CL17">
            <v>46544180</v>
          </cell>
          <cell r="CM17">
            <v>74670218.299999997</v>
          </cell>
          <cell r="CN17">
            <v>408066674</v>
          </cell>
          <cell r="CO17">
            <v>179182296</v>
          </cell>
          <cell r="CP17">
            <v>25217181</v>
          </cell>
          <cell r="CQ17">
            <v>27719584</v>
          </cell>
          <cell r="CR17">
            <v>17044279</v>
          </cell>
          <cell r="CS17">
            <v>188311417</v>
          </cell>
          <cell r="CT17">
            <v>347571675</v>
          </cell>
          <cell r="CU17">
            <v>114732006</v>
          </cell>
        </row>
        <row r="18">
          <cell r="A18" t="str">
            <v xml:space="preserve">kWh- General Service </v>
          </cell>
          <cell r="C18">
            <v>2005</v>
          </cell>
          <cell r="D18">
            <v>13401038</v>
          </cell>
          <cell r="E18">
            <v>933141503</v>
          </cell>
          <cell r="F18">
            <v>520860707</v>
          </cell>
          <cell r="G18">
            <v>137315167</v>
          </cell>
          <cell r="H18">
            <v>656544525</v>
          </cell>
          <cell r="I18">
            <v>1217067912</v>
          </cell>
          <cell r="J18">
            <v>133456326</v>
          </cell>
          <cell r="K18">
            <v>956019822</v>
          </cell>
          <cell r="L18">
            <v>174774516</v>
          </cell>
          <cell r="M18">
            <v>111345382</v>
          </cell>
          <cell r="N18">
            <v>13982940</v>
          </cell>
          <cell r="O18">
            <v>617466451</v>
          </cell>
          <cell r="P18">
            <v>19314909</v>
          </cell>
          <cell r="Q18">
            <v>9926839</v>
          </cell>
          <cell r="R18">
            <v>3870180</v>
          </cell>
          <cell r="S18">
            <v>91049536</v>
          </cell>
          <cell r="T18">
            <v>253178259</v>
          </cell>
          <cell r="U18">
            <v>56474845</v>
          </cell>
          <cell r="V18">
            <v>5593729737</v>
          </cell>
          <cell r="W18">
            <v>165808473</v>
          </cell>
          <cell r="X18">
            <v>31411030</v>
          </cell>
          <cell r="Y18">
            <v>293706245</v>
          </cell>
          <cell r="Z18">
            <v>436543349</v>
          </cell>
          <cell r="AA18">
            <v>54339</v>
          </cell>
          <cell r="AB18">
            <v>3265695</v>
          </cell>
          <cell r="AC18">
            <v>9379</v>
          </cell>
          <cell r="AD18">
            <v>539434158</v>
          </cell>
          <cell r="AE18">
            <v>509939155</v>
          </cell>
          <cell r="AF18">
            <v>29495003</v>
          </cell>
          <cell r="AG18">
            <v>86072213.019999996</v>
          </cell>
          <cell r="AH18">
            <v>1006361598</v>
          </cell>
          <cell r="AI18">
            <v>1003361330</v>
          </cell>
          <cell r="AJ18">
            <v>3000268</v>
          </cell>
          <cell r="AK18">
            <v>189249757</v>
          </cell>
          <cell r="AL18">
            <v>269921048</v>
          </cell>
          <cell r="AM18">
            <v>2679748257.8400002</v>
          </cell>
          <cell r="AN18">
            <v>91020719</v>
          </cell>
          <cell r="AO18">
            <v>10965115</v>
          </cell>
          <cell r="AP18">
            <v>106011732.56</v>
          </cell>
          <cell r="AQ18">
            <v>2412532405</v>
          </cell>
          <cell r="AR18">
            <v>8446984958</v>
          </cell>
          <cell r="AS18">
            <v>8439165000</v>
          </cell>
          <cell r="AT18">
            <v>7819958</v>
          </cell>
          <cell r="AU18">
            <v>4641277631</v>
          </cell>
          <cell r="AV18">
            <v>29830237</v>
          </cell>
          <cell r="AW18">
            <v>68484446</v>
          </cell>
          <cell r="AX18">
            <v>370393080</v>
          </cell>
          <cell r="AY18">
            <v>1187722170</v>
          </cell>
          <cell r="AZ18">
            <v>204876068</v>
          </cell>
          <cell r="BA18">
            <v>48138546</v>
          </cell>
          <cell r="BB18">
            <v>2031496439</v>
          </cell>
          <cell r="BC18">
            <v>110128923</v>
          </cell>
          <cell r="BD18">
            <v>183726453</v>
          </cell>
          <cell r="BE18">
            <v>351110782</v>
          </cell>
          <cell r="BF18">
            <v>2470318</v>
          </cell>
          <cell r="BG18">
            <v>105183742</v>
          </cell>
          <cell r="BH18">
            <v>99202294</v>
          </cell>
          <cell r="BI18">
            <v>5981448</v>
          </cell>
          <cell r="BJ18">
            <v>794828292</v>
          </cell>
          <cell r="BK18">
            <v>631895165</v>
          </cell>
          <cell r="BL18">
            <v>162933127</v>
          </cell>
          <cell r="BM18">
            <v>110637736</v>
          </cell>
          <cell r="BN18">
            <v>210998088.66</v>
          </cell>
          <cell r="BO18">
            <v>378911881</v>
          </cell>
          <cell r="BP18">
            <v>80891172.420000002</v>
          </cell>
          <cell r="BQ18">
            <v>998060864</v>
          </cell>
          <cell r="BR18">
            <v>163803064</v>
          </cell>
          <cell r="BS18">
            <v>209086568</v>
          </cell>
          <cell r="BT18">
            <v>633701746</v>
          </cell>
          <cell r="BU18">
            <v>119315486</v>
          </cell>
          <cell r="BV18">
            <v>363280472</v>
          </cell>
          <cell r="BW18">
            <v>56066813</v>
          </cell>
          <cell r="BX18">
            <v>452166586</v>
          </cell>
          <cell r="BY18">
            <v>122532648</v>
          </cell>
          <cell r="BZ18">
            <v>4360476404</v>
          </cell>
          <cell r="CA18">
            <v>4090292430</v>
          </cell>
          <cell r="CB18">
            <v>270183974</v>
          </cell>
          <cell r="CC18">
            <v>65199817</v>
          </cell>
          <cell r="CD18">
            <v>75958907</v>
          </cell>
          <cell r="CE18">
            <v>61114524.93</v>
          </cell>
          <cell r="CF18">
            <v>217029986</v>
          </cell>
          <cell r="CG18">
            <v>659584718</v>
          </cell>
          <cell r="CH18">
            <v>178657526.91999999</v>
          </cell>
          <cell r="CI18">
            <v>17975481706</v>
          </cell>
          <cell r="CJ18">
            <v>1376910397</v>
          </cell>
          <cell r="CK18">
            <v>1330585033</v>
          </cell>
          <cell r="CL18">
            <v>46325364</v>
          </cell>
          <cell r="CM18">
            <v>28892403.640000001</v>
          </cell>
          <cell r="CN18">
            <v>788169735</v>
          </cell>
          <cell r="CO18">
            <v>210808234</v>
          </cell>
          <cell r="CP18">
            <v>66254689</v>
          </cell>
          <cell r="CQ18">
            <v>55524174</v>
          </cell>
          <cell r="CR18">
            <v>44723422</v>
          </cell>
          <cell r="CS18">
            <v>169014022</v>
          </cell>
          <cell r="CT18">
            <v>75475871</v>
          </cell>
          <cell r="CU18">
            <v>295021833</v>
          </cell>
        </row>
        <row r="19">
          <cell r="A19" t="str">
            <v>kWh- Large User, Sub- Transmission, Intermediate/ Embedded Distributor</v>
          </cell>
          <cell r="C19">
            <v>2005</v>
          </cell>
          <cell r="D19">
            <v>19504171</v>
          </cell>
          <cell r="E19">
            <v>0</v>
          </cell>
          <cell r="F19">
            <v>350916781</v>
          </cell>
          <cell r="G19">
            <v>0</v>
          </cell>
          <cell r="H19">
            <v>0</v>
          </cell>
          <cell r="I19">
            <v>0</v>
          </cell>
          <cell r="J19">
            <v>98014141</v>
          </cell>
          <cell r="K19">
            <v>259439890</v>
          </cell>
          <cell r="L19">
            <v>0</v>
          </cell>
          <cell r="M19">
            <v>0</v>
          </cell>
          <cell r="N19">
            <v>0</v>
          </cell>
          <cell r="O19">
            <v>53855311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980658593</v>
          </cell>
          <cell r="W19">
            <v>90854232</v>
          </cell>
          <cell r="X19">
            <v>0</v>
          </cell>
          <cell r="Y19">
            <v>0</v>
          </cell>
          <cell r="Z19">
            <v>44395271</v>
          </cell>
          <cell r="AA19">
            <v>0</v>
          </cell>
          <cell r="AB19">
            <v>0</v>
          </cell>
          <cell r="AC19">
            <v>95671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254588935</v>
          </cell>
          <cell r="AI19">
            <v>254588935</v>
          </cell>
          <cell r="AJ19">
            <v>0</v>
          </cell>
          <cell r="AK19">
            <v>0</v>
          </cell>
          <cell r="AL19">
            <v>0</v>
          </cell>
          <cell r="AM19">
            <v>1161493274</v>
          </cell>
          <cell r="AN19">
            <v>0</v>
          </cell>
          <cell r="AO19">
            <v>0</v>
          </cell>
          <cell r="AP19">
            <v>37609460.390000001</v>
          </cell>
          <cell r="AQ19">
            <v>308575243</v>
          </cell>
          <cell r="AR19">
            <v>1659541000</v>
          </cell>
          <cell r="AS19">
            <v>1659541000</v>
          </cell>
          <cell r="AT19">
            <v>0</v>
          </cell>
          <cell r="AU19">
            <v>626329985</v>
          </cell>
          <cell r="AV19">
            <v>0</v>
          </cell>
          <cell r="AW19">
            <v>0</v>
          </cell>
          <cell r="AX19">
            <v>152801276</v>
          </cell>
          <cell r="AY19">
            <v>233288313</v>
          </cell>
          <cell r="AZ19">
            <v>0</v>
          </cell>
          <cell r="BA19">
            <v>0</v>
          </cell>
          <cell r="BB19">
            <v>225636701</v>
          </cell>
          <cell r="BC19">
            <v>0</v>
          </cell>
          <cell r="BD19">
            <v>0</v>
          </cell>
          <cell r="BE19">
            <v>184313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59082238</v>
          </cell>
          <cell r="BR19">
            <v>0</v>
          </cell>
          <cell r="BS19">
            <v>0</v>
          </cell>
          <cell r="BT19">
            <v>9141835</v>
          </cell>
          <cell r="BU19">
            <v>0</v>
          </cell>
          <cell r="BV19">
            <v>0</v>
          </cell>
          <cell r="BW19">
            <v>0</v>
          </cell>
          <cell r="BX19">
            <v>66651689</v>
          </cell>
          <cell r="BY19">
            <v>0</v>
          </cell>
          <cell r="BZ19">
            <v>397970654</v>
          </cell>
          <cell r="CA19">
            <v>397970654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38334443</v>
          </cell>
          <cell r="CG19">
            <v>26533251</v>
          </cell>
          <cell r="CH19">
            <v>0</v>
          </cell>
          <cell r="CI19">
            <v>2563099523</v>
          </cell>
          <cell r="CJ19">
            <v>194003251</v>
          </cell>
          <cell r="CK19">
            <v>194003251</v>
          </cell>
          <cell r="CL19">
            <v>0</v>
          </cell>
          <cell r="CM19">
            <v>0</v>
          </cell>
          <cell r="CN19">
            <v>100512232</v>
          </cell>
          <cell r="CO19">
            <v>126036271</v>
          </cell>
          <cell r="CP19">
            <v>0</v>
          </cell>
          <cell r="CQ19">
            <v>66538599.859999999</v>
          </cell>
          <cell r="CR19">
            <v>0</v>
          </cell>
          <cell r="CS19">
            <v>0</v>
          </cell>
          <cell r="CT19">
            <v>0</v>
          </cell>
          <cell r="CU19">
            <v>23558804</v>
          </cell>
        </row>
        <row r="20">
          <cell r="A20" t="str">
            <v>kWh- Street Lighting</v>
          </cell>
          <cell r="B20" t="str">
            <v>YVST</v>
          </cell>
          <cell r="C20">
            <v>2005</v>
          </cell>
          <cell r="D20">
            <v>525637</v>
          </cell>
          <cell r="E20">
            <v>10477548</v>
          </cell>
          <cell r="F20">
            <v>8791501</v>
          </cell>
          <cell r="G20">
            <v>1644397</v>
          </cell>
          <cell r="H20">
            <v>6635712</v>
          </cell>
          <cell r="I20">
            <v>9532175</v>
          </cell>
          <cell r="J20">
            <v>1946331</v>
          </cell>
          <cell r="K20">
            <v>9912703</v>
          </cell>
          <cell r="L20">
            <v>2314975</v>
          </cell>
          <cell r="M20">
            <v>1193247</v>
          </cell>
          <cell r="N20">
            <v>222272</v>
          </cell>
          <cell r="O20">
            <v>7962220</v>
          </cell>
          <cell r="P20">
            <v>368062</v>
          </cell>
          <cell r="Q20">
            <v>378611</v>
          </cell>
          <cell r="R20">
            <v>123564</v>
          </cell>
          <cell r="S20">
            <v>0</v>
          </cell>
          <cell r="T20">
            <v>0</v>
          </cell>
          <cell r="U20">
            <v>579573</v>
          </cell>
          <cell r="V20">
            <v>39216977</v>
          </cell>
          <cell r="W20">
            <v>3234698</v>
          </cell>
          <cell r="X20">
            <v>613293</v>
          </cell>
          <cell r="Y20">
            <v>5636172</v>
          </cell>
          <cell r="Z20">
            <v>3668342</v>
          </cell>
          <cell r="AA20">
            <v>3017</v>
          </cell>
          <cell r="AB20">
            <v>103645</v>
          </cell>
          <cell r="AC20">
            <v>0</v>
          </cell>
          <cell r="AD20">
            <v>8392880</v>
          </cell>
          <cell r="AE20">
            <v>7733572</v>
          </cell>
          <cell r="AF20">
            <v>659308</v>
          </cell>
          <cell r="AG20">
            <v>0</v>
          </cell>
          <cell r="AH20">
            <v>8540031</v>
          </cell>
          <cell r="AI20">
            <v>8341768</v>
          </cell>
          <cell r="AJ20">
            <v>198263</v>
          </cell>
          <cell r="AK20">
            <v>2177588</v>
          </cell>
          <cell r="AL20">
            <v>3106513</v>
          </cell>
          <cell r="AM20">
            <v>39440325</v>
          </cell>
          <cell r="AN20">
            <v>1094897</v>
          </cell>
          <cell r="AO20">
            <v>345396</v>
          </cell>
          <cell r="AP20">
            <v>948741.11</v>
          </cell>
          <cell r="AQ20">
            <v>22688359</v>
          </cell>
          <cell r="AR20">
            <v>118607204</v>
          </cell>
          <cell r="AS20">
            <v>118314000</v>
          </cell>
          <cell r="AT20">
            <v>293204</v>
          </cell>
          <cell r="AU20">
            <v>0</v>
          </cell>
          <cell r="AV20">
            <v>0</v>
          </cell>
          <cell r="AW20">
            <v>1802995</v>
          </cell>
          <cell r="AX20">
            <v>4018997</v>
          </cell>
          <cell r="AY20">
            <v>15550040</v>
          </cell>
          <cell r="AZ20">
            <v>1913094</v>
          </cell>
          <cell r="BA20">
            <v>0</v>
          </cell>
          <cell r="BB20">
            <v>21874451</v>
          </cell>
          <cell r="BC20">
            <v>0</v>
          </cell>
          <cell r="BD20">
            <v>1100219</v>
          </cell>
          <cell r="BE20">
            <v>185095</v>
          </cell>
          <cell r="BF20">
            <v>66392</v>
          </cell>
          <cell r="BG20">
            <v>0</v>
          </cell>
          <cell r="BH20">
            <v>0</v>
          </cell>
          <cell r="BI20">
            <v>0</v>
          </cell>
          <cell r="BJ20">
            <v>1861917</v>
          </cell>
          <cell r="BK20">
            <v>15309</v>
          </cell>
          <cell r="BL20">
            <v>1846608</v>
          </cell>
          <cell r="BM20">
            <v>983596</v>
          </cell>
          <cell r="BN20">
            <v>3409153.49</v>
          </cell>
          <cell r="BO20">
            <v>3289523</v>
          </cell>
          <cell r="BP20">
            <v>1786858.62</v>
          </cell>
          <cell r="BQ20">
            <v>10899391</v>
          </cell>
          <cell r="BR20">
            <v>1653280</v>
          </cell>
          <cell r="BS20">
            <v>2520849</v>
          </cell>
          <cell r="BT20">
            <v>41058</v>
          </cell>
          <cell r="BU20">
            <v>2426246</v>
          </cell>
          <cell r="BV20">
            <v>281406</v>
          </cell>
          <cell r="BW20">
            <v>918701</v>
          </cell>
          <cell r="BX20">
            <v>5985582</v>
          </cell>
          <cell r="BY20">
            <v>1727721</v>
          </cell>
          <cell r="BZ20">
            <v>2868937</v>
          </cell>
          <cell r="CA20">
            <v>440542</v>
          </cell>
          <cell r="CB20">
            <v>2428395</v>
          </cell>
          <cell r="CC20">
            <v>1092429</v>
          </cell>
          <cell r="CD20">
            <v>1358999</v>
          </cell>
          <cell r="CE20">
            <v>492940.57</v>
          </cell>
          <cell r="CF20">
            <v>0</v>
          </cell>
          <cell r="CG20">
            <v>10779848</v>
          </cell>
          <cell r="CH20">
            <v>1280811.4099999999</v>
          </cell>
          <cell r="CI20">
            <v>109288346</v>
          </cell>
          <cell r="CJ20">
            <v>20297012</v>
          </cell>
          <cell r="CK20">
            <v>19738230</v>
          </cell>
          <cell r="CL20">
            <v>558782</v>
          </cell>
          <cell r="CM20">
            <v>1506679.03</v>
          </cell>
          <cell r="CN20">
            <v>7324552</v>
          </cell>
          <cell r="CO20">
            <v>4841853</v>
          </cell>
          <cell r="CP20">
            <v>728596</v>
          </cell>
          <cell r="CQ20">
            <v>1063727</v>
          </cell>
          <cell r="CR20">
            <v>15193</v>
          </cell>
          <cell r="CS20">
            <v>6577386</v>
          </cell>
          <cell r="CT20">
            <v>0</v>
          </cell>
          <cell r="CU20">
            <v>2525573</v>
          </cell>
        </row>
        <row r="21">
          <cell r="A21" t="str">
            <v>kWh- Sentinel Lighting</v>
          </cell>
          <cell r="B21" t="str">
            <v>YVSL</v>
          </cell>
          <cell r="C21">
            <v>2005</v>
          </cell>
          <cell r="D21">
            <v>2065</v>
          </cell>
          <cell r="E21">
            <v>0</v>
          </cell>
          <cell r="F21">
            <v>699473</v>
          </cell>
          <cell r="G21">
            <v>210113</v>
          </cell>
          <cell r="H21">
            <v>545615</v>
          </cell>
          <cell r="I21">
            <v>0</v>
          </cell>
          <cell r="J21">
            <v>0</v>
          </cell>
          <cell r="K21">
            <v>0</v>
          </cell>
          <cell r="L21">
            <v>817726</v>
          </cell>
          <cell r="M21">
            <v>49767</v>
          </cell>
          <cell r="N21">
            <v>23346</v>
          </cell>
          <cell r="O21">
            <v>432493</v>
          </cell>
          <cell r="P21">
            <v>47961</v>
          </cell>
          <cell r="Q21">
            <v>0</v>
          </cell>
          <cell r="R21">
            <v>1802</v>
          </cell>
          <cell r="S21">
            <v>0</v>
          </cell>
          <cell r="T21">
            <v>0</v>
          </cell>
          <cell r="U21">
            <v>69028</v>
          </cell>
          <cell r="V21">
            <v>0</v>
          </cell>
          <cell r="W21">
            <v>168820</v>
          </cell>
          <cell r="X21">
            <v>27408</v>
          </cell>
          <cell r="Y21">
            <v>420151</v>
          </cell>
          <cell r="Z21">
            <v>170856</v>
          </cell>
          <cell r="AA21">
            <v>0</v>
          </cell>
          <cell r="AB21">
            <v>0</v>
          </cell>
          <cell r="AC21">
            <v>0</v>
          </cell>
          <cell r="AD21">
            <v>578246</v>
          </cell>
          <cell r="AE21">
            <v>537190</v>
          </cell>
          <cell r="AF21">
            <v>41056</v>
          </cell>
          <cell r="AG21">
            <v>0</v>
          </cell>
          <cell r="AH21">
            <v>130002</v>
          </cell>
          <cell r="AI21">
            <v>129370</v>
          </cell>
          <cell r="AJ21">
            <v>632</v>
          </cell>
          <cell r="AK21">
            <v>539685</v>
          </cell>
          <cell r="AL21">
            <v>322737</v>
          </cell>
          <cell r="AM21">
            <v>600625</v>
          </cell>
          <cell r="AN21">
            <v>66131</v>
          </cell>
          <cell r="AO21">
            <v>0</v>
          </cell>
          <cell r="AP21">
            <v>113764.46</v>
          </cell>
          <cell r="AQ21">
            <v>66522.53</v>
          </cell>
          <cell r="AR21">
            <v>23577000</v>
          </cell>
          <cell r="AS21">
            <v>23577000</v>
          </cell>
          <cell r="AT21">
            <v>0</v>
          </cell>
          <cell r="AU21">
            <v>37437830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41099</v>
          </cell>
          <cell r="BA21">
            <v>40993</v>
          </cell>
          <cell r="BB21">
            <v>904028</v>
          </cell>
          <cell r="BC21">
            <v>0</v>
          </cell>
          <cell r="BD21">
            <v>42991</v>
          </cell>
          <cell r="BE21">
            <v>11151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303761</v>
          </cell>
          <cell r="BK21">
            <v>104</v>
          </cell>
          <cell r="BL21">
            <v>303657</v>
          </cell>
          <cell r="BM21">
            <v>141050</v>
          </cell>
          <cell r="BN21">
            <v>306916</v>
          </cell>
          <cell r="BO21">
            <v>621423</v>
          </cell>
          <cell r="BP21">
            <v>0</v>
          </cell>
          <cell r="BQ21">
            <v>155137</v>
          </cell>
          <cell r="BR21">
            <v>140975</v>
          </cell>
          <cell r="BS21">
            <v>433230</v>
          </cell>
          <cell r="BT21">
            <v>0</v>
          </cell>
          <cell r="BU21">
            <v>284332</v>
          </cell>
          <cell r="BV21">
            <v>6947864</v>
          </cell>
          <cell r="BW21">
            <v>16288</v>
          </cell>
          <cell r="BX21">
            <v>966991</v>
          </cell>
          <cell r="BY21">
            <v>14896</v>
          </cell>
          <cell r="BZ21">
            <v>36572706</v>
          </cell>
          <cell r="CA21">
            <v>36528576</v>
          </cell>
          <cell r="CB21">
            <v>44130</v>
          </cell>
          <cell r="CC21">
            <v>0</v>
          </cell>
          <cell r="CD21">
            <v>0</v>
          </cell>
          <cell r="CE21">
            <v>0</v>
          </cell>
          <cell r="CF21">
            <v>2895198</v>
          </cell>
          <cell r="CG21">
            <v>126496</v>
          </cell>
          <cell r="CH21">
            <v>111833.95</v>
          </cell>
          <cell r="CI21">
            <v>0</v>
          </cell>
          <cell r="CJ21">
            <v>1027166</v>
          </cell>
          <cell r="CK21">
            <v>980229</v>
          </cell>
          <cell r="CL21">
            <v>46937</v>
          </cell>
          <cell r="CM21">
            <v>3927</v>
          </cell>
          <cell r="CN21">
            <v>0</v>
          </cell>
          <cell r="CO21">
            <v>1145544</v>
          </cell>
          <cell r="CP21">
            <v>39379</v>
          </cell>
          <cell r="CQ21">
            <v>23382</v>
          </cell>
          <cell r="CR21">
            <v>434710</v>
          </cell>
          <cell r="CS21">
            <v>7546</v>
          </cell>
          <cell r="CT21">
            <v>0</v>
          </cell>
          <cell r="CU21">
            <v>0</v>
          </cell>
        </row>
        <row r="22">
          <cell r="A22" t="str">
            <v>kW</v>
          </cell>
          <cell r="B22" t="str">
            <v>YD</v>
          </cell>
          <cell r="C22">
            <v>2005</v>
          </cell>
          <cell r="D22">
            <v>55559</v>
          </cell>
          <cell r="E22">
            <v>1907707</v>
          </cell>
          <cell r="F22">
            <v>1541743</v>
          </cell>
          <cell r="G22">
            <v>493405</v>
          </cell>
          <cell r="H22">
            <v>1461810</v>
          </cell>
          <cell r="I22">
            <v>2539571</v>
          </cell>
          <cell r="J22">
            <v>442668</v>
          </cell>
          <cell r="K22">
            <v>2596896</v>
          </cell>
          <cell r="L22">
            <v>386143</v>
          </cell>
          <cell r="M22">
            <v>223349</v>
          </cell>
          <cell r="N22">
            <v>22788</v>
          </cell>
          <cell r="O22">
            <v>1374784</v>
          </cell>
          <cell r="P22">
            <v>10029</v>
          </cell>
          <cell r="Q22">
            <v>15285</v>
          </cell>
          <cell r="R22">
            <v>0</v>
          </cell>
          <cell r="S22">
            <v>0</v>
          </cell>
          <cell r="T22">
            <v>4894173</v>
          </cell>
          <cell r="U22">
            <v>109050</v>
          </cell>
          <cell r="V22">
            <v>0</v>
          </cell>
          <cell r="W22">
            <v>523594</v>
          </cell>
          <cell r="X22">
            <v>38980</v>
          </cell>
          <cell r="Y22">
            <v>533424</v>
          </cell>
          <cell r="Z22">
            <v>976615</v>
          </cell>
          <cell r="AA22">
            <v>51537069</v>
          </cell>
          <cell r="AB22">
            <v>5759</v>
          </cell>
          <cell r="AC22">
            <v>106906699</v>
          </cell>
          <cell r="AD22">
            <v>1034165</v>
          </cell>
          <cell r="AE22">
            <v>925136</v>
          </cell>
          <cell r="AF22">
            <v>109029</v>
          </cell>
          <cell r="AG22">
            <v>179329</v>
          </cell>
          <cell r="AH22">
            <v>2490044</v>
          </cell>
          <cell r="AI22">
            <v>2489521</v>
          </cell>
          <cell r="AJ22">
            <v>523</v>
          </cell>
          <cell r="AK22">
            <v>389535</v>
          </cell>
          <cell r="AL22">
            <v>748518</v>
          </cell>
          <cell r="AM22">
            <v>9598466</v>
          </cell>
          <cell r="AN22">
            <v>175320</v>
          </cell>
          <cell r="AO22">
            <v>13210</v>
          </cell>
          <cell r="AP22">
            <v>278292</v>
          </cell>
          <cell r="AQ22">
            <v>5650821</v>
          </cell>
          <cell r="AR22">
            <v>24836426</v>
          </cell>
          <cell r="AS22">
            <v>24821262</v>
          </cell>
          <cell r="AT22">
            <v>15164</v>
          </cell>
          <cell r="AU22">
            <v>10246631</v>
          </cell>
          <cell r="AV22">
            <v>126359</v>
          </cell>
          <cell r="AW22">
            <v>150139</v>
          </cell>
          <cell r="AX22">
            <v>981195</v>
          </cell>
          <cell r="AY22">
            <v>2831785</v>
          </cell>
          <cell r="AZ22">
            <v>261293</v>
          </cell>
          <cell r="BA22">
            <v>223472</v>
          </cell>
          <cell r="BB22">
            <v>4553209</v>
          </cell>
          <cell r="BC22">
            <v>303380</v>
          </cell>
          <cell r="BD22">
            <v>360616</v>
          </cell>
          <cell r="BE22">
            <v>94292501</v>
          </cell>
          <cell r="BF22">
            <v>8622</v>
          </cell>
          <cell r="BG22">
            <v>859957</v>
          </cell>
          <cell r="BH22">
            <v>851246</v>
          </cell>
          <cell r="BI22">
            <v>8711</v>
          </cell>
          <cell r="BJ22">
            <v>7813208</v>
          </cell>
          <cell r="BK22">
            <v>7380152</v>
          </cell>
          <cell r="BL22">
            <v>433056</v>
          </cell>
          <cell r="BM22">
            <v>186682</v>
          </cell>
          <cell r="BN22">
            <v>378506</v>
          </cell>
          <cell r="BO22">
            <v>807264</v>
          </cell>
          <cell r="BP22">
            <v>165364</v>
          </cell>
          <cell r="BQ22">
            <v>2231057</v>
          </cell>
          <cell r="BR22">
            <v>297196</v>
          </cell>
          <cell r="BS22">
            <v>404421</v>
          </cell>
          <cell r="BT22">
            <v>1234902</v>
          </cell>
          <cell r="BU22">
            <v>216433</v>
          </cell>
          <cell r="BV22">
            <v>704274</v>
          </cell>
          <cell r="BW22">
            <v>0</v>
          </cell>
          <cell r="BX22">
            <v>920151</v>
          </cell>
          <cell r="BY22">
            <v>371413</v>
          </cell>
          <cell r="BZ22">
            <v>9672781</v>
          </cell>
          <cell r="CA22">
            <v>9211551</v>
          </cell>
          <cell r="CB22">
            <v>461230</v>
          </cell>
          <cell r="CC22">
            <v>150279</v>
          </cell>
          <cell r="CD22">
            <v>143455</v>
          </cell>
          <cell r="CE22">
            <v>105723</v>
          </cell>
          <cell r="CF22">
            <v>0</v>
          </cell>
          <cell r="CG22">
            <v>1475643</v>
          </cell>
          <cell r="CH22">
            <v>352579</v>
          </cell>
          <cell r="CI22">
            <v>43747648</v>
          </cell>
          <cell r="CJ22">
            <v>3017486</v>
          </cell>
          <cell r="CK22">
            <v>2939178</v>
          </cell>
          <cell r="CL22">
            <v>78308</v>
          </cell>
          <cell r="CM22">
            <v>47169</v>
          </cell>
          <cell r="CN22">
            <v>1777889</v>
          </cell>
          <cell r="CO22">
            <v>729471</v>
          </cell>
          <cell r="CP22">
            <v>145144</v>
          </cell>
          <cell r="CQ22">
            <v>239458</v>
          </cell>
          <cell r="CR22">
            <v>82490</v>
          </cell>
          <cell r="CS22">
            <v>0</v>
          </cell>
          <cell r="CT22">
            <v>1019212</v>
          </cell>
          <cell r="CU22">
            <v>588541</v>
          </cell>
        </row>
        <row r="23">
          <cell r="A23" t="str">
            <v>kW - Residential</v>
          </cell>
          <cell r="B23" t="str">
            <v>YDR</v>
          </cell>
          <cell r="C23">
            <v>2005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</row>
        <row r="24">
          <cell r="A24" t="str">
            <v>kW- General Service</v>
          </cell>
          <cell r="C24">
            <v>2005</v>
          </cell>
          <cell r="D24">
            <v>20152</v>
          </cell>
          <cell r="E24">
            <v>1876766</v>
          </cell>
          <cell r="F24">
            <v>961530</v>
          </cell>
          <cell r="G24">
            <v>322400</v>
          </cell>
          <cell r="H24">
            <v>1439690</v>
          </cell>
          <cell r="I24">
            <v>2514137</v>
          </cell>
          <cell r="J24">
            <v>234816</v>
          </cell>
          <cell r="K24">
            <v>2047219</v>
          </cell>
          <cell r="L24">
            <v>388663</v>
          </cell>
          <cell r="M24">
            <v>220083</v>
          </cell>
          <cell r="N24">
            <v>21943</v>
          </cell>
          <cell r="O24">
            <v>1231881</v>
          </cell>
          <cell r="P24">
            <v>8931</v>
          </cell>
          <cell r="Q24">
            <v>14288</v>
          </cell>
          <cell r="R24">
            <v>0</v>
          </cell>
          <cell r="S24">
            <v>202355</v>
          </cell>
          <cell r="T24">
            <v>2984709</v>
          </cell>
          <cell r="U24">
            <v>107108</v>
          </cell>
          <cell r="V24">
            <v>11663097</v>
          </cell>
          <cell r="W24">
            <v>365147</v>
          </cell>
          <cell r="X24">
            <v>37219</v>
          </cell>
          <cell r="Y24">
            <v>519605</v>
          </cell>
          <cell r="Z24">
            <v>885095</v>
          </cell>
          <cell r="AA24">
            <v>50276418</v>
          </cell>
          <cell r="AB24">
            <v>5472</v>
          </cell>
          <cell r="AC24">
            <v>62736815</v>
          </cell>
          <cell r="AD24">
            <v>1009068</v>
          </cell>
          <cell r="AE24">
            <v>902212</v>
          </cell>
          <cell r="AF24">
            <v>106856</v>
          </cell>
          <cell r="AG24">
            <v>174383</v>
          </cell>
          <cell r="AH24">
            <v>2002441</v>
          </cell>
          <cell r="AI24">
            <v>2002441</v>
          </cell>
          <cell r="AJ24">
            <v>0</v>
          </cell>
          <cell r="AK24">
            <v>382385</v>
          </cell>
          <cell r="AL24">
            <v>740269</v>
          </cell>
          <cell r="AM24">
            <v>5437621</v>
          </cell>
          <cell r="AN24">
            <v>172114</v>
          </cell>
          <cell r="AO24">
            <v>12302</v>
          </cell>
          <cell r="AP24">
            <v>198609</v>
          </cell>
          <cell r="AQ24">
            <v>5069328</v>
          </cell>
          <cell r="AR24">
            <v>14309</v>
          </cell>
          <cell r="AS24">
            <v>18076099</v>
          </cell>
          <cell r="AT24">
            <v>14309</v>
          </cell>
          <cell r="AU24">
            <v>9012558</v>
          </cell>
          <cell r="AV24">
            <v>121854</v>
          </cell>
          <cell r="AW24">
            <v>144847</v>
          </cell>
          <cell r="AX24">
            <v>663658</v>
          </cell>
          <cell r="AY24">
            <v>2343889</v>
          </cell>
          <cell r="AZ24">
            <v>257755</v>
          </cell>
          <cell r="BA24">
            <v>218320</v>
          </cell>
          <cell r="BB24">
            <v>4047633</v>
          </cell>
          <cell r="BC24">
            <v>223073</v>
          </cell>
          <cell r="BD24">
            <v>357933</v>
          </cell>
          <cell r="BE24">
            <v>689195</v>
          </cell>
          <cell r="BF24">
            <v>8444</v>
          </cell>
          <cell r="BG24">
            <v>845837</v>
          </cell>
          <cell r="BH24">
            <v>838396</v>
          </cell>
          <cell r="BI24">
            <v>7441</v>
          </cell>
          <cell r="BJ24">
            <v>1719941</v>
          </cell>
          <cell r="BK24">
            <v>1292153</v>
          </cell>
          <cell r="BL24">
            <v>427788</v>
          </cell>
          <cell r="BM24">
            <v>183705</v>
          </cell>
          <cell r="BN24">
            <v>369082</v>
          </cell>
          <cell r="BO24">
            <v>796355</v>
          </cell>
          <cell r="BP24">
            <v>165364</v>
          </cell>
          <cell r="BQ24">
            <v>1989992</v>
          </cell>
          <cell r="BR24">
            <v>292401</v>
          </cell>
          <cell r="BS24">
            <v>396182</v>
          </cell>
          <cell r="BT24">
            <v>1056085</v>
          </cell>
          <cell r="BU24">
            <v>208872</v>
          </cell>
          <cell r="BV24">
            <v>682195</v>
          </cell>
          <cell r="BW24">
            <v>0</v>
          </cell>
          <cell r="BX24">
            <v>764986</v>
          </cell>
          <cell r="BY24">
            <v>365465</v>
          </cell>
          <cell r="BZ24">
            <v>8854597</v>
          </cell>
          <cell r="CA24">
            <v>8400430</v>
          </cell>
          <cell r="CB24">
            <v>454167</v>
          </cell>
          <cell r="CC24">
            <v>147227</v>
          </cell>
          <cell r="CD24">
            <v>139429</v>
          </cell>
          <cell r="CE24">
            <v>104253</v>
          </cell>
          <cell r="CF24">
            <v>408245</v>
          </cell>
          <cell r="CG24">
            <v>1376667</v>
          </cell>
          <cell r="CH24">
            <v>348784</v>
          </cell>
          <cell r="CI24">
            <v>38106341</v>
          </cell>
          <cell r="CJ24">
            <v>2621049</v>
          </cell>
          <cell r="CK24">
            <v>2544626</v>
          </cell>
          <cell r="CL24">
            <v>76423</v>
          </cell>
          <cell r="CM24">
            <v>42950</v>
          </cell>
          <cell r="CN24">
            <v>1559940</v>
          </cell>
          <cell r="CO24">
            <v>418237</v>
          </cell>
          <cell r="CP24">
            <v>143037</v>
          </cell>
          <cell r="CQ24">
            <v>111937</v>
          </cell>
          <cell r="CR24">
            <v>82490</v>
          </cell>
          <cell r="CS24">
            <v>0</v>
          </cell>
          <cell r="CT24">
            <v>996880</v>
          </cell>
          <cell r="CU24">
            <v>519148</v>
          </cell>
        </row>
        <row r="25">
          <cell r="A25" t="str">
            <v>kW- Large User, Sub- Transmission, Intermediate/ Embedded Distributor</v>
          </cell>
          <cell r="C25">
            <v>2005</v>
          </cell>
          <cell r="D25">
            <v>33896</v>
          </cell>
          <cell r="E25">
            <v>0</v>
          </cell>
          <cell r="F25">
            <v>553899</v>
          </cell>
          <cell r="G25">
            <v>166298</v>
          </cell>
          <cell r="H25">
            <v>0</v>
          </cell>
          <cell r="I25">
            <v>0</v>
          </cell>
          <cell r="J25">
            <v>202414</v>
          </cell>
          <cell r="K25">
            <v>522734</v>
          </cell>
          <cell r="L25">
            <v>0</v>
          </cell>
          <cell r="M25">
            <v>0</v>
          </cell>
          <cell r="N25">
            <v>0</v>
          </cell>
          <cell r="O25">
            <v>118961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1909464</v>
          </cell>
          <cell r="U25">
            <v>0</v>
          </cell>
          <cell r="V25">
            <v>1612869</v>
          </cell>
          <cell r="W25">
            <v>149974</v>
          </cell>
          <cell r="X25">
            <v>0</v>
          </cell>
          <cell r="Y25">
            <v>0</v>
          </cell>
          <cell r="Z25">
            <v>80495</v>
          </cell>
          <cell r="AA25">
            <v>0</v>
          </cell>
          <cell r="AB25">
            <v>0</v>
          </cell>
          <cell r="AC25">
            <v>42215410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463386</v>
          </cell>
          <cell r="AI25">
            <v>463386</v>
          </cell>
          <cell r="AJ25">
            <v>0</v>
          </cell>
          <cell r="AK25">
            <v>0</v>
          </cell>
          <cell r="AL25">
            <v>0</v>
          </cell>
          <cell r="AM25">
            <v>4049286</v>
          </cell>
          <cell r="AN25">
            <v>0</v>
          </cell>
          <cell r="AO25">
            <v>0</v>
          </cell>
          <cell r="AP25">
            <v>76540</v>
          </cell>
          <cell r="AQ25">
            <v>515784</v>
          </cell>
          <cell r="AR25">
            <v>6745163</v>
          </cell>
          <cell r="AS25">
            <v>6745163</v>
          </cell>
          <cell r="AT25">
            <v>0</v>
          </cell>
          <cell r="AU25">
            <v>1130272</v>
          </cell>
          <cell r="AV25">
            <v>0</v>
          </cell>
          <cell r="AW25">
            <v>0</v>
          </cell>
          <cell r="AX25">
            <v>306824</v>
          </cell>
          <cell r="AY25">
            <v>445748</v>
          </cell>
          <cell r="AZ25">
            <v>0</v>
          </cell>
          <cell r="BA25">
            <v>0</v>
          </cell>
          <cell r="BB25">
            <v>440796</v>
          </cell>
          <cell r="BC25">
            <v>75882</v>
          </cell>
          <cell r="BD25">
            <v>0</v>
          </cell>
          <cell r="BE25">
            <v>89641173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211702</v>
          </cell>
          <cell r="BR25">
            <v>0</v>
          </cell>
          <cell r="BS25">
            <v>0</v>
          </cell>
          <cell r="BT25">
            <v>154704</v>
          </cell>
          <cell r="BU25">
            <v>0</v>
          </cell>
          <cell r="BV25">
            <v>0</v>
          </cell>
          <cell r="BW25">
            <v>0</v>
          </cell>
          <cell r="BX25">
            <v>136079</v>
          </cell>
          <cell r="BY25">
            <v>0</v>
          </cell>
          <cell r="BZ25">
            <v>709878</v>
          </cell>
          <cell r="CA25">
            <v>709878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68146</v>
          </cell>
          <cell r="CG25">
            <v>68367</v>
          </cell>
          <cell r="CH25">
            <v>0</v>
          </cell>
          <cell r="CI25">
            <v>5323781</v>
          </cell>
          <cell r="CJ25">
            <v>343836</v>
          </cell>
          <cell r="CK25">
            <v>343836</v>
          </cell>
          <cell r="CL25">
            <v>0</v>
          </cell>
          <cell r="CM25">
            <v>0</v>
          </cell>
          <cell r="CN25">
            <v>197766</v>
          </cell>
          <cell r="CO25">
            <v>296105</v>
          </cell>
          <cell r="CP25">
            <v>0</v>
          </cell>
          <cell r="CQ25">
            <v>124517</v>
          </cell>
          <cell r="CR25">
            <v>0</v>
          </cell>
          <cell r="CS25">
            <v>0</v>
          </cell>
          <cell r="CT25">
            <v>0</v>
          </cell>
          <cell r="CU25">
            <v>62704</v>
          </cell>
        </row>
        <row r="26">
          <cell r="A26" t="str">
            <v>kW- Street Lighting</v>
          </cell>
          <cell r="C26">
            <v>2005</v>
          </cell>
          <cell r="D26">
            <v>1511</v>
          </cell>
          <cell r="E26">
            <v>30941</v>
          </cell>
          <cell r="F26">
            <v>24463</v>
          </cell>
          <cell r="G26">
            <v>4707</v>
          </cell>
          <cell r="H26">
            <v>20301</v>
          </cell>
          <cell r="I26">
            <v>25434</v>
          </cell>
          <cell r="J26">
            <v>5438</v>
          </cell>
          <cell r="K26">
            <v>26943</v>
          </cell>
          <cell r="L26">
            <v>-1800</v>
          </cell>
          <cell r="M26">
            <v>3128</v>
          </cell>
          <cell r="N26">
            <v>780</v>
          </cell>
          <cell r="O26">
            <v>22741</v>
          </cell>
          <cell r="P26">
            <v>1001</v>
          </cell>
          <cell r="Q26">
            <v>997</v>
          </cell>
          <cell r="R26">
            <v>0</v>
          </cell>
          <cell r="S26">
            <v>0</v>
          </cell>
          <cell r="T26">
            <v>0</v>
          </cell>
          <cell r="U26">
            <v>1691</v>
          </cell>
          <cell r="V26">
            <v>108179</v>
          </cell>
          <cell r="W26">
            <v>8473</v>
          </cell>
          <cell r="X26">
            <v>1718</v>
          </cell>
          <cell r="Y26">
            <v>12726</v>
          </cell>
          <cell r="Z26">
            <v>10550</v>
          </cell>
          <cell r="AA26">
            <v>1260651</v>
          </cell>
          <cell r="AB26">
            <v>287</v>
          </cell>
          <cell r="AC26">
            <v>1954474</v>
          </cell>
          <cell r="AD26">
            <v>23670</v>
          </cell>
          <cell r="AE26">
            <v>21611</v>
          </cell>
          <cell r="AF26">
            <v>2059</v>
          </cell>
          <cell r="AG26">
            <v>4946</v>
          </cell>
          <cell r="AH26">
            <v>23860</v>
          </cell>
          <cell r="AI26">
            <v>23339</v>
          </cell>
          <cell r="AJ26">
            <v>521</v>
          </cell>
          <cell r="AK26">
            <v>5668</v>
          </cell>
          <cell r="AL26">
            <v>7406</v>
          </cell>
          <cell r="AM26">
            <v>109892</v>
          </cell>
          <cell r="AN26">
            <v>3037</v>
          </cell>
          <cell r="AO26">
            <v>908</v>
          </cell>
          <cell r="AP26">
            <v>2843</v>
          </cell>
          <cell r="AQ26">
            <v>65522</v>
          </cell>
          <cell r="AR26">
            <v>855</v>
          </cell>
          <cell r="AS26">
            <v>0</v>
          </cell>
          <cell r="AT26">
            <v>855</v>
          </cell>
          <cell r="AU26">
            <v>103801</v>
          </cell>
          <cell r="AV26">
            <v>385</v>
          </cell>
          <cell r="AW26">
            <v>5292</v>
          </cell>
          <cell r="AX26">
            <v>10713</v>
          </cell>
          <cell r="AY26">
            <v>42148</v>
          </cell>
          <cell r="AZ26">
            <v>3466</v>
          </cell>
          <cell r="BA26">
            <v>5152</v>
          </cell>
          <cell r="BB26">
            <v>62334</v>
          </cell>
          <cell r="BC26">
            <v>4309</v>
          </cell>
          <cell r="BD26">
            <v>2595</v>
          </cell>
          <cell r="BE26">
            <v>514</v>
          </cell>
          <cell r="BF26">
            <v>178</v>
          </cell>
          <cell r="BG26">
            <v>13151</v>
          </cell>
          <cell r="BH26">
            <v>11905</v>
          </cell>
          <cell r="BI26">
            <v>1246</v>
          </cell>
          <cell r="BJ26">
            <v>6036702</v>
          </cell>
          <cell r="BK26">
            <v>6032228</v>
          </cell>
          <cell r="BL26">
            <v>4474</v>
          </cell>
          <cell r="BM26">
            <v>2627</v>
          </cell>
          <cell r="BN26">
            <v>9128</v>
          </cell>
          <cell r="BO26">
            <v>9192</v>
          </cell>
          <cell r="BP26">
            <v>0</v>
          </cell>
          <cell r="BQ26">
            <v>29363</v>
          </cell>
          <cell r="BR26">
            <v>4431</v>
          </cell>
          <cell r="BS26">
            <v>7037</v>
          </cell>
          <cell r="BT26">
            <v>23979</v>
          </cell>
          <cell r="BU26">
            <v>6773</v>
          </cell>
          <cell r="BV26">
            <v>21295</v>
          </cell>
          <cell r="BW26">
            <v>0</v>
          </cell>
          <cell r="BX26">
            <v>16365</v>
          </cell>
          <cell r="BY26">
            <v>5893</v>
          </cell>
          <cell r="BZ26">
            <v>106945</v>
          </cell>
          <cell r="CA26">
            <v>100103</v>
          </cell>
          <cell r="CB26">
            <v>6842</v>
          </cell>
          <cell r="CC26">
            <v>3052</v>
          </cell>
          <cell r="CD26">
            <v>3765</v>
          </cell>
          <cell r="CE26">
            <v>1470</v>
          </cell>
          <cell r="CF26">
            <v>0</v>
          </cell>
          <cell r="CG26">
            <v>30609</v>
          </cell>
          <cell r="CH26">
            <v>3463</v>
          </cell>
          <cell r="CI26">
            <v>317526</v>
          </cell>
          <cell r="CJ26">
            <v>49760</v>
          </cell>
          <cell r="CK26">
            <v>48005</v>
          </cell>
          <cell r="CL26">
            <v>1755</v>
          </cell>
          <cell r="CM26">
            <v>4205</v>
          </cell>
          <cell r="CN26">
            <v>20183</v>
          </cell>
          <cell r="CO26">
            <v>13039</v>
          </cell>
          <cell r="CP26">
            <v>1998</v>
          </cell>
          <cell r="CQ26">
            <v>2940</v>
          </cell>
          <cell r="CR26">
            <v>0</v>
          </cell>
          <cell r="CS26">
            <v>0</v>
          </cell>
          <cell r="CT26">
            <v>22245</v>
          </cell>
          <cell r="CU26">
            <v>6689</v>
          </cell>
        </row>
        <row r="27">
          <cell r="A27" t="str">
            <v>kW- Sentinel Lighting</v>
          </cell>
          <cell r="C27">
            <v>2005</v>
          </cell>
          <cell r="D27">
            <v>0</v>
          </cell>
          <cell r="E27">
            <v>0</v>
          </cell>
          <cell r="F27">
            <v>1851</v>
          </cell>
          <cell r="G27">
            <v>0</v>
          </cell>
          <cell r="H27">
            <v>1819</v>
          </cell>
          <cell r="I27">
            <v>0</v>
          </cell>
          <cell r="J27">
            <v>0</v>
          </cell>
          <cell r="K27">
            <v>0</v>
          </cell>
          <cell r="L27">
            <v>-720</v>
          </cell>
          <cell r="M27">
            <v>138</v>
          </cell>
          <cell r="N27">
            <v>65</v>
          </cell>
          <cell r="O27">
            <v>1201</v>
          </cell>
          <cell r="P27">
            <v>97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251</v>
          </cell>
          <cell r="V27">
            <v>0</v>
          </cell>
          <cell r="W27">
            <v>0</v>
          </cell>
          <cell r="X27">
            <v>43</v>
          </cell>
          <cell r="Y27">
            <v>1093</v>
          </cell>
          <cell r="Z27">
            <v>475</v>
          </cell>
          <cell r="AA27">
            <v>0</v>
          </cell>
          <cell r="AB27">
            <v>0</v>
          </cell>
          <cell r="AC27">
            <v>0</v>
          </cell>
          <cell r="AD27">
            <v>1427</v>
          </cell>
          <cell r="AE27">
            <v>1313</v>
          </cell>
          <cell r="AF27">
            <v>114</v>
          </cell>
          <cell r="AG27">
            <v>0</v>
          </cell>
          <cell r="AH27">
            <v>357</v>
          </cell>
          <cell r="AI27">
            <v>355</v>
          </cell>
          <cell r="AJ27">
            <v>2</v>
          </cell>
          <cell r="AK27">
            <v>1482</v>
          </cell>
          <cell r="AL27">
            <v>843</v>
          </cell>
          <cell r="AM27">
            <v>1667</v>
          </cell>
          <cell r="AN27">
            <v>169</v>
          </cell>
          <cell r="AO27">
            <v>0</v>
          </cell>
          <cell r="AP27">
            <v>300</v>
          </cell>
          <cell r="AQ27">
            <v>187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4120</v>
          </cell>
          <cell r="AW27">
            <v>0</v>
          </cell>
          <cell r="AX27">
            <v>0</v>
          </cell>
          <cell r="AY27">
            <v>0</v>
          </cell>
          <cell r="AZ27">
            <v>72</v>
          </cell>
          <cell r="BA27">
            <v>0</v>
          </cell>
          <cell r="BB27">
            <v>2446</v>
          </cell>
          <cell r="BC27">
            <v>116</v>
          </cell>
          <cell r="BD27">
            <v>88</v>
          </cell>
          <cell r="BE27">
            <v>3961619</v>
          </cell>
          <cell r="BF27">
            <v>0</v>
          </cell>
          <cell r="BG27">
            <v>969</v>
          </cell>
          <cell r="BH27">
            <v>945</v>
          </cell>
          <cell r="BI27">
            <v>24</v>
          </cell>
          <cell r="BJ27">
            <v>56565</v>
          </cell>
          <cell r="BK27">
            <v>55771</v>
          </cell>
          <cell r="BL27">
            <v>794</v>
          </cell>
          <cell r="BM27">
            <v>350</v>
          </cell>
          <cell r="BN27">
            <v>296</v>
          </cell>
          <cell r="BO27">
            <v>1717</v>
          </cell>
          <cell r="BP27">
            <v>0</v>
          </cell>
          <cell r="BQ27">
            <v>0</v>
          </cell>
          <cell r="BR27">
            <v>364</v>
          </cell>
          <cell r="BS27">
            <v>1202</v>
          </cell>
          <cell r="BT27">
            <v>134</v>
          </cell>
          <cell r="BU27">
            <v>788</v>
          </cell>
          <cell r="BV27">
            <v>784</v>
          </cell>
          <cell r="BW27">
            <v>0</v>
          </cell>
          <cell r="BX27">
            <v>2721</v>
          </cell>
          <cell r="BY27">
            <v>55</v>
          </cell>
          <cell r="BZ27">
            <v>1361</v>
          </cell>
          <cell r="CA27">
            <v>1140</v>
          </cell>
          <cell r="CB27">
            <v>221</v>
          </cell>
          <cell r="CC27">
            <v>0</v>
          </cell>
          <cell r="CD27">
            <v>261</v>
          </cell>
          <cell r="CE27">
            <v>0</v>
          </cell>
          <cell r="CF27">
            <v>8082</v>
          </cell>
          <cell r="CG27">
            <v>0</v>
          </cell>
          <cell r="CH27">
            <v>332</v>
          </cell>
          <cell r="CI27">
            <v>0</v>
          </cell>
          <cell r="CJ27">
            <v>2841</v>
          </cell>
          <cell r="CK27">
            <v>2711</v>
          </cell>
          <cell r="CL27">
            <v>130</v>
          </cell>
          <cell r="CM27">
            <v>14</v>
          </cell>
          <cell r="CN27">
            <v>0</v>
          </cell>
          <cell r="CO27">
            <v>2090</v>
          </cell>
          <cell r="CP27">
            <v>109</v>
          </cell>
          <cell r="CQ27">
            <v>64</v>
          </cell>
          <cell r="CR27">
            <v>0</v>
          </cell>
          <cell r="CS27">
            <v>0</v>
          </cell>
          <cell r="CT27">
            <v>87</v>
          </cell>
          <cell r="CU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2005</v>
          </cell>
          <cell r="D28">
            <v>793499.5</v>
          </cell>
          <cell r="E28">
            <v>31675471</v>
          </cell>
          <cell r="F28">
            <v>13240923</v>
          </cell>
          <cell r="G28">
            <v>4293189.45</v>
          </cell>
          <cell r="H28">
            <v>13237987.91</v>
          </cell>
          <cell r="I28">
            <v>26795252.629999999</v>
          </cell>
          <cell r="J28">
            <v>3768276.65</v>
          </cell>
          <cell r="K28">
            <v>19637600</v>
          </cell>
          <cell r="L28">
            <v>6833989.2199999997</v>
          </cell>
          <cell r="M28">
            <v>2444823</v>
          </cell>
          <cell r="N28">
            <v>494186.03</v>
          </cell>
          <cell r="O28">
            <v>11753156.130000001</v>
          </cell>
          <cell r="P28">
            <v>430205.67</v>
          </cell>
          <cell r="Q28">
            <v>477547.78</v>
          </cell>
          <cell r="R28">
            <v>119517.01</v>
          </cell>
          <cell r="S28">
            <v>3902635.8</v>
          </cell>
          <cell r="T28">
            <v>36574280</v>
          </cell>
          <cell r="U28">
            <v>1790199.32</v>
          </cell>
          <cell r="V28">
            <v>103495246</v>
          </cell>
          <cell r="W28">
            <v>5549275.8100000005</v>
          </cell>
          <cell r="X28">
            <v>928923.53</v>
          </cell>
          <cell r="Y28">
            <v>8717673.6899999995</v>
          </cell>
          <cell r="Z28">
            <v>8359082.6900000004</v>
          </cell>
          <cell r="AA28">
            <v>1277413.75</v>
          </cell>
          <cell r="AB28">
            <v>167765.70000000001</v>
          </cell>
          <cell r="AC28">
            <v>12718000</v>
          </cell>
          <cell r="AD28">
            <v>16841302.539999999</v>
          </cell>
          <cell r="AE28">
            <v>16011159</v>
          </cell>
          <cell r="AF28">
            <v>830143.54</v>
          </cell>
          <cell r="AG28">
            <v>3054450.81</v>
          </cell>
          <cell r="AH28">
            <v>21548941.77</v>
          </cell>
          <cell r="AI28">
            <v>21110005.91</v>
          </cell>
          <cell r="AJ28">
            <v>438935.86</v>
          </cell>
          <cell r="AK28">
            <v>9056017.7599999998</v>
          </cell>
          <cell r="AL28">
            <v>8264018</v>
          </cell>
          <cell r="AM28">
            <v>79773553.290000007</v>
          </cell>
          <cell r="AN28">
            <v>639440.34</v>
          </cell>
          <cell r="AO28">
            <v>299588.78999999998</v>
          </cell>
          <cell r="AP28">
            <v>1224508.94</v>
          </cell>
          <cell r="AQ28">
            <v>55128685.020000003</v>
          </cell>
          <cell r="AR28">
            <v>691515647.34000003</v>
          </cell>
          <cell r="AS28">
            <v>691075400</v>
          </cell>
          <cell r="AT28">
            <v>440247.34</v>
          </cell>
          <cell r="AU28">
            <v>89810458.739999995</v>
          </cell>
          <cell r="AV28">
            <v>5495280.5599999996</v>
          </cell>
          <cell r="AW28">
            <v>1389372.4</v>
          </cell>
          <cell r="AX28">
            <v>8064491</v>
          </cell>
          <cell r="AY28">
            <v>31527574.98</v>
          </cell>
          <cell r="AZ28">
            <v>3487682.59</v>
          </cell>
          <cell r="BA28">
            <v>3948950.03</v>
          </cell>
          <cell r="BB28">
            <v>44384226.170000002</v>
          </cell>
          <cell r="BC28">
            <v>2390897.4300000002</v>
          </cell>
          <cell r="BD28">
            <v>2827407.7</v>
          </cell>
          <cell r="BE28">
            <v>9454816.5299999993</v>
          </cell>
          <cell r="BF28">
            <v>0</v>
          </cell>
          <cell r="BG28">
            <v>1413020.07</v>
          </cell>
          <cell r="BH28">
            <v>90075</v>
          </cell>
          <cell r="BI28">
            <v>1322945.07</v>
          </cell>
          <cell r="BJ28">
            <v>78442765</v>
          </cell>
          <cell r="BK28">
            <v>70123911</v>
          </cell>
          <cell r="BL28">
            <v>8318854</v>
          </cell>
          <cell r="BM28">
            <v>3643028.85</v>
          </cell>
          <cell r="BN28">
            <v>7798294.4199999999</v>
          </cell>
          <cell r="BO28">
            <v>10149515</v>
          </cell>
          <cell r="BP28">
            <v>2124077.0099999998</v>
          </cell>
          <cell r="BQ28">
            <v>26511149.469999999</v>
          </cell>
          <cell r="BR28">
            <v>4026193.9</v>
          </cell>
          <cell r="BS28">
            <v>6667607</v>
          </cell>
          <cell r="BT28">
            <v>17413400</v>
          </cell>
          <cell r="BU28">
            <v>3777887.83</v>
          </cell>
          <cell r="BV28">
            <v>10951917.77</v>
          </cell>
          <cell r="BW28">
            <v>1597494.74</v>
          </cell>
          <cell r="BX28">
            <v>13368454.220000001</v>
          </cell>
          <cell r="BY28">
            <v>2680967.48</v>
          </cell>
          <cell r="BZ28">
            <v>101917691.95</v>
          </cell>
          <cell r="CA28">
            <v>96445662.400000006</v>
          </cell>
          <cell r="CB28">
            <v>5472029.5499999998</v>
          </cell>
          <cell r="CC28">
            <v>1337962.76</v>
          </cell>
          <cell r="CD28">
            <v>1551221.99</v>
          </cell>
          <cell r="CE28">
            <v>1268289.77</v>
          </cell>
          <cell r="CF28">
            <v>5573566.8400000008</v>
          </cell>
          <cell r="CG28">
            <v>15416077</v>
          </cell>
          <cell r="CH28">
            <v>1731173.07</v>
          </cell>
          <cell r="CI28">
            <v>2410995.17</v>
          </cell>
          <cell r="CJ28">
            <v>39464161</v>
          </cell>
          <cell r="CK28">
            <v>37262655</v>
          </cell>
          <cell r="CL28">
            <v>2201506</v>
          </cell>
          <cell r="CM28">
            <v>2708423.81</v>
          </cell>
          <cell r="CN28">
            <v>21705646.789999999</v>
          </cell>
          <cell r="CO28">
            <v>5196176</v>
          </cell>
          <cell r="CP28">
            <v>1107409.8999999999</v>
          </cell>
          <cell r="CQ28">
            <v>1563519</v>
          </cell>
          <cell r="CR28">
            <v>782658.68</v>
          </cell>
          <cell r="CS28">
            <v>7121637</v>
          </cell>
          <cell r="CT28">
            <v>18116560.23</v>
          </cell>
          <cell r="CU28">
            <v>5376323.9199999999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2005</v>
          </cell>
          <cell r="D29">
            <v>528534.04</v>
          </cell>
          <cell r="E29">
            <v>17313847</v>
          </cell>
          <cell r="F29">
            <v>6975629</v>
          </cell>
          <cell r="G29">
            <v>2085281</v>
          </cell>
          <cell r="H29">
            <v>8139157</v>
          </cell>
          <cell r="I29">
            <v>16306496.1</v>
          </cell>
          <cell r="J29">
            <v>2648454</v>
          </cell>
          <cell r="K29">
            <v>9499683</v>
          </cell>
          <cell r="L29">
            <v>11751896.529999999</v>
          </cell>
          <cell r="M29">
            <v>1527388.76</v>
          </cell>
          <cell r="N29">
            <v>353141.81</v>
          </cell>
          <cell r="O29">
            <v>25774034.600000001</v>
          </cell>
          <cell r="P29">
            <v>0</v>
          </cell>
          <cell r="Q29">
            <v>332214.98</v>
          </cell>
          <cell r="R29">
            <v>49857.86</v>
          </cell>
          <cell r="S29">
            <v>2429358.36</v>
          </cell>
          <cell r="T29">
            <v>17436312</v>
          </cell>
          <cell r="U29">
            <v>2813725.83</v>
          </cell>
          <cell r="V29">
            <v>39614411</v>
          </cell>
          <cell r="W29">
            <v>2559981.52</v>
          </cell>
          <cell r="X29">
            <v>598644.9</v>
          </cell>
          <cell r="Y29">
            <v>6241879.8700000001</v>
          </cell>
          <cell r="Z29">
            <v>4651216.55</v>
          </cell>
          <cell r="AA29">
            <v>662528.69999999995</v>
          </cell>
          <cell r="AB29">
            <v>116303.57</v>
          </cell>
          <cell r="AC29">
            <v>7513964.4900000002</v>
          </cell>
          <cell r="AD29">
            <v>9639929.75</v>
          </cell>
          <cell r="AE29">
            <v>9000407.9299999997</v>
          </cell>
          <cell r="AF29">
            <v>639521.81999999995</v>
          </cell>
          <cell r="AG29">
            <v>2083745.35</v>
          </cell>
          <cell r="AH29">
            <v>13160013.470000001</v>
          </cell>
          <cell r="AI29">
            <v>12820736.560000001</v>
          </cell>
          <cell r="AJ29">
            <v>339276.91</v>
          </cell>
          <cell r="AK29">
            <v>5987541.8200000003</v>
          </cell>
          <cell r="AL29">
            <v>4152262</v>
          </cell>
          <cell r="AM29">
            <v>57755101</v>
          </cell>
          <cell r="AN29">
            <v>343780</v>
          </cell>
          <cell r="AO29">
            <v>217100.04</v>
          </cell>
          <cell r="AP29">
            <v>451502.99</v>
          </cell>
          <cell r="AQ29">
            <v>28324913</v>
          </cell>
          <cell r="AR29">
            <v>453380330.97000003</v>
          </cell>
          <cell r="AS29">
            <v>453086000</v>
          </cell>
          <cell r="AT29">
            <v>294330.96999999997</v>
          </cell>
          <cell r="AU29">
            <v>55295736.740000002</v>
          </cell>
          <cell r="AV29">
            <v>4283058.6900000004</v>
          </cell>
          <cell r="AW29">
            <v>873580.28</v>
          </cell>
          <cell r="AX29">
            <v>4285612</v>
          </cell>
          <cell r="AY29">
            <v>15353945.550000001</v>
          </cell>
          <cell r="AZ29">
            <v>1650048</v>
          </cell>
          <cell r="BA29">
            <v>2155214</v>
          </cell>
          <cell r="BB29">
            <v>25118165</v>
          </cell>
          <cell r="BC29">
            <v>16379168.18</v>
          </cell>
          <cell r="BD29">
            <v>1738610.61</v>
          </cell>
          <cell r="BE29">
            <v>5607073.3200000003</v>
          </cell>
          <cell r="BF29">
            <v>113409</v>
          </cell>
          <cell r="BG29">
            <v>7553443.8599999994</v>
          </cell>
          <cell r="BH29">
            <v>6473022.9199999999</v>
          </cell>
          <cell r="BI29">
            <v>1080420.94</v>
          </cell>
          <cell r="BJ29">
            <v>19722351</v>
          </cell>
          <cell r="BK29">
            <v>15426642</v>
          </cell>
          <cell r="BL29">
            <v>4295709</v>
          </cell>
          <cell r="BM29">
            <v>1748703.81</v>
          </cell>
          <cell r="BN29">
            <v>5321368.43</v>
          </cell>
          <cell r="BO29">
            <v>6032429</v>
          </cell>
          <cell r="BP29">
            <v>1418689</v>
          </cell>
          <cell r="BQ29">
            <v>15818225</v>
          </cell>
          <cell r="BR29">
            <v>2777049</v>
          </cell>
          <cell r="BS29">
            <v>3332493</v>
          </cell>
          <cell r="BT29">
            <v>9079188</v>
          </cell>
          <cell r="BU29">
            <v>2179722</v>
          </cell>
          <cell r="BV29">
            <v>5763799</v>
          </cell>
          <cell r="BW29">
            <v>891116.71</v>
          </cell>
          <cell r="BX29">
            <v>8570470.6699999999</v>
          </cell>
          <cell r="BY29">
            <v>6382047.3399999999</v>
          </cell>
          <cell r="BZ29">
            <v>51771990.740000002</v>
          </cell>
          <cell r="CA29">
            <v>47554165.740000002</v>
          </cell>
          <cell r="CB29">
            <v>4217825</v>
          </cell>
          <cell r="CC29">
            <v>743332</v>
          </cell>
          <cell r="CD29">
            <v>941449.11</v>
          </cell>
          <cell r="CE29">
            <v>748754.4</v>
          </cell>
          <cell r="CF29">
            <v>3738433.2</v>
          </cell>
          <cell r="CG29">
            <v>10066710</v>
          </cell>
          <cell r="CH29">
            <v>1256775.74</v>
          </cell>
          <cell r="CI29">
            <v>184133091</v>
          </cell>
          <cell r="CJ29">
            <v>24390379</v>
          </cell>
          <cell r="CK29">
            <v>22563814</v>
          </cell>
          <cell r="CL29">
            <v>1826565</v>
          </cell>
          <cell r="CM29">
            <v>2123017.0099999998</v>
          </cell>
          <cell r="CN29">
            <v>11616665</v>
          </cell>
          <cell r="CO29">
            <v>3784602</v>
          </cell>
          <cell r="CP29">
            <v>587584.47</v>
          </cell>
          <cell r="CQ29">
            <v>650162.84</v>
          </cell>
          <cell r="CR29">
            <v>391924.06</v>
          </cell>
          <cell r="CS29">
            <v>9735434</v>
          </cell>
          <cell r="CT29">
            <v>11901694</v>
          </cell>
          <cell r="CU29">
            <v>3202238.45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2005</v>
          </cell>
          <cell r="D30">
            <v>203987.65000000002</v>
          </cell>
          <cell r="E30">
            <v>10001982</v>
          </cell>
          <cell r="F30">
            <v>5012577</v>
          </cell>
          <cell r="G30">
            <v>11280896</v>
          </cell>
          <cell r="H30">
            <v>6819700</v>
          </cell>
          <cell r="I30">
            <v>10446675.26</v>
          </cell>
          <cell r="J30">
            <v>784779</v>
          </cell>
          <cell r="K30">
            <v>9470407</v>
          </cell>
          <cell r="L30">
            <v>16046098.470000001</v>
          </cell>
          <cell r="M30">
            <v>906689.76</v>
          </cell>
          <cell r="N30">
            <v>135399.56</v>
          </cell>
          <cell r="O30">
            <v>55064643.390000001</v>
          </cell>
          <cell r="P30">
            <v>232727.91</v>
          </cell>
          <cell r="Q30">
            <v>139731.77000000002</v>
          </cell>
          <cell r="R30">
            <v>18129.89</v>
          </cell>
          <cell r="S30">
            <v>1473277.4400000002</v>
          </cell>
          <cell r="T30">
            <v>14904488</v>
          </cell>
          <cell r="U30">
            <v>5317395.53</v>
          </cell>
          <cell r="V30">
            <v>58763026</v>
          </cell>
          <cell r="W30">
            <v>2576709.84</v>
          </cell>
          <cell r="X30">
            <v>322266.56000000006</v>
          </cell>
          <cell r="Y30">
            <v>2376256.4699999997</v>
          </cell>
          <cell r="Z30">
            <v>3543131.65</v>
          </cell>
          <cell r="AA30">
            <v>587523.87</v>
          </cell>
          <cell r="AB30">
            <v>49433.29</v>
          </cell>
          <cell r="AC30">
            <v>2150270.09</v>
          </cell>
          <cell r="AD30">
            <v>7161001.4700000007</v>
          </cell>
          <cell r="AE30">
            <v>6973362.0299999993</v>
          </cell>
          <cell r="AF30">
            <v>187639.44</v>
          </cell>
          <cell r="AG30">
            <v>914335.62</v>
          </cell>
          <cell r="AH30">
            <v>7984830.2200000007</v>
          </cell>
          <cell r="AI30">
            <v>7891940.6799999997</v>
          </cell>
          <cell r="AJ30">
            <v>92889.54</v>
          </cell>
          <cell r="AK30">
            <v>2984336.08</v>
          </cell>
          <cell r="AL30">
            <v>3037885</v>
          </cell>
          <cell r="AM30">
            <v>19842102.770000003</v>
          </cell>
          <cell r="AN30">
            <v>283723.14</v>
          </cell>
          <cell r="AO30">
            <v>87968.84</v>
          </cell>
          <cell r="AP30">
            <v>151916.4</v>
          </cell>
          <cell r="AQ30">
            <v>25028757</v>
          </cell>
          <cell r="AR30">
            <v>203524821.38999999</v>
          </cell>
          <cell r="AS30">
            <v>203392000</v>
          </cell>
          <cell r="AT30">
            <v>132821.39000000001</v>
          </cell>
          <cell r="AU30">
            <v>43263889.890000001</v>
          </cell>
          <cell r="AV30">
            <v>1135358.1499999999</v>
          </cell>
          <cell r="AW30">
            <v>491424.66000000003</v>
          </cell>
          <cell r="AX30">
            <v>3496262</v>
          </cell>
          <cell r="AY30">
            <v>14426261.550000001</v>
          </cell>
          <cell r="AZ30">
            <v>1828034</v>
          </cell>
          <cell r="BA30">
            <v>1735720</v>
          </cell>
          <cell r="BB30">
            <v>14171682</v>
          </cell>
          <cell r="BC30">
            <v>9769955.9100000001</v>
          </cell>
          <cell r="BD30">
            <v>1515067.48</v>
          </cell>
          <cell r="BE30">
            <v>3391127.6900000004</v>
          </cell>
          <cell r="BF30">
            <v>236347</v>
          </cell>
          <cell r="BG30">
            <v>6402719.8300000001</v>
          </cell>
          <cell r="BH30">
            <v>6185666.0099999998</v>
          </cell>
          <cell r="BI30">
            <v>217053.82</v>
          </cell>
          <cell r="BJ30">
            <v>44264525</v>
          </cell>
          <cell r="BK30">
            <v>40544511</v>
          </cell>
          <cell r="BL30">
            <v>3720014</v>
          </cell>
          <cell r="BM30">
            <v>1858234.92</v>
          </cell>
          <cell r="BN30">
            <v>3437164.74</v>
          </cell>
          <cell r="BO30">
            <v>4018202</v>
          </cell>
          <cell r="BP30">
            <v>840404.35</v>
          </cell>
          <cell r="BQ30">
            <v>9547080</v>
          </cell>
          <cell r="BR30">
            <v>1245319</v>
          </cell>
          <cell r="BS30">
            <v>3228381</v>
          </cell>
          <cell r="BT30">
            <v>7369336</v>
          </cell>
          <cell r="BU30">
            <v>1541661</v>
          </cell>
          <cell r="BV30">
            <v>5062799</v>
          </cell>
          <cell r="BW30">
            <v>692134.5</v>
          </cell>
          <cell r="BX30">
            <v>5210865.8900000006</v>
          </cell>
          <cell r="BY30">
            <v>11253820.41</v>
          </cell>
          <cell r="BZ30">
            <v>48809599.950000003</v>
          </cell>
          <cell r="CA30">
            <v>46070308.950000003</v>
          </cell>
          <cell r="CB30">
            <v>2739291</v>
          </cell>
          <cell r="CC30">
            <v>517514</v>
          </cell>
          <cell r="CD30">
            <v>562780.67999999993</v>
          </cell>
          <cell r="CE30">
            <v>530876.41999999993</v>
          </cell>
          <cell r="CF30">
            <v>1854883.58</v>
          </cell>
          <cell r="CG30">
            <v>5172036</v>
          </cell>
          <cell r="CH30">
            <v>443594.52</v>
          </cell>
          <cell r="CI30">
            <v>258102935.71000001</v>
          </cell>
          <cell r="CJ30">
            <v>14369455</v>
          </cell>
          <cell r="CK30">
            <v>13683141</v>
          </cell>
          <cell r="CL30">
            <v>686314</v>
          </cell>
          <cell r="CM30">
            <v>592669.85</v>
          </cell>
          <cell r="CN30">
            <v>9426416</v>
          </cell>
          <cell r="CO30">
            <v>1152173</v>
          </cell>
          <cell r="CP30">
            <v>510979.22</v>
          </cell>
          <cell r="CQ30">
            <v>609307.14999999991</v>
          </cell>
          <cell r="CR30">
            <v>387381.6</v>
          </cell>
          <cell r="CS30">
            <v>10238657</v>
          </cell>
          <cell r="CT30">
            <v>5853412</v>
          </cell>
          <cell r="CU30">
            <v>1867271.92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2005</v>
          </cell>
          <cell r="D31">
            <v>42919.26</v>
          </cell>
          <cell r="E31">
            <v>0</v>
          </cell>
          <cell r="F31">
            <v>1129464</v>
          </cell>
          <cell r="G31">
            <v>108693</v>
          </cell>
          <cell r="H31">
            <v>0</v>
          </cell>
          <cell r="I31">
            <v>0</v>
          </cell>
          <cell r="J31">
            <v>311945</v>
          </cell>
          <cell r="K31">
            <v>594930</v>
          </cell>
          <cell r="L31">
            <v>0</v>
          </cell>
          <cell r="M31">
            <v>0</v>
          </cell>
          <cell r="N31">
            <v>0</v>
          </cell>
          <cell r="O31">
            <v>5158649.97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5564736</v>
          </cell>
          <cell r="U31">
            <v>0</v>
          </cell>
          <cell r="V31">
            <v>4575551</v>
          </cell>
          <cell r="W31">
            <v>361850.43</v>
          </cell>
          <cell r="X31">
            <v>0</v>
          </cell>
          <cell r="Y31">
            <v>0</v>
          </cell>
          <cell r="Z31">
            <v>132794.92000000001</v>
          </cell>
          <cell r="AA31">
            <v>0</v>
          </cell>
          <cell r="AB31">
            <v>0</v>
          </cell>
          <cell r="AC31">
            <v>703086.73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343851.2</v>
          </cell>
          <cell r="AI31">
            <v>343851.2</v>
          </cell>
          <cell r="AJ31">
            <v>0</v>
          </cell>
          <cell r="AK31">
            <v>0</v>
          </cell>
          <cell r="AL31">
            <v>0</v>
          </cell>
          <cell r="AM31">
            <v>1791645</v>
          </cell>
          <cell r="AN31">
            <v>0</v>
          </cell>
          <cell r="AO31">
            <v>0</v>
          </cell>
          <cell r="AP31">
            <v>108014.43</v>
          </cell>
          <cell r="AQ31">
            <v>1589502</v>
          </cell>
          <cell r="AR31">
            <v>7945000</v>
          </cell>
          <cell r="AS31">
            <v>7945000</v>
          </cell>
          <cell r="AT31">
            <v>0</v>
          </cell>
          <cell r="AU31">
            <v>3590724.54</v>
          </cell>
          <cell r="AV31">
            <v>0</v>
          </cell>
          <cell r="AW31">
            <v>0</v>
          </cell>
          <cell r="AX31">
            <v>203774</v>
          </cell>
          <cell r="AY31">
            <v>972644.4</v>
          </cell>
          <cell r="AZ31">
            <v>0</v>
          </cell>
          <cell r="BA31">
            <v>0</v>
          </cell>
          <cell r="BB31">
            <v>637762</v>
          </cell>
          <cell r="BC31">
            <v>362291.05</v>
          </cell>
          <cell r="BD31">
            <v>0</v>
          </cell>
          <cell r="BE31">
            <v>435067.57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1021571</v>
          </cell>
          <cell r="BR31">
            <v>0</v>
          </cell>
          <cell r="BS31">
            <v>0</v>
          </cell>
          <cell r="BT31">
            <v>713103</v>
          </cell>
          <cell r="BU31">
            <v>0</v>
          </cell>
          <cell r="BV31">
            <v>0</v>
          </cell>
          <cell r="BW31">
            <v>0</v>
          </cell>
          <cell r="BX31">
            <v>115272.16</v>
          </cell>
          <cell r="BY31">
            <v>0</v>
          </cell>
          <cell r="BZ31">
            <v>590802.22</v>
          </cell>
          <cell r="CA31">
            <v>590802.22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-37259.050000000003</v>
          </cell>
          <cell r="CG31">
            <v>287824</v>
          </cell>
          <cell r="CH31">
            <v>0</v>
          </cell>
          <cell r="CI31">
            <v>18537643.780000001</v>
          </cell>
          <cell r="CJ31">
            <v>527874</v>
          </cell>
          <cell r="CK31">
            <v>527874</v>
          </cell>
          <cell r="CL31">
            <v>0</v>
          </cell>
          <cell r="CM31">
            <v>0</v>
          </cell>
          <cell r="CN31">
            <v>520904</v>
          </cell>
          <cell r="CO31">
            <v>469512</v>
          </cell>
          <cell r="CP31">
            <v>0</v>
          </cell>
          <cell r="CQ31">
            <v>327263.14</v>
          </cell>
          <cell r="CR31">
            <v>0</v>
          </cell>
          <cell r="CS31">
            <v>0</v>
          </cell>
          <cell r="CT31">
            <v>0</v>
          </cell>
          <cell r="CU31">
            <v>226223.55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2005</v>
          </cell>
          <cell r="D32">
            <v>17839.2</v>
          </cell>
          <cell r="E32">
            <v>90966</v>
          </cell>
          <cell r="F32">
            <v>211647</v>
          </cell>
          <cell r="G32">
            <v>50226</v>
          </cell>
          <cell r="H32">
            <v>67426</v>
          </cell>
          <cell r="I32">
            <v>42081.27</v>
          </cell>
          <cell r="J32">
            <v>23100</v>
          </cell>
          <cell r="K32">
            <v>72580</v>
          </cell>
          <cell r="L32">
            <v>200980.57</v>
          </cell>
          <cell r="M32">
            <v>10295.33</v>
          </cell>
          <cell r="N32">
            <v>5328.69</v>
          </cell>
          <cell r="O32">
            <v>708003.87</v>
          </cell>
          <cell r="P32">
            <v>1314</v>
          </cell>
          <cell r="Q32">
            <v>6113.02</v>
          </cell>
          <cell r="R32">
            <v>87.36</v>
          </cell>
          <cell r="S32">
            <v>0</v>
          </cell>
          <cell r="T32">
            <v>478995</v>
          </cell>
          <cell r="U32">
            <v>55519.32</v>
          </cell>
          <cell r="V32">
            <v>542258</v>
          </cell>
          <cell r="W32">
            <v>42523.41</v>
          </cell>
          <cell r="X32">
            <v>7148.1</v>
          </cell>
          <cell r="Y32">
            <v>92881.32</v>
          </cell>
          <cell r="Z32">
            <v>65501.24</v>
          </cell>
          <cell r="AA32">
            <v>13717.85</v>
          </cell>
          <cell r="AB32">
            <v>2028.84</v>
          </cell>
          <cell r="AC32">
            <v>19534.3</v>
          </cell>
          <cell r="AD32">
            <v>48977.21</v>
          </cell>
          <cell r="AE32">
            <v>31801.599999999999</v>
          </cell>
          <cell r="AF32">
            <v>17175.61</v>
          </cell>
          <cell r="AG32">
            <v>29701.7</v>
          </cell>
          <cell r="AH32">
            <v>55873.07</v>
          </cell>
          <cell r="AI32">
            <v>49121.59</v>
          </cell>
          <cell r="AJ32">
            <v>6751.48</v>
          </cell>
          <cell r="AK32">
            <v>69366.78</v>
          </cell>
          <cell r="AL32">
            <v>47079</v>
          </cell>
          <cell r="AM32">
            <v>371230</v>
          </cell>
          <cell r="AN32">
            <v>9886.5300000000007</v>
          </cell>
          <cell r="AO32">
            <v>4552.6099999999997</v>
          </cell>
          <cell r="AP32">
            <v>9226.82</v>
          </cell>
          <cell r="AQ32">
            <v>177089</v>
          </cell>
          <cell r="AR32">
            <v>4096404.98</v>
          </cell>
          <cell r="AS32">
            <v>4083310</v>
          </cell>
          <cell r="AT32">
            <v>13094.98</v>
          </cell>
          <cell r="AU32">
            <v>370333.98</v>
          </cell>
          <cell r="AV32">
            <v>30960.94</v>
          </cell>
          <cell r="AW32">
            <v>24367.47</v>
          </cell>
          <cell r="AX32">
            <v>78843</v>
          </cell>
          <cell r="AY32">
            <v>375323.48</v>
          </cell>
          <cell r="AZ32">
            <v>9124</v>
          </cell>
          <cell r="BA32">
            <v>41702</v>
          </cell>
          <cell r="BB32">
            <v>147574</v>
          </cell>
          <cell r="BC32">
            <v>143085.89000000001</v>
          </cell>
          <cell r="BD32">
            <v>24022.58</v>
          </cell>
          <cell r="BE32">
            <v>4184.8</v>
          </cell>
          <cell r="BF32">
            <v>9344</v>
          </cell>
          <cell r="BG32">
            <v>56014.87</v>
          </cell>
          <cell r="BH32">
            <v>45317.53</v>
          </cell>
          <cell r="BI32">
            <v>10697.34</v>
          </cell>
          <cell r="BJ32">
            <v>369815</v>
          </cell>
          <cell r="BK32">
            <v>350377</v>
          </cell>
          <cell r="BL32">
            <v>19438</v>
          </cell>
          <cell r="BM32">
            <v>30879.95</v>
          </cell>
          <cell r="BN32">
            <v>52595.6</v>
          </cell>
          <cell r="BO32">
            <v>70626</v>
          </cell>
          <cell r="BP32">
            <v>33369</v>
          </cell>
          <cell r="BQ32">
            <v>111940</v>
          </cell>
          <cell r="BR32">
            <v>2289</v>
          </cell>
          <cell r="BS32">
            <v>86148</v>
          </cell>
          <cell r="BT32">
            <v>249709</v>
          </cell>
          <cell r="BU32">
            <v>46667</v>
          </cell>
          <cell r="BV32">
            <v>112414</v>
          </cell>
          <cell r="BW32">
            <v>13963.11</v>
          </cell>
          <cell r="BX32">
            <v>142978.25</v>
          </cell>
          <cell r="BY32">
            <v>162938.73000000001</v>
          </cell>
          <cell r="BZ32">
            <v>732481.45</v>
          </cell>
          <cell r="CA32">
            <v>665112.44999999995</v>
          </cell>
          <cell r="CB32">
            <v>67369</v>
          </cell>
          <cell r="CC32">
            <v>16256</v>
          </cell>
          <cell r="CD32">
            <v>45260.67</v>
          </cell>
          <cell r="CE32">
            <v>7676.22</v>
          </cell>
          <cell r="CF32">
            <v>0</v>
          </cell>
          <cell r="CG32">
            <v>88208</v>
          </cell>
          <cell r="CH32">
            <v>25235.41</v>
          </cell>
          <cell r="CI32">
            <v>1738217.84</v>
          </cell>
          <cell r="CJ32">
            <v>313103</v>
          </cell>
          <cell r="CK32">
            <v>307990</v>
          </cell>
          <cell r="CL32">
            <v>5113</v>
          </cell>
          <cell r="CM32">
            <v>8161.2</v>
          </cell>
          <cell r="CN32">
            <v>141661</v>
          </cell>
          <cell r="CO32">
            <v>18938</v>
          </cell>
          <cell r="CP32">
            <v>8220.08</v>
          </cell>
          <cell r="CQ32">
            <v>20157.03</v>
          </cell>
          <cell r="CR32">
            <v>93.86</v>
          </cell>
          <cell r="CS32">
            <v>368612</v>
          </cell>
          <cell r="CT32">
            <v>230910</v>
          </cell>
          <cell r="CU32">
            <v>54029.919999999998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2005</v>
          </cell>
          <cell r="D33">
            <v>219.35</v>
          </cell>
          <cell r="E33">
            <v>0</v>
          </cell>
          <cell r="F33">
            <v>18205</v>
          </cell>
          <cell r="G33">
            <v>7266</v>
          </cell>
          <cell r="H33">
            <v>5367</v>
          </cell>
          <cell r="I33">
            <v>0</v>
          </cell>
          <cell r="J33">
            <v>0</v>
          </cell>
          <cell r="K33">
            <v>0</v>
          </cell>
          <cell r="L33">
            <v>60485.95</v>
          </cell>
          <cell r="M33">
            <v>449.15</v>
          </cell>
          <cell r="N33">
            <v>502.22</v>
          </cell>
          <cell r="O33">
            <v>47030.69</v>
          </cell>
          <cell r="P33">
            <v>170.05</v>
          </cell>
          <cell r="Q33">
            <v>0</v>
          </cell>
          <cell r="R33">
            <v>7.44</v>
          </cell>
          <cell r="S33">
            <v>0</v>
          </cell>
          <cell r="T33">
            <v>33642</v>
          </cell>
          <cell r="U33">
            <v>8853.4500000000007</v>
          </cell>
          <cell r="V33">
            <v>0</v>
          </cell>
          <cell r="W33">
            <v>8210.5499999999993</v>
          </cell>
          <cell r="X33">
            <v>863.97</v>
          </cell>
          <cell r="Y33">
            <v>6656.03</v>
          </cell>
          <cell r="Z33">
            <v>3324.93</v>
          </cell>
          <cell r="AA33">
            <v>0</v>
          </cell>
          <cell r="AB33">
            <v>0</v>
          </cell>
          <cell r="AC33">
            <v>0</v>
          </cell>
          <cell r="AD33">
            <v>6075.59</v>
          </cell>
          <cell r="AE33">
            <v>5587.36</v>
          </cell>
          <cell r="AF33">
            <v>488.23</v>
          </cell>
          <cell r="AG33">
            <v>0</v>
          </cell>
          <cell r="AH33">
            <v>4373.8100000000004</v>
          </cell>
          <cell r="AI33">
            <v>4355.88</v>
          </cell>
          <cell r="AJ33">
            <v>17.93</v>
          </cell>
          <cell r="AK33">
            <v>14773.08</v>
          </cell>
          <cell r="AL33">
            <v>8441</v>
          </cell>
          <cell r="AM33">
            <v>14223</v>
          </cell>
          <cell r="AN33">
            <v>2050.86</v>
          </cell>
          <cell r="AO33">
            <v>0</v>
          </cell>
          <cell r="AP33">
            <v>1475.02</v>
          </cell>
          <cell r="AQ33">
            <v>8424</v>
          </cell>
          <cell r="AR33">
            <v>885690</v>
          </cell>
          <cell r="AS33">
            <v>885690</v>
          </cell>
          <cell r="AT33">
            <v>0</v>
          </cell>
          <cell r="AU33">
            <v>0</v>
          </cell>
          <cell r="AV33">
            <v>4321.67</v>
          </cell>
          <cell r="AW33">
            <v>0</v>
          </cell>
          <cell r="AX33">
            <v>0</v>
          </cell>
          <cell r="AY33">
            <v>0</v>
          </cell>
          <cell r="AZ33">
            <v>477</v>
          </cell>
          <cell r="BA33">
            <v>1344</v>
          </cell>
          <cell r="BB33">
            <v>6961</v>
          </cell>
          <cell r="BC33">
            <v>3577.31</v>
          </cell>
          <cell r="BD33">
            <v>1145.07</v>
          </cell>
          <cell r="BE33">
            <v>17363.150000000001</v>
          </cell>
          <cell r="BF33">
            <v>0</v>
          </cell>
          <cell r="BG33">
            <v>11650.6</v>
          </cell>
          <cell r="BH33">
            <v>11202.84</v>
          </cell>
          <cell r="BI33">
            <v>447.76</v>
          </cell>
          <cell r="BJ33">
            <v>7669</v>
          </cell>
          <cell r="BK33">
            <v>2841</v>
          </cell>
          <cell r="BL33">
            <v>4828</v>
          </cell>
          <cell r="BM33">
            <v>5210.17</v>
          </cell>
          <cell r="BN33">
            <v>6222.58</v>
          </cell>
          <cell r="BO33">
            <v>28257</v>
          </cell>
          <cell r="BP33">
            <v>290.88</v>
          </cell>
          <cell r="BQ33">
            <v>12333</v>
          </cell>
          <cell r="BR33">
            <v>1537</v>
          </cell>
          <cell r="BS33">
            <v>20585</v>
          </cell>
          <cell r="BT33">
            <v>2064</v>
          </cell>
          <cell r="BU33">
            <v>9838</v>
          </cell>
          <cell r="BV33">
            <v>12757</v>
          </cell>
          <cell r="BW33">
            <v>280.42</v>
          </cell>
          <cell r="BX33">
            <v>17100.189999999999</v>
          </cell>
          <cell r="BY33">
            <v>5565.9</v>
          </cell>
          <cell r="BZ33">
            <v>6333.86</v>
          </cell>
          <cell r="CA33">
            <v>3738.86</v>
          </cell>
          <cell r="CB33">
            <v>2595</v>
          </cell>
          <cell r="CC33">
            <v>0</v>
          </cell>
          <cell r="CD33">
            <v>1731.53</v>
          </cell>
          <cell r="CE33">
            <v>0</v>
          </cell>
          <cell r="CF33">
            <v>17509.11</v>
          </cell>
          <cell r="CG33">
            <v>964</v>
          </cell>
          <cell r="CH33">
            <v>5567.4</v>
          </cell>
          <cell r="CI33">
            <v>0</v>
          </cell>
          <cell r="CJ33">
            <v>30667</v>
          </cell>
          <cell r="CK33">
            <v>29993</v>
          </cell>
          <cell r="CL33">
            <v>674</v>
          </cell>
          <cell r="CM33">
            <v>132.15</v>
          </cell>
          <cell r="CN33">
            <v>0</v>
          </cell>
          <cell r="CO33">
            <v>4126</v>
          </cell>
          <cell r="CP33">
            <v>626.13</v>
          </cell>
          <cell r="CQ33">
            <v>1067.98</v>
          </cell>
          <cell r="CR33">
            <v>3259.16</v>
          </cell>
          <cell r="CS33">
            <v>369</v>
          </cell>
          <cell r="CT33">
            <v>1882</v>
          </cell>
          <cell r="CU33">
            <v>0</v>
          </cell>
        </row>
        <row r="34">
          <cell r="A34" t="str">
            <v>Total service area</v>
          </cell>
          <cell r="B34" t="str">
            <v>AREA</v>
          </cell>
          <cell r="C34">
            <v>2005</v>
          </cell>
          <cell r="D34">
            <v>380</v>
          </cell>
          <cell r="E34">
            <v>374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58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4</v>
          </cell>
          <cell r="Q34">
            <v>5</v>
          </cell>
          <cell r="R34">
            <v>2</v>
          </cell>
          <cell r="S34">
            <v>21</v>
          </cell>
          <cell r="T34">
            <v>120</v>
          </cell>
          <cell r="U34">
            <v>66</v>
          </cell>
          <cell r="V34">
            <v>287</v>
          </cell>
          <cell r="W34">
            <v>46</v>
          </cell>
          <cell r="X34">
            <v>99</v>
          </cell>
          <cell r="Y34">
            <v>104</v>
          </cell>
          <cell r="Z34">
            <v>45</v>
          </cell>
          <cell r="AA34">
            <v>26</v>
          </cell>
          <cell r="AB34">
            <v>1</v>
          </cell>
          <cell r="AC34">
            <v>14200</v>
          </cell>
          <cell r="AD34">
            <v>410</v>
          </cell>
          <cell r="AE34">
            <v>401</v>
          </cell>
          <cell r="AF34">
            <v>9</v>
          </cell>
          <cell r="AG34">
            <v>67</v>
          </cell>
          <cell r="AH34">
            <v>93</v>
          </cell>
          <cell r="AI34">
            <v>89</v>
          </cell>
          <cell r="AJ34">
            <v>4</v>
          </cell>
          <cell r="AK34">
            <v>1252</v>
          </cell>
          <cell r="AL34">
            <v>280</v>
          </cell>
          <cell r="AM34">
            <v>426</v>
          </cell>
          <cell r="AN34">
            <v>93</v>
          </cell>
          <cell r="AO34">
            <v>9</v>
          </cell>
          <cell r="AP34">
            <v>8</v>
          </cell>
          <cell r="AQ34">
            <v>269</v>
          </cell>
          <cell r="AR34">
            <v>650006</v>
          </cell>
          <cell r="AS34">
            <v>650000</v>
          </cell>
          <cell r="AT34">
            <v>6</v>
          </cell>
          <cell r="AU34">
            <v>1104</v>
          </cell>
          <cell r="AV34">
            <v>292</v>
          </cell>
          <cell r="AW34">
            <v>24</v>
          </cell>
          <cell r="AX34">
            <v>31</v>
          </cell>
          <cell r="AY34">
            <v>404</v>
          </cell>
          <cell r="AZ34">
            <v>27</v>
          </cell>
          <cell r="BA34">
            <v>77</v>
          </cell>
          <cell r="BB34">
            <v>421</v>
          </cell>
          <cell r="BC34">
            <v>21</v>
          </cell>
          <cell r="BD34">
            <v>20</v>
          </cell>
          <cell r="BE34">
            <v>370</v>
          </cell>
          <cell r="BF34">
            <v>4</v>
          </cell>
          <cell r="BG34">
            <v>88</v>
          </cell>
          <cell r="BH34">
            <v>41</v>
          </cell>
          <cell r="BI34">
            <v>47</v>
          </cell>
          <cell r="BJ34">
            <v>776</v>
          </cell>
          <cell r="BK34">
            <v>209</v>
          </cell>
          <cell r="BL34">
            <v>567</v>
          </cell>
          <cell r="BM34">
            <v>125</v>
          </cell>
          <cell r="BN34">
            <v>693</v>
          </cell>
          <cell r="BO34">
            <v>330</v>
          </cell>
          <cell r="BP34">
            <v>28</v>
          </cell>
          <cell r="BQ34">
            <v>143</v>
          </cell>
          <cell r="BR34">
            <v>16</v>
          </cell>
          <cell r="BS34">
            <v>27</v>
          </cell>
          <cell r="BT34">
            <v>143</v>
          </cell>
          <cell r="BU34">
            <v>35</v>
          </cell>
          <cell r="BV34">
            <v>342</v>
          </cell>
          <cell r="BW34">
            <v>15</v>
          </cell>
          <cell r="BX34">
            <v>64</v>
          </cell>
          <cell r="BY34">
            <v>122</v>
          </cell>
          <cell r="BZ34">
            <v>636</v>
          </cell>
          <cell r="CA34">
            <v>587</v>
          </cell>
          <cell r="CB34">
            <v>49</v>
          </cell>
          <cell r="CC34">
            <v>13</v>
          </cell>
          <cell r="CD34">
            <v>18</v>
          </cell>
          <cell r="CE34">
            <v>536</v>
          </cell>
          <cell r="CF34">
            <v>32</v>
          </cell>
          <cell r="CG34">
            <v>381</v>
          </cell>
          <cell r="CH34">
            <v>9</v>
          </cell>
          <cell r="CI34">
            <v>630</v>
          </cell>
          <cell r="CJ34">
            <v>639</v>
          </cell>
          <cell r="CK34">
            <v>418</v>
          </cell>
          <cell r="CL34">
            <v>221</v>
          </cell>
          <cell r="CM34">
            <v>61</v>
          </cell>
          <cell r="CN34">
            <v>656</v>
          </cell>
          <cell r="CO34">
            <v>86</v>
          </cell>
          <cell r="CP34">
            <v>14</v>
          </cell>
          <cell r="CQ34">
            <v>11</v>
          </cell>
          <cell r="CR34">
            <v>0</v>
          </cell>
          <cell r="CS34">
            <v>49</v>
          </cell>
          <cell r="CT34">
            <v>147</v>
          </cell>
          <cell r="CU34">
            <v>31</v>
          </cell>
        </row>
        <row r="35">
          <cell r="A35" t="str">
            <v>Urban service area</v>
          </cell>
          <cell r="B35" t="str">
            <v>AREAURB</v>
          </cell>
          <cell r="C35">
            <v>2005</v>
          </cell>
          <cell r="D35">
            <v>380</v>
          </cell>
          <cell r="E35">
            <v>363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58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0</v>
          </cell>
          <cell r="P35">
            <v>4</v>
          </cell>
          <cell r="Q35">
            <v>5</v>
          </cell>
          <cell r="R35">
            <v>2</v>
          </cell>
          <cell r="S35">
            <v>21</v>
          </cell>
          <cell r="T35">
            <v>120</v>
          </cell>
          <cell r="U35">
            <v>18</v>
          </cell>
          <cell r="V35">
            <v>287</v>
          </cell>
          <cell r="W35">
            <v>46</v>
          </cell>
          <cell r="X35">
            <v>26</v>
          </cell>
          <cell r="Y35">
            <v>66</v>
          </cell>
          <cell r="Z35">
            <v>45</v>
          </cell>
          <cell r="AA35">
            <v>26</v>
          </cell>
          <cell r="AB35">
            <v>1</v>
          </cell>
          <cell r="AC35">
            <v>3</v>
          </cell>
          <cell r="AD35">
            <v>290</v>
          </cell>
          <cell r="AE35">
            <v>281</v>
          </cell>
          <cell r="AF35">
            <v>9</v>
          </cell>
          <cell r="AG35">
            <v>22</v>
          </cell>
          <cell r="AH35">
            <v>93</v>
          </cell>
          <cell r="AI35">
            <v>89</v>
          </cell>
          <cell r="AJ35">
            <v>4</v>
          </cell>
          <cell r="AK35">
            <v>36</v>
          </cell>
          <cell r="AL35">
            <v>25</v>
          </cell>
          <cell r="AM35">
            <v>311</v>
          </cell>
          <cell r="AN35">
            <v>93</v>
          </cell>
          <cell r="AO35">
            <v>9</v>
          </cell>
          <cell r="AP35">
            <v>8</v>
          </cell>
          <cell r="AQ35">
            <v>269</v>
          </cell>
          <cell r="AR35">
            <v>6</v>
          </cell>
          <cell r="AS35">
            <v>0</v>
          </cell>
          <cell r="AT35">
            <v>6</v>
          </cell>
          <cell r="AU35">
            <v>1104</v>
          </cell>
          <cell r="AV35">
            <v>59</v>
          </cell>
          <cell r="AW35">
            <v>24</v>
          </cell>
          <cell r="AX35">
            <v>31</v>
          </cell>
          <cell r="AY35">
            <v>124</v>
          </cell>
          <cell r="AZ35">
            <v>27</v>
          </cell>
          <cell r="BA35">
            <v>20</v>
          </cell>
          <cell r="BB35">
            <v>163</v>
          </cell>
          <cell r="BC35">
            <v>5</v>
          </cell>
          <cell r="BD35">
            <v>20</v>
          </cell>
          <cell r="BE35">
            <v>57</v>
          </cell>
          <cell r="BF35">
            <v>0</v>
          </cell>
          <cell r="BG35">
            <v>66</v>
          </cell>
          <cell r="BH35">
            <v>41</v>
          </cell>
          <cell r="BI35">
            <v>25</v>
          </cell>
          <cell r="BJ35">
            <v>265</v>
          </cell>
          <cell r="BK35">
            <v>209</v>
          </cell>
          <cell r="BL35">
            <v>56</v>
          </cell>
          <cell r="BM35">
            <v>14</v>
          </cell>
          <cell r="BN35">
            <v>144</v>
          </cell>
          <cell r="BO35">
            <v>51</v>
          </cell>
          <cell r="BP35">
            <v>28</v>
          </cell>
          <cell r="BQ35">
            <v>102</v>
          </cell>
          <cell r="BR35">
            <v>16</v>
          </cell>
          <cell r="BS35">
            <v>27</v>
          </cell>
          <cell r="BT35">
            <v>65</v>
          </cell>
          <cell r="BU35">
            <v>35</v>
          </cell>
          <cell r="BV35">
            <v>58</v>
          </cell>
          <cell r="BW35">
            <v>15</v>
          </cell>
          <cell r="BX35">
            <v>64</v>
          </cell>
          <cell r="BY35">
            <v>20</v>
          </cell>
          <cell r="BZ35">
            <v>411</v>
          </cell>
          <cell r="CA35">
            <v>383</v>
          </cell>
          <cell r="CB35">
            <v>28</v>
          </cell>
          <cell r="CC35">
            <v>13</v>
          </cell>
          <cell r="CD35">
            <v>11</v>
          </cell>
          <cell r="CE35">
            <v>6</v>
          </cell>
          <cell r="CF35">
            <v>0</v>
          </cell>
          <cell r="CG35">
            <v>55</v>
          </cell>
          <cell r="CH35">
            <v>8</v>
          </cell>
          <cell r="CI35">
            <v>630</v>
          </cell>
          <cell r="CJ35">
            <v>253</v>
          </cell>
          <cell r="CK35">
            <v>243</v>
          </cell>
          <cell r="CL35">
            <v>10</v>
          </cell>
          <cell r="CM35">
            <v>53</v>
          </cell>
          <cell r="CN35">
            <v>66</v>
          </cell>
          <cell r="CO35">
            <v>86</v>
          </cell>
          <cell r="CP35">
            <v>14</v>
          </cell>
          <cell r="CQ35">
            <v>11</v>
          </cell>
          <cell r="CR35">
            <v>0</v>
          </cell>
          <cell r="CS35">
            <v>49</v>
          </cell>
          <cell r="CT35">
            <v>71</v>
          </cell>
          <cell r="CU35">
            <v>31</v>
          </cell>
        </row>
        <row r="36">
          <cell r="A36" t="str">
            <v>Rural service area</v>
          </cell>
          <cell r="B36" t="str">
            <v>AREARUR</v>
          </cell>
          <cell r="C36">
            <v>2005</v>
          </cell>
          <cell r="D36">
            <v>0</v>
          </cell>
          <cell r="E36">
            <v>11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70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120</v>
          </cell>
          <cell r="AE36">
            <v>120</v>
          </cell>
          <cell r="AF36">
            <v>0</v>
          </cell>
          <cell r="AG36">
            <v>45</v>
          </cell>
          <cell r="AH36">
            <v>0</v>
          </cell>
          <cell r="AI36">
            <v>0</v>
          </cell>
          <cell r="AJ36">
            <v>0</v>
          </cell>
          <cell r="AK36">
            <v>1216</v>
          </cell>
          <cell r="AL36">
            <v>255</v>
          </cell>
          <cell r="AM36">
            <v>115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650000</v>
          </cell>
          <cell r="AS36">
            <v>650000</v>
          </cell>
          <cell r="AT36">
            <v>0</v>
          </cell>
          <cell r="AU36">
            <v>0</v>
          </cell>
          <cell r="AV36">
            <v>233</v>
          </cell>
          <cell r="AW36">
            <v>0</v>
          </cell>
          <cell r="AX36">
            <v>0</v>
          </cell>
          <cell r="AY36">
            <v>280</v>
          </cell>
          <cell r="AZ36">
            <v>0</v>
          </cell>
          <cell r="BA36">
            <v>57</v>
          </cell>
          <cell r="BB36">
            <v>258</v>
          </cell>
          <cell r="BC36">
            <v>16</v>
          </cell>
          <cell r="BD36">
            <v>0</v>
          </cell>
          <cell r="BE36">
            <v>313</v>
          </cell>
          <cell r="BF36">
            <v>4</v>
          </cell>
          <cell r="BG36">
            <v>22</v>
          </cell>
          <cell r="BH36">
            <v>0</v>
          </cell>
          <cell r="BI36">
            <v>22</v>
          </cell>
          <cell r="BJ36">
            <v>511</v>
          </cell>
          <cell r="BK36">
            <v>0</v>
          </cell>
          <cell r="BL36">
            <v>511</v>
          </cell>
          <cell r="BM36">
            <v>111</v>
          </cell>
          <cell r="BN36">
            <v>549</v>
          </cell>
          <cell r="BO36">
            <v>279</v>
          </cell>
          <cell r="BP36">
            <v>0</v>
          </cell>
          <cell r="BQ36">
            <v>41</v>
          </cell>
          <cell r="BR36">
            <v>0</v>
          </cell>
          <cell r="BS36">
            <v>0</v>
          </cell>
          <cell r="BT36">
            <v>78</v>
          </cell>
          <cell r="BU36">
            <v>0</v>
          </cell>
          <cell r="BV36">
            <v>284</v>
          </cell>
          <cell r="BW36">
            <v>0</v>
          </cell>
          <cell r="BX36">
            <v>0</v>
          </cell>
          <cell r="BY36">
            <v>102</v>
          </cell>
          <cell r="BZ36">
            <v>225</v>
          </cell>
          <cell r="CA36">
            <v>204</v>
          </cell>
          <cell r="CB36">
            <v>21</v>
          </cell>
          <cell r="CC36">
            <v>0</v>
          </cell>
          <cell r="CD36">
            <v>7</v>
          </cell>
          <cell r="CE36">
            <v>530</v>
          </cell>
          <cell r="CF36">
            <v>32</v>
          </cell>
          <cell r="CG36">
            <v>326</v>
          </cell>
          <cell r="CH36">
            <v>1</v>
          </cell>
          <cell r="CI36">
            <v>0</v>
          </cell>
          <cell r="CJ36">
            <v>386</v>
          </cell>
          <cell r="CK36">
            <v>175</v>
          </cell>
          <cell r="CL36">
            <v>211</v>
          </cell>
          <cell r="CM36">
            <v>8</v>
          </cell>
          <cell r="CN36">
            <v>590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76</v>
          </cell>
          <cell r="CU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2005</v>
          </cell>
          <cell r="D37">
            <v>3000</v>
          </cell>
          <cell r="E37">
            <v>177661</v>
          </cell>
          <cell r="F37">
            <v>83178</v>
          </cell>
          <cell r="G37">
            <v>25000</v>
          </cell>
          <cell r="H37">
            <v>88300</v>
          </cell>
          <cell r="I37">
            <v>161700</v>
          </cell>
          <cell r="J37">
            <v>22500</v>
          </cell>
          <cell r="K37">
            <v>129440</v>
          </cell>
          <cell r="L37">
            <v>27750</v>
          </cell>
          <cell r="M37">
            <v>17800</v>
          </cell>
          <cell r="N37">
            <v>2600</v>
          </cell>
          <cell r="O37">
            <v>94769</v>
          </cell>
          <cell r="P37">
            <v>3150</v>
          </cell>
          <cell r="Q37">
            <v>4000</v>
          </cell>
          <cell r="R37">
            <v>1475</v>
          </cell>
          <cell r="S37">
            <v>20997</v>
          </cell>
          <cell r="T37">
            <v>208402</v>
          </cell>
          <cell r="U37">
            <v>6700</v>
          </cell>
          <cell r="V37">
            <v>700000</v>
          </cell>
          <cell r="W37">
            <v>32542</v>
          </cell>
          <cell r="X37">
            <v>7138</v>
          </cell>
          <cell r="Y37">
            <v>69335</v>
          </cell>
          <cell r="Z37">
            <v>43632</v>
          </cell>
          <cell r="AA37">
            <v>8315</v>
          </cell>
          <cell r="AB37">
            <v>1600</v>
          </cell>
          <cell r="AC37">
            <v>18347</v>
          </cell>
          <cell r="AD37">
            <v>103918</v>
          </cell>
          <cell r="AE37">
            <v>97200</v>
          </cell>
          <cell r="AF37">
            <v>6718</v>
          </cell>
          <cell r="AG37">
            <v>21500</v>
          </cell>
          <cell r="AH37">
            <v>123872</v>
          </cell>
          <cell r="AI37">
            <v>120287</v>
          </cell>
          <cell r="AJ37">
            <v>3585</v>
          </cell>
          <cell r="AK37">
            <v>43728</v>
          </cell>
          <cell r="AL37">
            <v>50000</v>
          </cell>
          <cell r="AM37">
            <v>630800</v>
          </cell>
          <cell r="AN37">
            <v>5635</v>
          </cell>
          <cell r="AO37">
            <v>2460</v>
          </cell>
          <cell r="AP37">
            <v>10500</v>
          </cell>
          <cell r="AQ37">
            <v>412503</v>
          </cell>
          <cell r="AR37">
            <v>2866889</v>
          </cell>
          <cell r="AS37">
            <v>2865000</v>
          </cell>
          <cell r="AT37">
            <v>1889</v>
          </cell>
          <cell r="AU37">
            <v>773850</v>
          </cell>
          <cell r="AV37">
            <v>31270</v>
          </cell>
          <cell r="AW37">
            <v>12000</v>
          </cell>
          <cell r="AX37">
            <v>57800</v>
          </cell>
          <cell r="AY37">
            <v>224780</v>
          </cell>
          <cell r="AZ37">
            <v>22000</v>
          </cell>
          <cell r="BA37">
            <v>21007</v>
          </cell>
          <cell r="BB37">
            <v>336500</v>
          </cell>
          <cell r="BC37">
            <v>6763</v>
          </cell>
          <cell r="BD37">
            <v>16000</v>
          </cell>
          <cell r="BE37">
            <v>60000</v>
          </cell>
          <cell r="BF37">
            <v>402</v>
          </cell>
          <cell r="BG37">
            <v>81599</v>
          </cell>
          <cell r="BH37">
            <v>77114</v>
          </cell>
          <cell r="BI37">
            <v>4485</v>
          </cell>
          <cell r="BJ37">
            <v>123641</v>
          </cell>
          <cell r="BK37">
            <v>83941</v>
          </cell>
          <cell r="BL37">
            <v>39700</v>
          </cell>
          <cell r="BM37">
            <v>14000</v>
          </cell>
          <cell r="BN37">
            <v>31200</v>
          </cell>
          <cell r="BO37">
            <v>55000</v>
          </cell>
          <cell r="BP37">
            <v>14000</v>
          </cell>
          <cell r="BQ37">
            <v>158700</v>
          </cell>
          <cell r="BR37">
            <v>27865</v>
          </cell>
          <cell r="BS37">
            <v>30000</v>
          </cell>
          <cell r="BT37">
            <v>155000</v>
          </cell>
          <cell r="BU37">
            <v>20200</v>
          </cell>
          <cell r="BV37">
            <v>77566</v>
          </cell>
          <cell r="BW37">
            <v>6500</v>
          </cell>
          <cell r="BX37">
            <v>79850</v>
          </cell>
          <cell r="BY37">
            <v>18450</v>
          </cell>
          <cell r="BZ37">
            <v>715000</v>
          </cell>
          <cell r="CA37">
            <v>667000</v>
          </cell>
          <cell r="CB37">
            <v>48000</v>
          </cell>
          <cell r="CC37">
            <v>8125</v>
          </cell>
          <cell r="CD37">
            <v>9900</v>
          </cell>
          <cell r="CE37">
            <v>5336</v>
          </cell>
          <cell r="CF37">
            <v>33000</v>
          </cell>
          <cell r="CG37">
            <v>110716</v>
          </cell>
          <cell r="CH37">
            <v>15140</v>
          </cell>
          <cell r="CI37">
            <v>2500000</v>
          </cell>
          <cell r="CJ37">
            <v>309688</v>
          </cell>
          <cell r="CK37">
            <v>298276</v>
          </cell>
          <cell r="CL37">
            <v>11412</v>
          </cell>
          <cell r="CM37">
            <v>16000</v>
          </cell>
          <cell r="CN37">
            <v>142670</v>
          </cell>
          <cell r="CO37">
            <v>47161</v>
          </cell>
          <cell r="CP37">
            <v>6400</v>
          </cell>
          <cell r="CQ37">
            <v>7412</v>
          </cell>
          <cell r="CR37">
            <v>0</v>
          </cell>
          <cell r="CS37">
            <v>35319</v>
          </cell>
          <cell r="CT37">
            <v>110000</v>
          </cell>
          <cell r="CU37">
            <v>34350</v>
          </cell>
        </row>
        <row r="38">
          <cell r="A38" t="str">
            <v>Municipal population</v>
          </cell>
          <cell r="B38" t="str">
            <v>POPCITY</v>
          </cell>
          <cell r="C38">
            <v>2005</v>
          </cell>
          <cell r="D38">
            <v>3000</v>
          </cell>
          <cell r="E38">
            <v>193108</v>
          </cell>
          <cell r="F38">
            <v>85488</v>
          </cell>
          <cell r="G38">
            <v>30000</v>
          </cell>
          <cell r="H38">
            <v>88300</v>
          </cell>
          <cell r="I38">
            <v>161700</v>
          </cell>
          <cell r="J38">
            <v>22500</v>
          </cell>
          <cell r="K38">
            <v>129440</v>
          </cell>
          <cell r="L38">
            <v>27750</v>
          </cell>
          <cell r="M38">
            <v>26000</v>
          </cell>
          <cell r="N38">
            <v>2600</v>
          </cell>
          <cell r="O38">
            <v>107341</v>
          </cell>
          <cell r="P38">
            <v>7500</v>
          </cell>
          <cell r="Q38">
            <v>12500</v>
          </cell>
          <cell r="R38">
            <v>4500</v>
          </cell>
          <cell r="S38">
            <v>68450</v>
          </cell>
          <cell r="T38">
            <v>208402</v>
          </cell>
          <cell r="U38">
            <v>5000</v>
          </cell>
          <cell r="V38">
            <v>700000</v>
          </cell>
          <cell r="W38">
            <v>62569</v>
          </cell>
          <cell r="X38">
            <v>8700</v>
          </cell>
          <cell r="Y38">
            <v>97807</v>
          </cell>
          <cell r="Z38">
            <v>43632</v>
          </cell>
          <cell r="AA38">
            <v>8315</v>
          </cell>
          <cell r="AB38">
            <v>1600</v>
          </cell>
          <cell r="AC38">
            <v>4090</v>
          </cell>
          <cell r="AD38">
            <v>177000</v>
          </cell>
          <cell r="AE38">
            <v>162000</v>
          </cell>
          <cell r="AF38">
            <v>15000</v>
          </cell>
          <cell r="AG38">
            <v>21500</v>
          </cell>
          <cell r="AH38">
            <v>123872</v>
          </cell>
          <cell r="AI38">
            <v>120287</v>
          </cell>
          <cell r="AJ38">
            <v>3585</v>
          </cell>
          <cell r="AK38">
            <v>43728</v>
          </cell>
          <cell r="AL38">
            <v>50000</v>
          </cell>
          <cell r="AM38">
            <v>664300</v>
          </cell>
          <cell r="AN38">
            <v>5635</v>
          </cell>
          <cell r="AO38">
            <v>9314</v>
          </cell>
          <cell r="AP38">
            <v>10500</v>
          </cell>
          <cell r="AQ38">
            <v>412503</v>
          </cell>
          <cell r="AR38">
            <v>2866889</v>
          </cell>
          <cell r="AS38">
            <v>2865000</v>
          </cell>
          <cell r="AT38">
            <v>1889</v>
          </cell>
          <cell r="AU38">
            <v>858800</v>
          </cell>
          <cell r="AV38">
            <v>31270</v>
          </cell>
          <cell r="AW38">
            <v>16500</v>
          </cell>
          <cell r="AX38">
            <v>119000</v>
          </cell>
          <cell r="AY38">
            <v>224780</v>
          </cell>
          <cell r="AZ38">
            <v>22000</v>
          </cell>
          <cell r="BA38">
            <v>34035</v>
          </cell>
          <cell r="BB38">
            <v>336500</v>
          </cell>
          <cell r="BC38">
            <v>18231</v>
          </cell>
          <cell r="BD38">
            <v>17000</v>
          </cell>
          <cell r="BE38">
            <v>60000</v>
          </cell>
          <cell r="BF38">
            <v>402</v>
          </cell>
          <cell r="BG38">
            <v>108843</v>
          </cell>
          <cell r="BH38">
            <v>99493</v>
          </cell>
          <cell r="BI38">
            <v>9350</v>
          </cell>
          <cell r="BJ38">
            <v>88681</v>
          </cell>
          <cell r="BK38">
            <v>83941</v>
          </cell>
          <cell r="BL38">
            <v>4740</v>
          </cell>
          <cell r="BM38">
            <v>14000</v>
          </cell>
          <cell r="BN38">
            <v>61900</v>
          </cell>
          <cell r="BO38">
            <v>55000</v>
          </cell>
          <cell r="BP38">
            <v>18777</v>
          </cell>
          <cell r="BQ38">
            <v>158700</v>
          </cell>
          <cell r="BR38">
            <v>27865</v>
          </cell>
          <cell r="BS38">
            <v>30000</v>
          </cell>
          <cell r="BT38">
            <v>155000</v>
          </cell>
          <cell r="BU38">
            <v>20200</v>
          </cell>
          <cell r="BV38">
            <v>74566</v>
          </cell>
          <cell r="BW38">
            <v>6500</v>
          </cell>
          <cell r="BX38">
            <v>79850</v>
          </cell>
          <cell r="BY38">
            <v>18450</v>
          </cell>
          <cell r="BZ38">
            <v>715000</v>
          </cell>
          <cell r="CA38">
            <v>667000</v>
          </cell>
          <cell r="CB38">
            <v>48000</v>
          </cell>
          <cell r="CC38">
            <v>8125</v>
          </cell>
          <cell r="CD38">
            <v>16700</v>
          </cell>
          <cell r="CE38">
            <v>5336</v>
          </cell>
          <cell r="CF38">
            <v>33000</v>
          </cell>
          <cell r="CG38">
            <v>109016</v>
          </cell>
          <cell r="CH38">
            <v>15000</v>
          </cell>
          <cell r="CI38">
            <v>0</v>
          </cell>
          <cell r="CJ38">
            <v>382728</v>
          </cell>
          <cell r="CK38">
            <v>356070</v>
          </cell>
          <cell r="CL38">
            <v>26658</v>
          </cell>
          <cell r="CM38">
            <v>16000</v>
          </cell>
          <cell r="CN38">
            <v>142670</v>
          </cell>
          <cell r="CO38">
            <v>47161</v>
          </cell>
          <cell r="CP38">
            <v>11000</v>
          </cell>
          <cell r="CQ38">
            <v>7412</v>
          </cell>
          <cell r="CR38">
            <v>0</v>
          </cell>
          <cell r="CS38">
            <v>75854</v>
          </cell>
          <cell r="CT38">
            <v>110000</v>
          </cell>
          <cell r="CU38">
            <v>34550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2005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153598</v>
          </cell>
          <cell r="AS39">
            <v>153598</v>
          </cell>
          <cell r="AT39">
            <v>0</v>
          </cell>
          <cell r="AU39">
            <v>0</v>
          </cell>
          <cell r="AV39">
            <v>588</v>
          </cell>
          <cell r="AW39">
            <v>200</v>
          </cell>
          <cell r="AX39">
            <v>0</v>
          </cell>
          <cell r="AY39">
            <v>0</v>
          </cell>
          <cell r="AZ39">
            <v>0</v>
          </cell>
          <cell r="BA39">
            <v>150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525</v>
          </cell>
          <cell r="BH39">
            <v>0</v>
          </cell>
          <cell r="BI39">
            <v>525</v>
          </cell>
          <cell r="BJ39">
            <v>0</v>
          </cell>
          <cell r="BK39">
            <v>0</v>
          </cell>
          <cell r="BL39">
            <v>0</v>
          </cell>
          <cell r="BM39">
            <v>215</v>
          </cell>
          <cell r="BN39">
            <v>200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100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112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1618</v>
          </cell>
          <cell r="CK39">
            <v>0</v>
          </cell>
          <cell r="CL39">
            <v>1618</v>
          </cell>
          <cell r="CM39">
            <v>1000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706</v>
          </cell>
          <cell r="CT39">
            <v>0</v>
          </cell>
          <cell r="CU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2005</v>
          </cell>
          <cell r="D40">
            <v>8071</v>
          </cell>
          <cell r="E40">
            <v>280827</v>
          </cell>
          <cell r="F40">
            <v>46309</v>
          </cell>
          <cell r="G40">
            <v>43700</v>
          </cell>
          <cell r="H40">
            <v>158578</v>
          </cell>
          <cell r="I40">
            <v>281190</v>
          </cell>
          <cell r="J40">
            <v>62540</v>
          </cell>
          <cell r="K40">
            <v>253000</v>
          </cell>
          <cell r="L40">
            <v>49510</v>
          </cell>
          <cell r="M40">
            <v>27808</v>
          </cell>
          <cell r="N40">
            <v>7691</v>
          </cell>
          <cell r="O40">
            <v>147093</v>
          </cell>
          <cell r="P40">
            <v>6083</v>
          </cell>
          <cell r="Q40">
            <v>6624</v>
          </cell>
          <cell r="R40">
            <v>1683</v>
          </cell>
          <cell r="S40">
            <v>46528</v>
          </cell>
          <cell r="T40">
            <v>481500</v>
          </cell>
          <cell r="U40">
            <v>16900</v>
          </cell>
          <cell r="V40">
            <v>1225200</v>
          </cell>
          <cell r="W40">
            <v>73963</v>
          </cell>
          <cell r="X40">
            <v>15021</v>
          </cell>
          <cell r="Y40">
            <v>100287</v>
          </cell>
          <cell r="Z40">
            <v>97761</v>
          </cell>
          <cell r="AA40">
            <v>18575</v>
          </cell>
          <cell r="AB40">
            <v>2144</v>
          </cell>
          <cell r="AC40">
            <v>44521</v>
          </cell>
          <cell r="AD40">
            <v>193604</v>
          </cell>
          <cell r="AE40">
            <v>178048</v>
          </cell>
          <cell r="AF40">
            <v>15556</v>
          </cell>
          <cell r="AG40">
            <v>32833</v>
          </cell>
          <cell r="AH40">
            <v>255760</v>
          </cell>
          <cell r="AI40">
            <v>252079</v>
          </cell>
          <cell r="AJ40">
            <v>3681</v>
          </cell>
          <cell r="AK40">
            <v>80079</v>
          </cell>
          <cell r="AL40">
            <v>0</v>
          </cell>
          <cell r="AM40">
            <v>1003342.99</v>
          </cell>
          <cell r="AN40">
            <v>22617</v>
          </cell>
          <cell r="AO40">
            <v>6976</v>
          </cell>
          <cell r="AP40">
            <v>37386</v>
          </cell>
          <cell r="AQ40">
            <v>593400</v>
          </cell>
          <cell r="AR40">
            <v>4407238</v>
          </cell>
          <cell r="AS40">
            <v>4402210</v>
          </cell>
          <cell r="AT40">
            <v>5028</v>
          </cell>
          <cell r="AU40">
            <v>1361692</v>
          </cell>
          <cell r="AV40">
            <v>62729</v>
          </cell>
          <cell r="AW40">
            <v>23000</v>
          </cell>
          <cell r="AX40">
            <v>143124</v>
          </cell>
          <cell r="AY40">
            <v>337284</v>
          </cell>
          <cell r="AZ40">
            <v>48397</v>
          </cell>
          <cell r="BA40">
            <v>44197</v>
          </cell>
          <cell r="BB40">
            <v>546920</v>
          </cell>
          <cell r="BC40">
            <v>29291</v>
          </cell>
          <cell r="BD40">
            <v>39722</v>
          </cell>
          <cell r="BE40">
            <v>106124</v>
          </cell>
          <cell r="BF40">
            <v>3955</v>
          </cell>
          <cell r="BG40">
            <v>129763</v>
          </cell>
          <cell r="BH40">
            <v>120034</v>
          </cell>
          <cell r="BI40">
            <v>9729</v>
          </cell>
          <cell r="BJ40">
            <v>203581</v>
          </cell>
          <cell r="BK40">
            <v>134664</v>
          </cell>
          <cell r="BL40">
            <v>68917</v>
          </cell>
          <cell r="BM40">
            <v>29598</v>
          </cell>
          <cell r="BN40">
            <v>67289</v>
          </cell>
          <cell r="BO40">
            <v>119000</v>
          </cell>
          <cell r="BP40">
            <v>23943</v>
          </cell>
          <cell r="BQ40">
            <v>266138</v>
          </cell>
          <cell r="BR40">
            <v>42730</v>
          </cell>
          <cell r="BS40">
            <v>60656</v>
          </cell>
          <cell r="BT40">
            <v>217814</v>
          </cell>
          <cell r="BU40">
            <v>41386</v>
          </cell>
          <cell r="BV40">
            <v>156336</v>
          </cell>
          <cell r="BW40">
            <v>20</v>
          </cell>
          <cell r="BX40">
            <v>152882</v>
          </cell>
          <cell r="BY40">
            <v>34900</v>
          </cell>
          <cell r="BZ40">
            <v>1099666</v>
          </cell>
          <cell r="CA40">
            <v>1024038</v>
          </cell>
          <cell r="CB40">
            <v>75628</v>
          </cell>
          <cell r="CC40">
            <v>19031</v>
          </cell>
          <cell r="CD40">
            <v>25475</v>
          </cell>
          <cell r="CE40">
            <v>22753</v>
          </cell>
          <cell r="CF40">
            <v>61768</v>
          </cell>
          <cell r="CG40">
            <v>197</v>
          </cell>
          <cell r="CH40">
            <v>37330</v>
          </cell>
          <cell r="CI40">
            <v>4326536</v>
          </cell>
          <cell r="CJ40">
            <v>447500</v>
          </cell>
          <cell r="CK40">
            <v>426200</v>
          </cell>
          <cell r="CL40">
            <v>21300</v>
          </cell>
          <cell r="CM40">
            <v>23086</v>
          </cell>
          <cell r="CN40">
            <v>222407</v>
          </cell>
          <cell r="CO40">
            <v>87268</v>
          </cell>
          <cell r="CP40">
            <v>16598</v>
          </cell>
          <cell r="CQ40">
            <v>25</v>
          </cell>
          <cell r="CR40">
            <v>0</v>
          </cell>
          <cell r="CS40">
            <v>83355</v>
          </cell>
          <cell r="CT40">
            <v>150630</v>
          </cell>
          <cell r="CU40">
            <v>68957</v>
          </cell>
        </row>
        <row r="41">
          <cell r="A41" t="str">
            <v>Utility summer max peak load</v>
          </cell>
          <cell r="B41" t="str">
            <v>PEAKS</v>
          </cell>
          <cell r="C41">
            <v>2005</v>
          </cell>
          <cell r="D41">
            <v>6822</v>
          </cell>
          <cell r="E41">
            <v>313186</v>
          </cell>
          <cell r="F41">
            <v>47583</v>
          </cell>
          <cell r="G41">
            <v>46125</v>
          </cell>
          <cell r="H41">
            <v>192711</v>
          </cell>
          <cell r="I41">
            <v>364963</v>
          </cell>
          <cell r="J41">
            <v>54854</v>
          </cell>
          <cell r="K41">
            <v>312448</v>
          </cell>
          <cell r="L41">
            <v>59200</v>
          </cell>
          <cell r="M41">
            <v>28286</v>
          </cell>
          <cell r="N41">
            <v>6080</v>
          </cell>
          <cell r="O41">
            <v>182533</v>
          </cell>
          <cell r="P41">
            <v>6127</v>
          </cell>
          <cell r="Q41">
            <v>5611</v>
          </cell>
          <cell r="R41">
            <v>1929</v>
          </cell>
          <cell r="S41">
            <v>47354</v>
          </cell>
          <cell r="T41">
            <v>640300</v>
          </cell>
          <cell r="U41">
            <v>15200</v>
          </cell>
          <cell r="V41">
            <v>1570200</v>
          </cell>
          <cell r="W41">
            <v>80284</v>
          </cell>
          <cell r="X41">
            <v>9609</v>
          </cell>
          <cell r="Y41">
            <v>138842</v>
          </cell>
          <cell r="Z41">
            <v>101863</v>
          </cell>
          <cell r="AA41">
            <v>14695</v>
          </cell>
          <cell r="AB41">
            <v>1570</v>
          </cell>
          <cell r="AC41">
            <v>27018</v>
          </cell>
          <cell r="AD41">
            <v>154571</v>
          </cell>
          <cell r="AE41">
            <v>143614</v>
          </cell>
          <cell r="AF41">
            <v>10957</v>
          </cell>
          <cell r="AG41">
            <v>39019</v>
          </cell>
          <cell r="AH41">
            <v>283187</v>
          </cell>
          <cell r="AI41">
            <v>279418</v>
          </cell>
          <cell r="AJ41">
            <v>3769</v>
          </cell>
          <cell r="AK41">
            <v>88622</v>
          </cell>
          <cell r="AL41">
            <v>0</v>
          </cell>
          <cell r="AM41">
            <v>1231753.8899999999</v>
          </cell>
          <cell r="AN41">
            <v>17937</v>
          </cell>
          <cell r="AO41">
            <v>3874</v>
          </cell>
          <cell r="AP41">
            <v>30809</v>
          </cell>
          <cell r="AQ41">
            <v>731200</v>
          </cell>
          <cell r="AR41">
            <v>3518890</v>
          </cell>
          <cell r="AS41">
            <v>3516900</v>
          </cell>
          <cell r="AT41">
            <v>1990</v>
          </cell>
          <cell r="AU41">
            <v>1464855</v>
          </cell>
          <cell r="AV41">
            <v>47387</v>
          </cell>
          <cell r="AW41">
            <v>20100</v>
          </cell>
          <cell r="AX41">
            <v>116616</v>
          </cell>
          <cell r="AY41">
            <v>386568</v>
          </cell>
          <cell r="AZ41">
            <v>48706</v>
          </cell>
          <cell r="BA41">
            <v>34620</v>
          </cell>
          <cell r="BB41">
            <v>708063</v>
          </cell>
          <cell r="BC41">
            <v>35608</v>
          </cell>
          <cell r="BD41">
            <v>32039</v>
          </cell>
          <cell r="BE41">
            <v>120578</v>
          </cell>
          <cell r="BF41">
            <v>4489</v>
          </cell>
          <cell r="BG41">
            <v>158205</v>
          </cell>
          <cell r="BH41">
            <v>149909</v>
          </cell>
          <cell r="BI41">
            <v>8296</v>
          </cell>
          <cell r="BJ41">
            <v>260983</v>
          </cell>
          <cell r="BK41">
            <v>188338</v>
          </cell>
          <cell r="BL41">
            <v>72645</v>
          </cell>
          <cell r="BM41">
            <v>40534</v>
          </cell>
          <cell r="BN41">
            <v>73575</v>
          </cell>
          <cell r="BO41">
            <v>78000</v>
          </cell>
          <cell r="BP41">
            <v>21005</v>
          </cell>
          <cell r="BQ41">
            <v>335427</v>
          </cell>
          <cell r="BR41">
            <v>46108</v>
          </cell>
          <cell r="BS41">
            <v>56765</v>
          </cell>
          <cell r="BT41">
            <v>211272</v>
          </cell>
          <cell r="BU41">
            <v>35915</v>
          </cell>
          <cell r="BV41">
            <v>100440</v>
          </cell>
          <cell r="BW41">
            <v>12</v>
          </cell>
          <cell r="BX41">
            <v>154667</v>
          </cell>
          <cell r="BY41">
            <v>40900</v>
          </cell>
          <cell r="BZ41">
            <v>1488919</v>
          </cell>
          <cell r="CA41">
            <v>1395736</v>
          </cell>
          <cell r="CB41">
            <v>93183</v>
          </cell>
          <cell r="CC41">
            <v>18576</v>
          </cell>
          <cell r="CD41">
            <v>22345</v>
          </cell>
          <cell r="CE41">
            <v>15308</v>
          </cell>
          <cell r="CF41">
            <v>74621</v>
          </cell>
          <cell r="CG41">
            <v>171</v>
          </cell>
          <cell r="CH41">
            <v>42283</v>
          </cell>
          <cell r="CI41">
            <v>5005205</v>
          </cell>
          <cell r="CJ41">
            <v>477431</v>
          </cell>
          <cell r="CK41">
            <v>461900</v>
          </cell>
          <cell r="CL41">
            <v>15531</v>
          </cell>
          <cell r="CM41">
            <v>23337</v>
          </cell>
          <cell r="CN41">
            <v>258204</v>
          </cell>
          <cell r="CO41">
            <v>104312</v>
          </cell>
          <cell r="CP41">
            <v>14920</v>
          </cell>
          <cell r="CQ41">
            <v>25</v>
          </cell>
          <cell r="CR41">
            <v>0</v>
          </cell>
          <cell r="CS41">
            <v>66916</v>
          </cell>
          <cell r="CT41">
            <v>181998</v>
          </cell>
          <cell r="CU41">
            <v>79084</v>
          </cell>
        </row>
        <row r="42">
          <cell r="A42" t="str">
            <v>Utility Annual Peak load</v>
          </cell>
          <cell r="C42">
            <v>2005</v>
          </cell>
          <cell r="D42">
            <v>8071</v>
          </cell>
          <cell r="E42">
            <v>313186</v>
          </cell>
          <cell r="F42">
            <v>47583</v>
          </cell>
          <cell r="G42">
            <v>46125</v>
          </cell>
          <cell r="H42">
            <v>192711</v>
          </cell>
          <cell r="I42">
            <v>364963</v>
          </cell>
          <cell r="J42">
            <v>62540</v>
          </cell>
          <cell r="K42">
            <v>312448</v>
          </cell>
          <cell r="L42">
            <v>59200</v>
          </cell>
          <cell r="M42">
            <v>28286</v>
          </cell>
          <cell r="N42">
            <v>7691</v>
          </cell>
          <cell r="O42">
            <v>182533</v>
          </cell>
          <cell r="P42">
            <v>6127</v>
          </cell>
          <cell r="Q42">
            <v>6624</v>
          </cell>
          <cell r="R42">
            <v>1929</v>
          </cell>
          <cell r="S42">
            <v>47354</v>
          </cell>
          <cell r="T42">
            <v>640300</v>
          </cell>
          <cell r="U42">
            <v>16900</v>
          </cell>
          <cell r="V42">
            <v>1570200</v>
          </cell>
          <cell r="W42">
            <v>80284</v>
          </cell>
          <cell r="X42">
            <v>15021</v>
          </cell>
          <cell r="Y42">
            <v>138842</v>
          </cell>
          <cell r="Z42">
            <v>101863</v>
          </cell>
          <cell r="AA42">
            <v>18575</v>
          </cell>
          <cell r="AB42">
            <v>2144</v>
          </cell>
          <cell r="AC42">
            <v>44521</v>
          </cell>
          <cell r="AD42">
            <v>193604</v>
          </cell>
          <cell r="AE42">
            <v>178048</v>
          </cell>
          <cell r="AF42">
            <v>15556</v>
          </cell>
          <cell r="AG42">
            <v>39019</v>
          </cell>
          <cell r="AH42">
            <v>283187</v>
          </cell>
          <cell r="AI42">
            <v>279418</v>
          </cell>
          <cell r="AJ42">
            <v>3769</v>
          </cell>
          <cell r="AK42">
            <v>88622</v>
          </cell>
          <cell r="AL42">
            <v>0</v>
          </cell>
          <cell r="AM42">
            <v>1231753.8899999999</v>
          </cell>
          <cell r="AN42">
            <v>22617</v>
          </cell>
          <cell r="AO42">
            <v>6976</v>
          </cell>
          <cell r="AP42">
            <v>37386</v>
          </cell>
          <cell r="AQ42">
            <v>731200</v>
          </cell>
          <cell r="AR42">
            <v>4407238</v>
          </cell>
          <cell r="AS42">
            <v>4402210</v>
          </cell>
          <cell r="AT42">
            <v>5028</v>
          </cell>
          <cell r="AU42">
            <v>1464855</v>
          </cell>
          <cell r="AV42">
            <v>62729</v>
          </cell>
          <cell r="AW42">
            <v>23000</v>
          </cell>
          <cell r="AX42">
            <v>143124</v>
          </cell>
          <cell r="AY42">
            <v>386568</v>
          </cell>
          <cell r="AZ42">
            <v>48706</v>
          </cell>
          <cell r="BA42">
            <v>44197</v>
          </cell>
          <cell r="BB42">
            <v>708063</v>
          </cell>
          <cell r="BC42">
            <v>35608</v>
          </cell>
          <cell r="BD42">
            <v>39722</v>
          </cell>
          <cell r="BE42">
            <v>120578</v>
          </cell>
          <cell r="BF42">
            <v>4489</v>
          </cell>
          <cell r="BG42">
            <v>158205</v>
          </cell>
          <cell r="BH42">
            <v>149909</v>
          </cell>
          <cell r="BI42">
            <v>9729</v>
          </cell>
          <cell r="BJ42">
            <v>260983</v>
          </cell>
          <cell r="BK42">
            <v>188338</v>
          </cell>
          <cell r="BL42">
            <v>72645</v>
          </cell>
          <cell r="BM42">
            <v>40534</v>
          </cell>
          <cell r="BN42">
            <v>73575</v>
          </cell>
          <cell r="BO42">
            <v>119000</v>
          </cell>
          <cell r="BP42">
            <v>23943</v>
          </cell>
          <cell r="BQ42">
            <v>335427</v>
          </cell>
          <cell r="BR42">
            <v>46108</v>
          </cell>
          <cell r="BS42">
            <v>60656</v>
          </cell>
          <cell r="BT42">
            <v>217814</v>
          </cell>
          <cell r="BU42">
            <v>41386</v>
          </cell>
          <cell r="BV42">
            <v>156336</v>
          </cell>
          <cell r="BW42">
            <v>20</v>
          </cell>
          <cell r="BX42">
            <v>154667</v>
          </cell>
          <cell r="BY42">
            <v>40900</v>
          </cell>
          <cell r="BZ42">
            <v>1488919</v>
          </cell>
          <cell r="CA42">
            <v>1395736</v>
          </cell>
          <cell r="CB42">
            <v>93183</v>
          </cell>
          <cell r="CC42">
            <v>19031</v>
          </cell>
        </row>
        <row r="43">
          <cell r="A43" t="str">
            <v>Utility average peak load</v>
          </cell>
          <cell r="B43" t="str">
            <v>PEAKA</v>
          </cell>
          <cell r="C43">
            <v>2005</v>
          </cell>
          <cell r="D43">
            <v>6714</v>
          </cell>
          <cell r="E43">
            <v>264962</v>
          </cell>
          <cell r="F43">
            <v>45502</v>
          </cell>
          <cell r="G43">
            <v>42000</v>
          </cell>
          <cell r="H43">
            <v>158942</v>
          </cell>
          <cell r="I43">
            <v>288285</v>
          </cell>
          <cell r="J43">
            <v>55005</v>
          </cell>
          <cell r="K43">
            <v>260847</v>
          </cell>
          <cell r="L43">
            <v>47700</v>
          </cell>
          <cell r="M43">
            <v>25159</v>
          </cell>
          <cell r="N43">
            <v>4902</v>
          </cell>
          <cell r="O43">
            <v>148119</v>
          </cell>
          <cell r="P43">
            <v>5912</v>
          </cell>
          <cell r="Q43">
            <v>5372</v>
          </cell>
          <cell r="R43">
            <v>1543</v>
          </cell>
          <cell r="S43">
            <v>38111</v>
          </cell>
          <cell r="T43">
            <v>508050</v>
          </cell>
          <cell r="U43">
            <v>14500</v>
          </cell>
          <cell r="V43">
            <v>1266767</v>
          </cell>
          <cell r="W43">
            <v>67618</v>
          </cell>
          <cell r="X43">
            <v>10858</v>
          </cell>
          <cell r="Y43">
            <v>97900</v>
          </cell>
          <cell r="Z43">
            <v>92783</v>
          </cell>
          <cell r="AA43">
            <v>13985</v>
          </cell>
          <cell r="AB43">
            <v>1665</v>
          </cell>
          <cell r="AC43">
            <v>31797</v>
          </cell>
          <cell r="AD43">
            <v>158537</v>
          </cell>
          <cell r="AE43">
            <v>147633</v>
          </cell>
          <cell r="AF43">
            <v>10904</v>
          </cell>
          <cell r="AG43">
            <v>30181</v>
          </cell>
          <cell r="AH43">
            <v>248284</v>
          </cell>
          <cell r="AI43">
            <v>245173</v>
          </cell>
          <cell r="AJ43">
            <v>3111</v>
          </cell>
          <cell r="AK43">
            <v>72768</v>
          </cell>
          <cell r="AL43">
            <v>0</v>
          </cell>
          <cell r="AM43">
            <v>1013115.39</v>
          </cell>
          <cell r="AN43">
            <v>18827</v>
          </cell>
          <cell r="AO43">
            <v>3720</v>
          </cell>
          <cell r="AP43">
            <v>31348</v>
          </cell>
          <cell r="AQ43">
            <v>596300</v>
          </cell>
          <cell r="AR43">
            <v>3438235</v>
          </cell>
          <cell r="AS43">
            <v>3435096</v>
          </cell>
          <cell r="AT43">
            <v>3139</v>
          </cell>
          <cell r="AU43">
            <v>1244768</v>
          </cell>
          <cell r="AV43">
            <v>45178</v>
          </cell>
          <cell r="AW43">
            <v>17500</v>
          </cell>
          <cell r="AX43">
            <v>23854</v>
          </cell>
          <cell r="AY43">
            <v>325378</v>
          </cell>
          <cell r="AZ43">
            <v>44563</v>
          </cell>
          <cell r="BA43">
            <v>35538</v>
          </cell>
          <cell r="BB43">
            <v>562370</v>
          </cell>
          <cell r="BC43">
            <v>28602</v>
          </cell>
          <cell r="BD43">
            <v>36748</v>
          </cell>
          <cell r="BE43">
            <v>102713</v>
          </cell>
          <cell r="BF43">
            <v>704</v>
          </cell>
          <cell r="BG43">
            <v>128153</v>
          </cell>
          <cell r="BH43">
            <v>120414</v>
          </cell>
          <cell r="BI43">
            <v>7739</v>
          </cell>
          <cell r="BJ43">
            <v>213709</v>
          </cell>
          <cell r="BK43">
            <v>142928</v>
          </cell>
          <cell r="BL43">
            <v>70781</v>
          </cell>
          <cell r="BM43">
            <v>30752</v>
          </cell>
          <cell r="BN43">
            <v>62395</v>
          </cell>
          <cell r="BO43">
            <v>92957</v>
          </cell>
          <cell r="BP43">
            <v>22474</v>
          </cell>
          <cell r="BQ43">
            <v>266679</v>
          </cell>
          <cell r="BR43">
            <v>40515</v>
          </cell>
          <cell r="BS43">
            <v>53230</v>
          </cell>
          <cell r="BT43">
            <v>189320</v>
          </cell>
          <cell r="BU43">
            <v>34808</v>
          </cell>
          <cell r="BV43">
            <v>115436</v>
          </cell>
          <cell r="BW43">
            <v>16</v>
          </cell>
          <cell r="BX43">
            <v>137204</v>
          </cell>
          <cell r="BY43">
            <v>34300</v>
          </cell>
          <cell r="BZ43">
            <v>1157510</v>
          </cell>
          <cell r="CA43">
            <v>1081724</v>
          </cell>
          <cell r="CB43">
            <v>75786</v>
          </cell>
          <cell r="CC43">
            <v>16996</v>
          </cell>
          <cell r="CD43">
            <v>21620</v>
          </cell>
          <cell r="CE43">
            <v>16378</v>
          </cell>
          <cell r="CF43">
            <v>60810</v>
          </cell>
          <cell r="CG43">
            <v>169</v>
          </cell>
          <cell r="CH43">
            <v>36579</v>
          </cell>
          <cell r="CI43">
            <v>4174409</v>
          </cell>
          <cell r="CJ43">
            <v>415215</v>
          </cell>
          <cell r="CK43">
            <v>399184</v>
          </cell>
          <cell r="CL43">
            <v>16031</v>
          </cell>
          <cell r="CM43">
            <v>19455</v>
          </cell>
          <cell r="CN43">
            <v>219477</v>
          </cell>
          <cell r="CO43">
            <v>86463</v>
          </cell>
          <cell r="CP43">
            <v>15759</v>
          </cell>
          <cell r="CQ43">
            <v>24</v>
          </cell>
          <cell r="CR43">
            <v>0</v>
          </cell>
          <cell r="CS43">
            <v>73626</v>
          </cell>
          <cell r="CT43">
            <v>145535</v>
          </cell>
          <cell r="CU43">
            <v>67711</v>
          </cell>
        </row>
        <row r="44">
          <cell r="A44" t="str">
            <v>Total circuit kms of line</v>
          </cell>
          <cell r="B44" t="str">
            <v>KMC</v>
          </cell>
          <cell r="C44">
            <v>2005</v>
          </cell>
          <cell r="D44">
            <v>92</v>
          </cell>
          <cell r="E44">
            <v>1485</v>
          </cell>
          <cell r="F44">
            <v>785</v>
          </cell>
          <cell r="G44">
            <v>432</v>
          </cell>
          <cell r="H44">
            <v>478</v>
          </cell>
          <cell r="I44">
            <v>1384</v>
          </cell>
          <cell r="J44">
            <v>340</v>
          </cell>
          <cell r="K44">
            <v>1089</v>
          </cell>
          <cell r="L44">
            <v>501</v>
          </cell>
          <cell r="M44">
            <v>140</v>
          </cell>
          <cell r="N44">
            <v>27</v>
          </cell>
          <cell r="O44">
            <v>783</v>
          </cell>
          <cell r="P44">
            <v>21</v>
          </cell>
          <cell r="Q44">
            <v>28</v>
          </cell>
          <cell r="R44">
            <v>7</v>
          </cell>
          <cell r="S44">
            <v>142</v>
          </cell>
          <cell r="T44">
            <v>1184</v>
          </cell>
          <cell r="U44">
            <v>168</v>
          </cell>
          <cell r="V44">
            <v>5027</v>
          </cell>
          <cell r="W44">
            <v>258</v>
          </cell>
          <cell r="X44">
            <v>136</v>
          </cell>
          <cell r="Y44">
            <v>458</v>
          </cell>
          <cell r="Z44">
            <v>275</v>
          </cell>
          <cell r="AA44">
            <v>84</v>
          </cell>
          <cell r="AB44">
            <v>8</v>
          </cell>
          <cell r="AC44">
            <v>1832</v>
          </cell>
          <cell r="AD44">
            <v>870</v>
          </cell>
          <cell r="AE44">
            <v>833</v>
          </cell>
          <cell r="AF44">
            <v>37</v>
          </cell>
          <cell r="AG44">
            <v>238</v>
          </cell>
          <cell r="AH44">
            <v>976</v>
          </cell>
          <cell r="AI44">
            <v>938</v>
          </cell>
          <cell r="AJ44">
            <v>38</v>
          </cell>
          <cell r="AK44">
            <v>1665</v>
          </cell>
          <cell r="AL44">
            <v>1320</v>
          </cell>
          <cell r="AM44">
            <v>3273</v>
          </cell>
          <cell r="AN44">
            <v>68</v>
          </cell>
          <cell r="AO44">
            <v>20</v>
          </cell>
          <cell r="AP44">
            <v>65</v>
          </cell>
          <cell r="AQ44">
            <v>2486</v>
          </cell>
          <cell r="AR44">
            <v>119650</v>
          </cell>
          <cell r="AS44">
            <v>119630</v>
          </cell>
          <cell r="AT44">
            <v>20</v>
          </cell>
          <cell r="AU44">
            <v>5242</v>
          </cell>
          <cell r="AV44">
            <v>597</v>
          </cell>
          <cell r="AW44">
            <v>98</v>
          </cell>
          <cell r="AX44">
            <v>348</v>
          </cell>
          <cell r="AY44">
            <v>1706</v>
          </cell>
          <cell r="AZ44">
            <v>100</v>
          </cell>
          <cell r="BA44">
            <v>659</v>
          </cell>
          <cell r="BB44">
            <v>2536</v>
          </cell>
          <cell r="BC44">
            <v>107</v>
          </cell>
          <cell r="BD44">
            <v>115</v>
          </cell>
          <cell r="BE44">
            <v>788</v>
          </cell>
          <cell r="BF44">
            <v>4</v>
          </cell>
          <cell r="BG44">
            <v>1002</v>
          </cell>
          <cell r="BH44">
            <v>645</v>
          </cell>
          <cell r="BI44">
            <v>357</v>
          </cell>
          <cell r="BJ44">
            <v>2114</v>
          </cell>
          <cell r="BK44">
            <v>814</v>
          </cell>
          <cell r="BL44">
            <v>1300</v>
          </cell>
          <cell r="BM44">
            <v>335</v>
          </cell>
          <cell r="BN44">
            <v>771</v>
          </cell>
          <cell r="BO44">
            <v>558</v>
          </cell>
          <cell r="BP44">
            <v>370</v>
          </cell>
          <cell r="BQ44">
            <v>1347</v>
          </cell>
          <cell r="BR44">
            <v>153</v>
          </cell>
          <cell r="BS44">
            <v>299</v>
          </cell>
          <cell r="BT44">
            <v>2002</v>
          </cell>
          <cell r="BU44">
            <v>146</v>
          </cell>
          <cell r="BV44">
            <v>715</v>
          </cell>
          <cell r="BW44">
            <v>128</v>
          </cell>
          <cell r="BX44">
            <v>536</v>
          </cell>
          <cell r="BY44">
            <v>307</v>
          </cell>
          <cell r="BZ44">
            <v>5857</v>
          </cell>
          <cell r="CA44">
            <v>5478</v>
          </cell>
          <cell r="CB44">
            <v>379</v>
          </cell>
          <cell r="CC44">
            <v>70</v>
          </cell>
          <cell r="CD44">
            <v>86</v>
          </cell>
          <cell r="CE44">
            <v>212</v>
          </cell>
          <cell r="CF44">
            <v>239</v>
          </cell>
          <cell r="CG44">
            <v>1340</v>
          </cell>
          <cell r="CH44">
            <v>147</v>
          </cell>
          <cell r="CI44">
            <v>20422</v>
          </cell>
          <cell r="CJ44">
            <v>1927</v>
          </cell>
          <cell r="CK44">
            <v>1659</v>
          </cell>
          <cell r="CL44">
            <v>268</v>
          </cell>
          <cell r="CM44">
            <v>217</v>
          </cell>
          <cell r="CN44">
            <v>1334</v>
          </cell>
          <cell r="CO44">
            <v>430</v>
          </cell>
          <cell r="CP44">
            <v>165</v>
          </cell>
          <cell r="CQ44">
            <v>65</v>
          </cell>
          <cell r="CR44">
            <v>34</v>
          </cell>
          <cell r="CS44">
            <v>432</v>
          </cell>
          <cell r="CT44">
            <v>980</v>
          </cell>
          <cell r="CU44">
            <v>254</v>
          </cell>
        </row>
        <row r="45">
          <cell r="A45" t="str">
            <v>Overhead circuit kms of line</v>
          </cell>
          <cell r="B45" t="str">
            <v>KMCO</v>
          </cell>
          <cell r="C45">
            <v>2005</v>
          </cell>
          <cell r="D45">
            <v>92</v>
          </cell>
          <cell r="E45">
            <v>677</v>
          </cell>
          <cell r="F45">
            <v>605</v>
          </cell>
          <cell r="G45">
            <v>405</v>
          </cell>
          <cell r="H45">
            <v>275</v>
          </cell>
          <cell r="I45">
            <v>814</v>
          </cell>
          <cell r="J45">
            <v>230</v>
          </cell>
          <cell r="K45">
            <v>727</v>
          </cell>
          <cell r="L45">
            <v>480</v>
          </cell>
          <cell r="M45">
            <v>77</v>
          </cell>
          <cell r="N45">
            <v>26</v>
          </cell>
          <cell r="O45">
            <v>559</v>
          </cell>
          <cell r="P45">
            <v>17</v>
          </cell>
          <cell r="Q45">
            <v>15</v>
          </cell>
          <cell r="R45">
            <v>6</v>
          </cell>
          <cell r="S45">
            <v>89</v>
          </cell>
          <cell r="T45">
            <v>813</v>
          </cell>
          <cell r="U45">
            <v>163</v>
          </cell>
          <cell r="V45">
            <v>1715</v>
          </cell>
          <cell r="W45">
            <v>203</v>
          </cell>
          <cell r="X45">
            <v>126</v>
          </cell>
          <cell r="Y45">
            <v>232</v>
          </cell>
          <cell r="Z45">
            <v>185</v>
          </cell>
          <cell r="AA45">
            <v>76</v>
          </cell>
          <cell r="AB45">
            <v>6</v>
          </cell>
          <cell r="AC45">
            <v>1831</v>
          </cell>
          <cell r="AD45">
            <v>695</v>
          </cell>
          <cell r="AE45">
            <v>660</v>
          </cell>
          <cell r="AF45">
            <v>35</v>
          </cell>
          <cell r="AG45">
            <v>180</v>
          </cell>
          <cell r="AH45">
            <v>421</v>
          </cell>
          <cell r="AI45">
            <v>411</v>
          </cell>
          <cell r="AJ45">
            <v>10</v>
          </cell>
          <cell r="AK45">
            <v>1585</v>
          </cell>
          <cell r="AL45">
            <v>875</v>
          </cell>
          <cell r="AM45">
            <v>1603</v>
          </cell>
          <cell r="AN45">
            <v>57</v>
          </cell>
          <cell r="AO45">
            <v>17</v>
          </cell>
          <cell r="AP45">
            <v>56</v>
          </cell>
          <cell r="AQ45">
            <v>763</v>
          </cell>
          <cell r="AR45">
            <v>115430</v>
          </cell>
          <cell r="AS45">
            <v>115410</v>
          </cell>
          <cell r="AT45">
            <v>20</v>
          </cell>
          <cell r="AU45">
            <v>3318</v>
          </cell>
          <cell r="AV45">
            <v>493</v>
          </cell>
          <cell r="AW45">
            <v>88</v>
          </cell>
          <cell r="AX45">
            <v>242</v>
          </cell>
          <cell r="AY45">
            <v>1021</v>
          </cell>
          <cell r="AZ45">
            <v>93</v>
          </cell>
          <cell r="BA45">
            <v>580</v>
          </cell>
          <cell r="BB45">
            <v>1256</v>
          </cell>
          <cell r="BC45">
            <v>83</v>
          </cell>
          <cell r="BD45">
            <v>79</v>
          </cell>
          <cell r="BE45">
            <v>547</v>
          </cell>
          <cell r="BF45">
            <v>3</v>
          </cell>
          <cell r="BG45">
            <v>579</v>
          </cell>
          <cell r="BH45">
            <v>237</v>
          </cell>
          <cell r="BI45">
            <v>342</v>
          </cell>
          <cell r="BJ45">
            <v>1572</v>
          </cell>
          <cell r="BK45">
            <v>472</v>
          </cell>
          <cell r="BL45">
            <v>1100</v>
          </cell>
          <cell r="BM45">
            <v>253</v>
          </cell>
          <cell r="BN45">
            <v>693</v>
          </cell>
          <cell r="BO45">
            <v>468</v>
          </cell>
          <cell r="BP45">
            <v>365</v>
          </cell>
          <cell r="BQ45">
            <v>535</v>
          </cell>
          <cell r="BR45">
            <v>89</v>
          </cell>
          <cell r="BS45">
            <v>245</v>
          </cell>
          <cell r="BT45">
            <v>1003</v>
          </cell>
          <cell r="BU45">
            <v>127</v>
          </cell>
          <cell r="BV45">
            <v>604</v>
          </cell>
          <cell r="BW45">
            <v>117</v>
          </cell>
          <cell r="BX45">
            <v>380</v>
          </cell>
          <cell r="BY45">
            <v>298</v>
          </cell>
          <cell r="BZ45">
            <v>1929</v>
          </cell>
          <cell r="CA45">
            <v>1789</v>
          </cell>
          <cell r="CB45">
            <v>140</v>
          </cell>
          <cell r="CC45">
            <v>68</v>
          </cell>
          <cell r="CD45">
            <v>76</v>
          </cell>
          <cell r="CE45">
            <v>205</v>
          </cell>
          <cell r="CF45">
            <v>172</v>
          </cell>
          <cell r="CG45">
            <v>886</v>
          </cell>
          <cell r="CH45">
            <v>100</v>
          </cell>
          <cell r="CI45">
            <v>9134</v>
          </cell>
          <cell r="CJ45">
            <v>1336</v>
          </cell>
          <cell r="CK45">
            <v>1118</v>
          </cell>
          <cell r="CL45">
            <v>218</v>
          </cell>
          <cell r="CM45">
            <v>121</v>
          </cell>
          <cell r="CN45">
            <v>936</v>
          </cell>
          <cell r="CO45">
            <v>326</v>
          </cell>
          <cell r="CP45">
            <v>153</v>
          </cell>
          <cell r="CQ45">
            <v>53</v>
          </cell>
          <cell r="CR45">
            <v>27</v>
          </cell>
          <cell r="CS45">
            <v>314</v>
          </cell>
          <cell r="CT45">
            <v>475</v>
          </cell>
          <cell r="CU45">
            <v>149</v>
          </cell>
        </row>
        <row r="46">
          <cell r="A46" t="str">
            <v>Underground circuit kms ofline</v>
          </cell>
          <cell r="B46" t="str">
            <v>KMCU</v>
          </cell>
          <cell r="C46">
            <v>2005</v>
          </cell>
          <cell r="D46">
            <v>0</v>
          </cell>
          <cell r="E46">
            <v>808</v>
          </cell>
          <cell r="F46">
            <v>180</v>
          </cell>
          <cell r="G46">
            <v>27</v>
          </cell>
          <cell r="H46">
            <v>203</v>
          </cell>
          <cell r="I46">
            <v>570</v>
          </cell>
          <cell r="J46">
            <v>110</v>
          </cell>
          <cell r="K46">
            <v>362</v>
          </cell>
          <cell r="L46">
            <v>20</v>
          </cell>
          <cell r="M46">
            <v>63</v>
          </cell>
          <cell r="N46">
            <v>1</v>
          </cell>
          <cell r="O46">
            <v>224</v>
          </cell>
          <cell r="P46">
            <v>4</v>
          </cell>
          <cell r="Q46">
            <v>12</v>
          </cell>
          <cell r="R46">
            <v>1</v>
          </cell>
          <cell r="S46">
            <v>52</v>
          </cell>
          <cell r="T46">
            <v>371</v>
          </cell>
          <cell r="U46">
            <v>5</v>
          </cell>
          <cell r="V46">
            <v>3312</v>
          </cell>
          <cell r="W46">
            <v>55</v>
          </cell>
          <cell r="X46">
            <v>11</v>
          </cell>
          <cell r="Y46">
            <v>225</v>
          </cell>
          <cell r="Z46">
            <v>90</v>
          </cell>
          <cell r="AA46">
            <v>0</v>
          </cell>
          <cell r="AB46">
            <v>1</v>
          </cell>
          <cell r="AC46">
            <v>1</v>
          </cell>
          <cell r="AD46">
            <v>175</v>
          </cell>
          <cell r="AE46">
            <v>173</v>
          </cell>
          <cell r="AF46">
            <v>2</v>
          </cell>
          <cell r="AG46">
            <v>58</v>
          </cell>
          <cell r="AH46">
            <v>554</v>
          </cell>
          <cell r="AI46">
            <v>527</v>
          </cell>
          <cell r="AJ46">
            <v>27</v>
          </cell>
          <cell r="AK46">
            <v>80</v>
          </cell>
          <cell r="AL46">
            <v>445</v>
          </cell>
          <cell r="AM46">
            <v>1670</v>
          </cell>
          <cell r="AN46">
            <v>11</v>
          </cell>
          <cell r="AO46">
            <v>2</v>
          </cell>
          <cell r="AP46">
            <v>8</v>
          </cell>
          <cell r="AQ46">
            <v>1723</v>
          </cell>
          <cell r="AR46">
            <v>4220</v>
          </cell>
          <cell r="AS46">
            <v>4220</v>
          </cell>
          <cell r="AT46">
            <v>0</v>
          </cell>
          <cell r="AU46">
            <v>1924</v>
          </cell>
          <cell r="AV46">
            <v>104</v>
          </cell>
          <cell r="AW46">
            <v>10</v>
          </cell>
          <cell r="AX46">
            <v>106</v>
          </cell>
          <cell r="AY46">
            <v>684</v>
          </cell>
          <cell r="AZ46">
            <v>7</v>
          </cell>
          <cell r="BA46">
            <v>79</v>
          </cell>
          <cell r="BB46">
            <v>1280</v>
          </cell>
          <cell r="BC46">
            <v>34</v>
          </cell>
          <cell r="BD46">
            <v>36</v>
          </cell>
          <cell r="BE46">
            <v>241</v>
          </cell>
          <cell r="BF46">
            <v>1</v>
          </cell>
          <cell r="BG46">
            <v>421</v>
          </cell>
          <cell r="BH46">
            <v>407</v>
          </cell>
          <cell r="BI46">
            <v>14</v>
          </cell>
          <cell r="BJ46">
            <v>541</v>
          </cell>
          <cell r="BK46">
            <v>341</v>
          </cell>
          <cell r="BL46">
            <v>200</v>
          </cell>
          <cell r="BM46">
            <v>82</v>
          </cell>
          <cell r="BN46">
            <v>78</v>
          </cell>
          <cell r="BO46">
            <v>90</v>
          </cell>
          <cell r="BP46">
            <v>5</v>
          </cell>
          <cell r="BQ46">
            <v>812</v>
          </cell>
          <cell r="BR46">
            <v>64</v>
          </cell>
          <cell r="BS46">
            <v>54</v>
          </cell>
          <cell r="BT46">
            <v>999</v>
          </cell>
          <cell r="BU46">
            <v>19</v>
          </cell>
          <cell r="BV46">
            <v>111</v>
          </cell>
          <cell r="BW46">
            <v>11</v>
          </cell>
          <cell r="BX46">
            <v>156</v>
          </cell>
          <cell r="BY46">
            <v>8</v>
          </cell>
          <cell r="BZ46">
            <v>3928</v>
          </cell>
          <cell r="CA46">
            <v>3689</v>
          </cell>
          <cell r="CB46">
            <v>239</v>
          </cell>
          <cell r="CC46">
            <v>2</v>
          </cell>
          <cell r="CD46">
            <v>9</v>
          </cell>
          <cell r="CE46">
            <v>6</v>
          </cell>
          <cell r="CF46">
            <v>67</v>
          </cell>
          <cell r="CG46">
            <v>454</v>
          </cell>
          <cell r="CH46">
            <v>47</v>
          </cell>
          <cell r="CI46">
            <v>11288</v>
          </cell>
          <cell r="CJ46">
            <v>583</v>
          </cell>
          <cell r="CK46">
            <v>541</v>
          </cell>
          <cell r="CL46">
            <v>42</v>
          </cell>
          <cell r="CM46">
            <v>96</v>
          </cell>
          <cell r="CN46">
            <v>398</v>
          </cell>
          <cell r="CO46">
            <v>104</v>
          </cell>
          <cell r="CP46">
            <v>12</v>
          </cell>
          <cell r="CQ46">
            <v>12</v>
          </cell>
          <cell r="CR46">
            <v>7</v>
          </cell>
          <cell r="CS46">
            <v>118</v>
          </cell>
          <cell r="CT46">
            <v>505</v>
          </cell>
          <cell r="CU46">
            <v>104</v>
          </cell>
        </row>
        <row r="47">
          <cell r="A47" t="str">
            <v>Circuit kilometers 3 phase</v>
          </cell>
          <cell r="B47" t="str">
            <v>KMC3</v>
          </cell>
          <cell r="C47">
            <v>2005</v>
          </cell>
          <cell r="D47">
            <v>47</v>
          </cell>
          <cell r="E47">
            <v>705</v>
          </cell>
          <cell r="F47">
            <v>450</v>
          </cell>
          <cell r="G47">
            <v>202</v>
          </cell>
          <cell r="H47">
            <v>230</v>
          </cell>
          <cell r="I47">
            <v>119</v>
          </cell>
          <cell r="J47">
            <v>110</v>
          </cell>
          <cell r="K47">
            <v>458</v>
          </cell>
          <cell r="L47">
            <v>0</v>
          </cell>
          <cell r="M47">
            <v>68</v>
          </cell>
          <cell r="N47">
            <v>15</v>
          </cell>
          <cell r="O47">
            <v>503</v>
          </cell>
          <cell r="P47">
            <v>10</v>
          </cell>
          <cell r="Q47">
            <v>12</v>
          </cell>
          <cell r="R47">
            <v>5</v>
          </cell>
          <cell r="S47">
            <v>70</v>
          </cell>
          <cell r="T47">
            <v>684</v>
          </cell>
          <cell r="U47">
            <v>0</v>
          </cell>
          <cell r="V47">
            <v>3036</v>
          </cell>
          <cell r="W47">
            <v>14</v>
          </cell>
          <cell r="X47">
            <v>31</v>
          </cell>
          <cell r="Y47">
            <v>163</v>
          </cell>
          <cell r="Z47">
            <v>146</v>
          </cell>
          <cell r="AA47">
            <v>48</v>
          </cell>
          <cell r="AB47">
            <v>3</v>
          </cell>
          <cell r="AC47">
            <v>0</v>
          </cell>
          <cell r="AD47">
            <v>20</v>
          </cell>
          <cell r="AE47">
            <v>0</v>
          </cell>
          <cell r="AF47">
            <v>20</v>
          </cell>
          <cell r="AG47">
            <v>111</v>
          </cell>
          <cell r="AH47">
            <v>444</v>
          </cell>
          <cell r="AI47">
            <v>436</v>
          </cell>
          <cell r="AJ47">
            <v>8</v>
          </cell>
          <cell r="AK47">
            <v>605</v>
          </cell>
          <cell r="AL47">
            <v>392</v>
          </cell>
          <cell r="AM47">
            <v>1899</v>
          </cell>
          <cell r="AN47">
            <v>27</v>
          </cell>
          <cell r="AO47">
            <v>9</v>
          </cell>
          <cell r="AP47">
            <v>42</v>
          </cell>
          <cell r="AQ47">
            <v>1064</v>
          </cell>
          <cell r="AR47">
            <v>45144</v>
          </cell>
          <cell r="AS47">
            <v>45135</v>
          </cell>
          <cell r="AT47">
            <v>9</v>
          </cell>
          <cell r="AU47">
            <v>2788</v>
          </cell>
          <cell r="AV47">
            <v>291</v>
          </cell>
          <cell r="AW47">
            <v>61</v>
          </cell>
          <cell r="AX47">
            <v>252</v>
          </cell>
          <cell r="AY47">
            <v>740</v>
          </cell>
          <cell r="AZ47">
            <v>58</v>
          </cell>
          <cell r="BA47">
            <v>159</v>
          </cell>
          <cell r="BB47">
            <v>1168</v>
          </cell>
          <cell r="BC47">
            <v>63</v>
          </cell>
          <cell r="BD47">
            <v>78</v>
          </cell>
          <cell r="BE47">
            <v>413</v>
          </cell>
          <cell r="BF47">
            <v>1</v>
          </cell>
          <cell r="BG47">
            <v>299</v>
          </cell>
          <cell r="BH47">
            <v>268</v>
          </cell>
          <cell r="BI47">
            <v>31</v>
          </cell>
          <cell r="BJ47">
            <v>875</v>
          </cell>
          <cell r="BK47">
            <v>425</v>
          </cell>
          <cell r="BL47">
            <v>450</v>
          </cell>
          <cell r="BM47">
            <v>182</v>
          </cell>
          <cell r="BN47">
            <v>371</v>
          </cell>
          <cell r="BO47">
            <v>317</v>
          </cell>
          <cell r="BP47">
            <v>200</v>
          </cell>
          <cell r="BQ47">
            <v>706</v>
          </cell>
          <cell r="BR47">
            <v>84</v>
          </cell>
          <cell r="BS47">
            <v>218</v>
          </cell>
          <cell r="BT47">
            <v>349</v>
          </cell>
          <cell r="BU47">
            <v>96</v>
          </cell>
          <cell r="BV47">
            <v>449</v>
          </cell>
          <cell r="BW47">
            <v>84</v>
          </cell>
          <cell r="BX47">
            <v>348</v>
          </cell>
          <cell r="BY47">
            <v>0</v>
          </cell>
          <cell r="BZ47">
            <v>2667</v>
          </cell>
          <cell r="CA47">
            <v>2517</v>
          </cell>
          <cell r="CB47">
            <v>150</v>
          </cell>
          <cell r="CC47">
            <v>49</v>
          </cell>
          <cell r="CD47">
            <v>43</v>
          </cell>
          <cell r="CE47">
            <v>72</v>
          </cell>
          <cell r="CF47">
            <v>156</v>
          </cell>
          <cell r="CG47">
            <v>755</v>
          </cell>
          <cell r="CH47">
            <v>87</v>
          </cell>
          <cell r="CI47">
            <v>16776</v>
          </cell>
          <cell r="CJ47">
            <v>1036</v>
          </cell>
          <cell r="CK47">
            <v>959</v>
          </cell>
          <cell r="CL47">
            <v>77</v>
          </cell>
          <cell r="CM47">
            <v>88</v>
          </cell>
          <cell r="CN47">
            <v>880</v>
          </cell>
          <cell r="CO47">
            <v>277</v>
          </cell>
          <cell r="CP47">
            <v>139</v>
          </cell>
          <cell r="CQ47">
            <v>45</v>
          </cell>
          <cell r="CR47">
            <v>20</v>
          </cell>
          <cell r="CS47">
            <v>186</v>
          </cell>
          <cell r="CT47">
            <v>441</v>
          </cell>
          <cell r="CU47">
            <v>140</v>
          </cell>
        </row>
        <row r="48">
          <cell r="A48" t="str">
            <v>Circuit kilometers 2 phase</v>
          </cell>
          <cell r="B48" t="str">
            <v>KMC2</v>
          </cell>
          <cell r="C48">
            <v>2005</v>
          </cell>
          <cell r="D48">
            <v>0</v>
          </cell>
          <cell r="E48">
            <v>0</v>
          </cell>
          <cell r="F48">
            <v>5</v>
          </cell>
          <cell r="G48">
            <v>19</v>
          </cell>
          <cell r="H48">
            <v>0</v>
          </cell>
          <cell r="I48">
            <v>0</v>
          </cell>
          <cell r="J48">
            <v>0</v>
          </cell>
          <cell r="K48">
            <v>2</v>
          </cell>
          <cell r="L48">
            <v>0</v>
          </cell>
          <cell r="M48">
            <v>0</v>
          </cell>
          <cell r="N48">
            <v>2</v>
          </cell>
          <cell r="O48">
            <v>2</v>
          </cell>
          <cell r="P48">
            <v>1</v>
          </cell>
          <cell r="Q48">
            <v>1</v>
          </cell>
          <cell r="R48">
            <v>0</v>
          </cell>
          <cell r="S48">
            <v>1</v>
          </cell>
          <cell r="T48">
            <v>29</v>
          </cell>
          <cell r="U48">
            <v>0</v>
          </cell>
          <cell r="V48">
            <v>99</v>
          </cell>
          <cell r="W48">
            <v>5</v>
          </cell>
          <cell r="X48">
            <v>1</v>
          </cell>
          <cell r="Y48">
            <v>0</v>
          </cell>
          <cell r="Z48">
            <v>6</v>
          </cell>
          <cell r="AA48">
            <v>8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59</v>
          </cell>
          <cell r="AL48">
            <v>0</v>
          </cell>
          <cell r="AM48">
            <v>81</v>
          </cell>
          <cell r="AN48">
            <v>0</v>
          </cell>
          <cell r="AO48">
            <v>0</v>
          </cell>
          <cell r="AP48">
            <v>0</v>
          </cell>
          <cell r="AQ48">
            <v>21</v>
          </cell>
          <cell r="AR48">
            <v>3575</v>
          </cell>
          <cell r="AS48">
            <v>3575</v>
          </cell>
          <cell r="AT48">
            <v>0</v>
          </cell>
          <cell r="AU48">
            <v>220</v>
          </cell>
          <cell r="AV48">
            <v>4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34</v>
          </cell>
          <cell r="BB48">
            <v>0</v>
          </cell>
          <cell r="BC48">
            <v>0</v>
          </cell>
          <cell r="BD48">
            <v>0</v>
          </cell>
          <cell r="BE48">
            <v>25</v>
          </cell>
          <cell r="BF48">
            <v>0</v>
          </cell>
          <cell r="BG48">
            <v>7</v>
          </cell>
          <cell r="BH48">
            <v>0</v>
          </cell>
          <cell r="BI48">
            <v>7</v>
          </cell>
          <cell r="BJ48">
            <v>0</v>
          </cell>
          <cell r="BK48">
            <v>2</v>
          </cell>
          <cell r="BL48">
            <v>0</v>
          </cell>
          <cell r="BM48">
            <v>6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6</v>
          </cell>
          <cell r="BT48">
            <v>0</v>
          </cell>
          <cell r="BU48">
            <v>1</v>
          </cell>
          <cell r="BV48">
            <v>10</v>
          </cell>
          <cell r="BW48">
            <v>0</v>
          </cell>
          <cell r="BX48">
            <v>8</v>
          </cell>
          <cell r="BY48">
            <v>0</v>
          </cell>
          <cell r="BZ48">
            <v>52</v>
          </cell>
          <cell r="CA48">
            <v>52</v>
          </cell>
          <cell r="CB48">
            <v>0</v>
          </cell>
          <cell r="CC48">
            <v>1</v>
          </cell>
          <cell r="CD48">
            <v>0</v>
          </cell>
          <cell r="CE48">
            <v>0</v>
          </cell>
          <cell r="CF48">
            <v>15</v>
          </cell>
          <cell r="CG48">
            <v>0</v>
          </cell>
          <cell r="CH48">
            <v>0</v>
          </cell>
          <cell r="CI48">
            <v>111</v>
          </cell>
          <cell r="CJ48">
            <v>21</v>
          </cell>
          <cell r="CK48">
            <v>20</v>
          </cell>
          <cell r="CL48">
            <v>1</v>
          </cell>
          <cell r="CM48">
            <v>7</v>
          </cell>
          <cell r="CN48">
            <v>42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9</v>
          </cell>
          <cell r="CU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2005</v>
          </cell>
          <cell r="D49">
            <v>45</v>
          </cell>
          <cell r="E49">
            <v>780</v>
          </cell>
          <cell r="F49">
            <v>330</v>
          </cell>
          <cell r="G49">
            <v>211</v>
          </cell>
          <cell r="H49">
            <v>247</v>
          </cell>
          <cell r="I49">
            <v>451</v>
          </cell>
          <cell r="J49">
            <v>230</v>
          </cell>
          <cell r="K49">
            <v>628</v>
          </cell>
          <cell r="L49">
            <v>0</v>
          </cell>
          <cell r="M49">
            <v>72</v>
          </cell>
          <cell r="N49">
            <v>9</v>
          </cell>
          <cell r="O49">
            <v>279</v>
          </cell>
          <cell r="P49">
            <v>10</v>
          </cell>
          <cell r="Q49">
            <v>14</v>
          </cell>
          <cell r="R49">
            <v>2</v>
          </cell>
          <cell r="S49">
            <v>70</v>
          </cell>
          <cell r="T49">
            <v>471</v>
          </cell>
          <cell r="U49">
            <v>0</v>
          </cell>
          <cell r="V49">
            <v>1892</v>
          </cell>
          <cell r="W49">
            <v>106</v>
          </cell>
          <cell r="X49">
            <v>105</v>
          </cell>
          <cell r="Y49">
            <v>294</v>
          </cell>
          <cell r="Z49">
            <v>123</v>
          </cell>
          <cell r="AA49">
            <v>27</v>
          </cell>
          <cell r="AB49">
            <v>2</v>
          </cell>
          <cell r="AC49">
            <v>0</v>
          </cell>
          <cell r="AD49">
            <v>16</v>
          </cell>
          <cell r="AE49">
            <v>0</v>
          </cell>
          <cell r="AF49">
            <v>16</v>
          </cell>
          <cell r="AG49">
            <v>127</v>
          </cell>
          <cell r="AH49">
            <v>531</v>
          </cell>
          <cell r="AI49">
            <v>502</v>
          </cell>
          <cell r="AJ49">
            <v>29</v>
          </cell>
          <cell r="AK49">
            <v>1001</v>
          </cell>
          <cell r="AL49">
            <v>924</v>
          </cell>
          <cell r="AM49">
            <v>1293</v>
          </cell>
          <cell r="AN49">
            <v>41</v>
          </cell>
          <cell r="AO49">
            <v>9</v>
          </cell>
          <cell r="AP49">
            <v>22</v>
          </cell>
          <cell r="AQ49">
            <v>1401</v>
          </cell>
          <cell r="AR49">
            <v>70931</v>
          </cell>
          <cell r="AS49">
            <v>70920</v>
          </cell>
          <cell r="AT49">
            <v>11</v>
          </cell>
          <cell r="AU49">
            <v>2234</v>
          </cell>
          <cell r="AV49">
            <v>198</v>
          </cell>
          <cell r="AW49">
            <v>37</v>
          </cell>
          <cell r="AX49">
            <v>96</v>
          </cell>
          <cell r="AY49">
            <v>965</v>
          </cell>
          <cell r="AZ49">
            <v>42</v>
          </cell>
          <cell r="BA49">
            <v>113</v>
          </cell>
          <cell r="BB49">
            <v>1368</v>
          </cell>
          <cell r="BC49">
            <v>44</v>
          </cell>
          <cell r="BD49">
            <v>25</v>
          </cell>
          <cell r="BE49">
            <v>350</v>
          </cell>
          <cell r="BF49">
            <v>3</v>
          </cell>
          <cell r="BG49">
            <v>0</v>
          </cell>
          <cell r="BH49">
            <v>376</v>
          </cell>
          <cell r="BI49">
            <v>304</v>
          </cell>
          <cell r="BJ49">
            <v>1236</v>
          </cell>
          <cell r="BK49">
            <v>386</v>
          </cell>
          <cell r="BL49">
            <v>850</v>
          </cell>
          <cell r="BM49">
            <v>152</v>
          </cell>
          <cell r="BN49">
            <v>380</v>
          </cell>
          <cell r="BO49">
            <v>240</v>
          </cell>
          <cell r="BP49">
            <v>170</v>
          </cell>
          <cell r="BQ49">
            <v>641</v>
          </cell>
          <cell r="BR49">
            <v>69</v>
          </cell>
          <cell r="BS49">
            <v>75</v>
          </cell>
          <cell r="BT49">
            <v>575</v>
          </cell>
          <cell r="BU49">
            <v>51</v>
          </cell>
          <cell r="BV49">
            <v>256</v>
          </cell>
          <cell r="BW49">
            <v>44</v>
          </cell>
          <cell r="BX49">
            <v>179</v>
          </cell>
          <cell r="BY49">
            <v>0</v>
          </cell>
          <cell r="BZ49">
            <v>3137</v>
          </cell>
          <cell r="CA49">
            <v>2908</v>
          </cell>
          <cell r="CB49">
            <v>229</v>
          </cell>
          <cell r="CC49">
            <v>20</v>
          </cell>
          <cell r="CD49">
            <v>43</v>
          </cell>
          <cell r="CE49">
            <v>139</v>
          </cell>
          <cell r="CF49">
            <v>69</v>
          </cell>
          <cell r="CG49">
            <v>584</v>
          </cell>
          <cell r="CH49">
            <v>60</v>
          </cell>
          <cell r="CI49">
            <v>3535</v>
          </cell>
          <cell r="CJ49">
            <v>731</v>
          </cell>
          <cell r="CK49">
            <v>541</v>
          </cell>
          <cell r="CL49">
            <v>190</v>
          </cell>
          <cell r="CM49">
            <v>121</v>
          </cell>
          <cell r="CN49">
            <v>410</v>
          </cell>
          <cell r="CO49">
            <v>153</v>
          </cell>
          <cell r="CP49">
            <v>26</v>
          </cell>
          <cell r="CQ49">
            <v>19</v>
          </cell>
          <cell r="CR49">
            <v>14</v>
          </cell>
          <cell r="CS49">
            <v>245</v>
          </cell>
          <cell r="CT49">
            <v>531</v>
          </cell>
          <cell r="CU49">
            <v>113</v>
          </cell>
        </row>
        <row r="50">
          <cell r="A50" t="str">
            <v>No transmission transformers</v>
          </cell>
          <cell r="B50" t="str">
            <v>NTRST</v>
          </cell>
          <cell r="C50">
            <v>2005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1</v>
          </cell>
          <cell r="AQ50">
            <v>2</v>
          </cell>
          <cell r="AR50">
            <v>260</v>
          </cell>
          <cell r="AS50">
            <v>260</v>
          </cell>
          <cell r="AT50">
            <v>0</v>
          </cell>
          <cell r="AU50">
            <v>22</v>
          </cell>
          <cell r="AV50">
            <v>0</v>
          </cell>
          <cell r="AW50">
            <v>3</v>
          </cell>
          <cell r="AX50">
            <v>0</v>
          </cell>
          <cell r="AY50">
            <v>16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2</v>
          </cell>
          <cell r="BL50">
            <v>0</v>
          </cell>
          <cell r="BM50">
            <v>2</v>
          </cell>
          <cell r="BN50">
            <v>1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8</v>
          </cell>
          <cell r="BW50">
            <v>0</v>
          </cell>
          <cell r="BX50">
            <v>0</v>
          </cell>
          <cell r="BY50">
            <v>0</v>
          </cell>
          <cell r="BZ50">
            <v>18</v>
          </cell>
          <cell r="CA50">
            <v>18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2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8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2005</v>
          </cell>
          <cell r="D51">
            <v>4</v>
          </cell>
          <cell r="E51">
            <v>41</v>
          </cell>
          <cell r="F51">
            <v>23</v>
          </cell>
          <cell r="G51">
            <v>0</v>
          </cell>
          <cell r="H51">
            <v>5</v>
          </cell>
          <cell r="I51">
            <v>0</v>
          </cell>
          <cell r="J51">
            <v>12</v>
          </cell>
          <cell r="K51">
            <v>8</v>
          </cell>
          <cell r="L51">
            <v>8</v>
          </cell>
          <cell r="M51">
            <v>6</v>
          </cell>
          <cell r="N51">
            <v>0</v>
          </cell>
          <cell r="O51">
            <v>44</v>
          </cell>
          <cell r="P51">
            <v>4</v>
          </cell>
          <cell r="Q51">
            <v>1</v>
          </cell>
          <cell r="R51">
            <v>0</v>
          </cell>
          <cell r="S51">
            <v>0</v>
          </cell>
          <cell r="T51">
            <v>25</v>
          </cell>
          <cell r="U51">
            <v>8</v>
          </cell>
          <cell r="V51">
            <v>112</v>
          </cell>
          <cell r="W51">
            <v>10</v>
          </cell>
          <cell r="X51">
            <v>0</v>
          </cell>
          <cell r="Y51">
            <v>6</v>
          </cell>
          <cell r="Z51">
            <v>10</v>
          </cell>
          <cell r="AA51">
            <v>0</v>
          </cell>
          <cell r="AB51">
            <v>0</v>
          </cell>
          <cell r="AC51">
            <v>0</v>
          </cell>
          <cell r="AD51">
            <v>37</v>
          </cell>
          <cell r="AE51">
            <v>30</v>
          </cell>
          <cell r="AF51">
            <v>7</v>
          </cell>
          <cell r="AG51">
            <v>0</v>
          </cell>
          <cell r="AH51">
            <v>1</v>
          </cell>
          <cell r="AI51">
            <v>0</v>
          </cell>
          <cell r="AJ51">
            <v>1</v>
          </cell>
          <cell r="AK51">
            <v>18</v>
          </cell>
          <cell r="AL51">
            <v>74</v>
          </cell>
          <cell r="AM51">
            <v>85</v>
          </cell>
          <cell r="AN51">
            <v>0</v>
          </cell>
          <cell r="AO51">
            <v>0</v>
          </cell>
          <cell r="AP51">
            <v>3</v>
          </cell>
          <cell r="AQ51">
            <v>24</v>
          </cell>
          <cell r="AR51">
            <v>1522</v>
          </cell>
          <cell r="AS51">
            <v>1522</v>
          </cell>
          <cell r="AT51">
            <v>0</v>
          </cell>
          <cell r="AU51">
            <v>154</v>
          </cell>
          <cell r="AV51">
            <v>15</v>
          </cell>
          <cell r="AW51">
            <v>0</v>
          </cell>
          <cell r="AX51">
            <v>34</v>
          </cell>
          <cell r="AY51">
            <v>7</v>
          </cell>
          <cell r="AZ51">
            <v>0</v>
          </cell>
          <cell r="BA51">
            <v>7</v>
          </cell>
          <cell r="BB51">
            <v>49</v>
          </cell>
          <cell r="BC51">
            <v>0</v>
          </cell>
          <cell r="BD51">
            <v>6</v>
          </cell>
          <cell r="BE51">
            <v>8</v>
          </cell>
          <cell r="BF51">
            <v>0</v>
          </cell>
          <cell r="BG51">
            <v>13</v>
          </cell>
          <cell r="BH51">
            <v>13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32</v>
          </cell>
          <cell r="BN51">
            <v>14</v>
          </cell>
          <cell r="BO51">
            <v>20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16</v>
          </cell>
          <cell r="BU51">
            <v>11</v>
          </cell>
          <cell r="BV51">
            <v>35</v>
          </cell>
          <cell r="BW51">
            <v>3</v>
          </cell>
          <cell r="BX51">
            <v>39</v>
          </cell>
          <cell r="BY51">
            <v>7</v>
          </cell>
          <cell r="BZ51">
            <v>24</v>
          </cell>
          <cell r="CA51">
            <v>15</v>
          </cell>
          <cell r="CB51">
            <v>9</v>
          </cell>
          <cell r="CC51">
            <v>5</v>
          </cell>
          <cell r="CD51">
            <v>9</v>
          </cell>
          <cell r="CE51">
            <v>0</v>
          </cell>
          <cell r="CF51">
            <v>0</v>
          </cell>
          <cell r="CG51">
            <v>37</v>
          </cell>
          <cell r="CH51">
            <v>5</v>
          </cell>
          <cell r="CI51">
            <v>0</v>
          </cell>
          <cell r="CJ51">
            <v>66</v>
          </cell>
          <cell r="CK51">
            <v>62</v>
          </cell>
          <cell r="CL51">
            <v>4</v>
          </cell>
          <cell r="CM51">
            <v>3</v>
          </cell>
          <cell r="CN51">
            <v>29</v>
          </cell>
          <cell r="CO51">
            <v>174</v>
          </cell>
          <cell r="CP51">
            <v>6</v>
          </cell>
          <cell r="CQ51">
            <v>4</v>
          </cell>
          <cell r="CR51">
            <v>0</v>
          </cell>
          <cell r="CS51">
            <v>27</v>
          </cell>
          <cell r="CT51">
            <v>17</v>
          </cell>
          <cell r="CU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2005</v>
          </cell>
          <cell r="D52">
            <v>324</v>
          </cell>
          <cell r="E52">
            <v>8863</v>
          </cell>
          <cell r="F52">
            <v>5014</v>
          </cell>
          <cell r="G52">
            <v>2631</v>
          </cell>
          <cell r="H52">
            <v>3315</v>
          </cell>
          <cell r="I52">
            <v>8669</v>
          </cell>
          <cell r="J52">
            <v>2020</v>
          </cell>
          <cell r="K52">
            <v>6743</v>
          </cell>
          <cell r="L52">
            <v>2316</v>
          </cell>
          <cell r="M52">
            <v>815</v>
          </cell>
          <cell r="N52">
            <v>1</v>
          </cell>
          <cell r="O52">
            <v>3545</v>
          </cell>
          <cell r="P52">
            <v>241</v>
          </cell>
          <cell r="Q52">
            <v>281</v>
          </cell>
          <cell r="R52">
            <v>66</v>
          </cell>
          <cell r="S52">
            <v>1530</v>
          </cell>
          <cell r="T52">
            <v>8096</v>
          </cell>
          <cell r="U52">
            <v>630</v>
          </cell>
          <cell r="V52">
            <v>25349</v>
          </cell>
          <cell r="W52">
            <v>1563</v>
          </cell>
          <cell r="X52">
            <v>703</v>
          </cell>
          <cell r="Y52">
            <v>3051</v>
          </cell>
          <cell r="Z52">
            <v>2418</v>
          </cell>
          <cell r="AA52">
            <v>792</v>
          </cell>
          <cell r="AB52">
            <v>113</v>
          </cell>
          <cell r="AC52">
            <v>5634</v>
          </cell>
          <cell r="AD52">
            <v>5485</v>
          </cell>
          <cell r="AE52">
            <v>5066</v>
          </cell>
          <cell r="AF52">
            <v>419</v>
          </cell>
          <cell r="AG52">
            <v>1420</v>
          </cell>
          <cell r="AH52">
            <v>5318</v>
          </cell>
          <cell r="AI52">
            <v>5066</v>
          </cell>
          <cell r="AJ52">
            <v>252</v>
          </cell>
          <cell r="AK52">
            <v>6935</v>
          </cell>
          <cell r="AL52">
            <v>3560</v>
          </cell>
          <cell r="AM52">
            <v>23413</v>
          </cell>
          <cell r="AN52">
            <v>59</v>
          </cell>
          <cell r="AO52">
            <v>175</v>
          </cell>
          <cell r="AP52">
            <v>736</v>
          </cell>
          <cell r="AQ52">
            <v>13963</v>
          </cell>
          <cell r="AR52">
            <v>525466</v>
          </cell>
          <cell r="AS52">
            <v>525294</v>
          </cell>
          <cell r="AT52">
            <v>172</v>
          </cell>
          <cell r="AU52">
            <v>38377</v>
          </cell>
          <cell r="AV52">
            <v>3222</v>
          </cell>
          <cell r="AW52">
            <v>688</v>
          </cell>
          <cell r="AX52">
            <v>2250</v>
          </cell>
          <cell r="AY52">
            <v>9613</v>
          </cell>
          <cell r="AZ52">
            <v>590</v>
          </cell>
          <cell r="BA52">
            <v>1735</v>
          </cell>
          <cell r="BB52">
            <v>14660</v>
          </cell>
          <cell r="BC52">
            <v>1108</v>
          </cell>
          <cell r="BD52">
            <v>1128</v>
          </cell>
          <cell r="BE52">
            <v>4133</v>
          </cell>
          <cell r="BF52">
            <v>15</v>
          </cell>
          <cell r="BG52">
            <v>3805</v>
          </cell>
          <cell r="BH52">
            <v>3150</v>
          </cell>
          <cell r="BI52">
            <v>655</v>
          </cell>
          <cell r="BJ52">
            <v>8227</v>
          </cell>
          <cell r="BK52">
            <v>4149</v>
          </cell>
          <cell r="BL52">
            <v>4078</v>
          </cell>
          <cell r="BM52">
            <v>1652</v>
          </cell>
          <cell r="BN52">
            <v>4562</v>
          </cell>
          <cell r="BO52">
            <v>5147</v>
          </cell>
          <cell r="BP52">
            <v>725</v>
          </cell>
          <cell r="BQ52">
            <v>7775</v>
          </cell>
          <cell r="BR52">
            <v>1240</v>
          </cell>
          <cell r="BS52">
            <v>1699</v>
          </cell>
          <cell r="BT52">
            <v>6286</v>
          </cell>
          <cell r="BU52">
            <v>1592</v>
          </cell>
          <cell r="BV52">
            <v>5944</v>
          </cell>
          <cell r="BW52">
            <v>687</v>
          </cell>
          <cell r="BX52">
            <v>3537</v>
          </cell>
          <cell r="BY52">
            <v>2042</v>
          </cell>
          <cell r="BZ52">
            <v>31029</v>
          </cell>
          <cell r="CA52">
            <v>31029</v>
          </cell>
          <cell r="CB52">
            <v>0</v>
          </cell>
          <cell r="CC52">
            <v>425</v>
          </cell>
          <cell r="CD52">
            <v>965</v>
          </cell>
          <cell r="CE52">
            <v>937</v>
          </cell>
          <cell r="CF52">
            <v>1301</v>
          </cell>
          <cell r="CG52">
            <v>6830</v>
          </cell>
          <cell r="CH52">
            <v>791</v>
          </cell>
          <cell r="CI52">
            <v>58605</v>
          </cell>
          <cell r="CJ52">
            <v>14882</v>
          </cell>
          <cell r="CK52">
            <v>13200</v>
          </cell>
          <cell r="CL52">
            <v>1682</v>
          </cell>
          <cell r="CM52">
            <v>1276</v>
          </cell>
          <cell r="CN52">
            <v>8898</v>
          </cell>
          <cell r="CO52">
            <v>2313</v>
          </cell>
          <cell r="CP52">
            <v>667</v>
          </cell>
          <cell r="CQ52">
            <v>430</v>
          </cell>
          <cell r="CR52">
            <v>0</v>
          </cell>
          <cell r="CS52">
            <v>2992</v>
          </cell>
          <cell r="CT52">
            <v>5007</v>
          </cell>
          <cell r="CU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2005</v>
          </cell>
          <cell r="D53">
            <v>77</v>
          </cell>
          <cell r="E53">
            <v>66</v>
          </cell>
          <cell r="F53">
            <v>78</v>
          </cell>
          <cell r="G53">
            <v>65</v>
          </cell>
          <cell r="H53">
            <v>74</v>
          </cell>
          <cell r="I53">
            <v>72</v>
          </cell>
          <cell r="J53">
            <v>78</v>
          </cell>
          <cell r="K53">
            <v>77</v>
          </cell>
          <cell r="L53">
            <v>72</v>
          </cell>
          <cell r="M53">
            <v>72</v>
          </cell>
          <cell r="N53">
            <v>74</v>
          </cell>
          <cell r="O53">
            <v>73</v>
          </cell>
          <cell r="P53">
            <v>69</v>
          </cell>
          <cell r="Q53">
            <v>68</v>
          </cell>
          <cell r="R53">
            <v>0</v>
          </cell>
          <cell r="S53">
            <v>0</v>
          </cell>
          <cell r="T53">
            <v>58</v>
          </cell>
          <cell r="U53">
            <v>0</v>
          </cell>
          <cell r="V53">
            <v>75</v>
          </cell>
          <cell r="W53">
            <v>74</v>
          </cell>
          <cell r="X53">
            <v>70</v>
          </cell>
          <cell r="Y53">
            <v>66</v>
          </cell>
          <cell r="Z53">
            <v>80</v>
          </cell>
          <cell r="AA53">
            <v>71</v>
          </cell>
          <cell r="AB53">
            <v>66</v>
          </cell>
          <cell r="AC53">
            <v>0</v>
          </cell>
          <cell r="AD53">
            <v>0</v>
          </cell>
          <cell r="AE53">
            <v>71</v>
          </cell>
          <cell r="AF53">
            <v>68</v>
          </cell>
          <cell r="AG53">
            <v>66</v>
          </cell>
          <cell r="AH53">
            <v>76</v>
          </cell>
          <cell r="AI53">
            <v>0</v>
          </cell>
          <cell r="AJ53">
            <v>62</v>
          </cell>
          <cell r="AK53">
            <v>68</v>
          </cell>
          <cell r="AL53">
            <v>0</v>
          </cell>
          <cell r="AM53">
            <v>76</v>
          </cell>
          <cell r="AN53">
            <v>70</v>
          </cell>
          <cell r="AO53">
            <v>70</v>
          </cell>
          <cell r="AP53">
            <v>71</v>
          </cell>
          <cell r="AQ53">
            <v>74</v>
          </cell>
          <cell r="AR53">
            <v>0</v>
          </cell>
          <cell r="AS53">
            <v>77</v>
          </cell>
          <cell r="AT53">
            <v>68</v>
          </cell>
          <cell r="AU53">
            <v>72</v>
          </cell>
          <cell r="AV53">
            <v>46</v>
          </cell>
          <cell r="AW53">
            <v>73</v>
          </cell>
          <cell r="AX53">
            <v>60</v>
          </cell>
          <cell r="AY53">
            <v>72</v>
          </cell>
          <cell r="AZ53">
            <v>75</v>
          </cell>
          <cell r="BA53">
            <v>73</v>
          </cell>
          <cell r="BB53">
            <v>72</v>
          </cell>
          <cell r="BC53">
            <v>71</v>
          </cell>
          <cell r="BD53">
            <v>72</v>
          </cell>
          <cell r="BE53">
            <v>74</v>
          </cell>
          <cell r="BF53">
            <v>0</v>
          </cell>
          <cell r="BG53">
            <v>0</v>
          </cell>
          <cell r="BH53">
            <v>70</v>
          </cell>
          <cell r="BI53">
            <v>69</v>
          </cell>
          <cell r="BJ53">
            <v>0</v>
          </cell>
          <cell r="BK53">
            <v>73</v>
          </cell>
          <cell r="BL53">
            <v>0</v>
          </cell>
          <cell r="BM53">
            <v>76</v>
          </cell>
          <cell r="BN53">
            <v>0</v>
          </cell>
          <cell r="BO53">
            <v>74</v>
          </cell>
          <cell r="BP53">
            <v>73</v>
          </cell>
          <cell r="BQ53">
            <v>70</v>
          </cell>
          <cell r="BR53">
            <v>72</v>
          </cell>
          <cell r="BS53">
            <v>74</v>
          </cell>
          <cell r="BT53">
            <v>51</v>
          </cell>
          <cell r="BU53">
            <v>0</v>
          </cell>
          <cell r="BV53">
            <v>75</v>
          </cell>
          <cell r="BW53">
            <v>76</v>
          </cell>
          <cell r="BX53">
            <v>72</v>
          </cell>
          <cell r="BY53">
            <v>67</v>
          </cell>
          <cell r="BZ53">
            <v>71</v>
          </cell>
          <cell r="CA53">
            <v>0</v>
          </cell>
          <cell r="CB53">
            <v>0</v>
          </cell>
          <cell r="CC53">
            <v>69</v>
          </cell>
          <cell r="CD53">
            <v>0</v>
          </cell>
          <cell r="CE53">
            <v>8</v>
          </cell>
          <cell r="CF53">
            <v>0</v>
          </cell>
          <cell r="CG53">
            <v>74</v>
          </cell>
          <cell r="CH53">
            <v>76</v>
          </cell>
          <cell r="CI53">
            <v>75</v>
          </cell>
          <cell r="CJ53">
            <v>74</v>
          </cell>
          <cell r="CK53">
            <v>0</v>
          </cell>
          <cell r="CL53">
            <v>72</v>
          </cell>
          <cell r="CM53">
            <v>67</v>
          </cell>
          <cell r="CN53">
            <v>71</v>
          </cell>
          <cell r="CO53">
            <v>69</v>
          </cell>
          <cell r="CP53">
            <v>88</v>
          </cell>
          <cell r="CQ53">
            <v>76</v>
          </cell>
          <cell r="CR53">
            <v>0</v>
          </cell>
          <cell r="CS53">
            <v>69</v>
          </cell>
          <cell r="CT53">
            <v>72</v>
          </cell>
          <cell r="CU53">
            <v>74</v>
          </cell>
        </row>
      </sheetData>
      <sheetData sheetId="30">
        <row r="1">
          <cell r="A1" t="str">
            <v>Distributor Data for Year ended Dec 31st, 2004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Eastern Ontario Power (CNP)</v>
          </cell>
          <cell r="S1" t="str">
            <v>E.L.K. Energy Inc.</v>
          </cell>
          <cell r="T1" t="str">
            <v>Enersource Hydro Mississauga Inc.</v>
          </cell>
          <cell r="U1" t="str">
            <v>ENWIN Utilities Ltd.</v>
          </cell>
          <cell r="V1" t="str">
            <v>Erie Thames Powerlines Corporation</v>
          </cell>
          <cell r="W1" t="str">
            <v>Espanola Regional Hydro Distribution Corporation</v>
          </cell>
          <cell r="X1" t="str">
            <v>Essex Powerlines Corporation</v>
          </cell>
          <cell r="Y1" t="str">
            <v>Festival Hydro Inc.</v>
          </cell>
          <cell r="Z1" t="str">
            <v>Fort Erie (CNP)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Hearst Power Distribution Company Limited</v>
          </cell>
          <cell r="AN1" t="str">
            <v>Horizon Utilities Corporation</v>
          </cell>
          <cell r="AO1" t="str">
            <v>Hamilton Hydro Inc.</v>
          </cell>
          <cell r="AP1" t="str">
            <v>St. Catherines Hydro Utility Services Inc.</v>
          </cell>
          <cell r="AQ1" t="str">
            <v>Hydro 2000 Inc.</v>
          </cell>
          <cell r="AR1" t="str">
            <v>Hydro Hawkesbury Inc.</v>
          </cell>
          <cell r="AS1" t="str">
            <v>Hydro One Brampton Networks Inc.</v>
          </cell>
          <cell r="AT1" t="str">
            <v>Hydro One Networks Inc.</v>
          </cell>
          <cell r="AU1" t="str">
            <v>Hydro One Networks Inc. without Terrace Bay Superior Wires Inc.</v>
          </cell>
          <cell r="AV1" t="str">
            <v>Terrace Bay Superior Wires Inc.</v>
          </cell>
          <cell r="AW1" t="str">
            <v>Hydro Ottawa Limited</v>
          </cell>
          <cell r="AX1" t="str">
            <v>Innisfil Hydro Distribution Systems Limited</v>
          </cell>
          <cell r="AY1" t="str">
            <v>Kenora Hydro Electric Corporation Ltd.</v>
          </cell>
          <cell r="AZ1" t="str">
            <v>Kingston Hydro Corporation</v>
          </cell>
          <cell r="BA1" t="str">
            <v>Kitchener-Wilmot Hydro Inc.</v>
          </cell>
          <cell r="BB1" t="str">
            <v>Lakefront Utilities Inc.</v>
          </cell>
          <cell r="BC1" t="str">
            <v>Lakeland Power Distribution Ltd.</v>
          </cell>
          <cell r="BD1" t="str">
            <v>London Hydro Inc.</v>
          </cell>
          <cell r="BE1" t="str">
            <v>Middlesex Power Distribution Corporation</v>
          </cell>
          <cell r="BF1" t="str">
            <v>Midland Power Utility Corporation</v>
          </cell>
          <cell r="BG1" t="str">
            <v>Milton Hydro Distribution Inc.</v>
          </cell>
          <cell r="BH1" t="str">
            <v>Newbury Power Inc.</v>
          </cell>
          <cell r="BI1" t="str">
            <v>Newmarket - Tay Power Distribution Ltd.</v>
          </cell>
          <cell r="BJ1" t="str">
            <v>Newmarket Hydro Ltd.</v>
          </cell>
          <cell r="BK1" t="str">
            <v>Tay Hydro Electric Distribution Company Inc.</v>
          </cell>
          <cell r="BL1" t="str">
            <v>Niagara Peninsula Energy Inc.</v>
          </cell>
          <cell r="BM1" t="str">
            <v>Niagara Falls Hydro Inc.</v>
          </cell>
          <cell r="BN1" t="str">
            <v>Peninsula West Utilities Limited</v>
          </cell>
          <cell r="BO1" t="str">
            <v>Niagara-on-the-Lake Hydro Inc.</v>
          </cell>
          <cell r="BP1" t="str">
            <v>Norfolk Power Distribution Inc.</v>
          </cell>
          <cell r="BQ1" t="str">
            <v>North Bay Hydro Distribution Limited</v>
          </cell>
          <cell r="BR1" t="str">
            <v>Northern Ontario Wires Inc.</v>
          </cell>
          <cell r="BS1" t="str">
            <v>Oakville Hydro Electricity Distribution Inc.</v>
          </cell>
          <cell r="BT1" t="str">
            <v>Orangeville Hydro Limited</v>
          </cell>
          <cell r="BU1" t="str">
            <v>Orillia Power Distribution Corporation</v>
          </cell>
          <cell r="BV1" t="str">
            <v>Oshawa PUC Networks Inc.</v>
          </cell>
          <cell r="BW1" t="str">
            <v>Ottawa River Power Corporation</v>
          </cell>
          <cell r="BX1" t="str">
            <v>Parry Sound Power Corporation</v>
          </cell>
          <cell r="BY1" t="str">
            <v>Peterborough Distribution Incorporated</v>
          </cell>
          <cell r="BZ1" t="str">
            <v>Asphodel Norwood Distribution Inc.</v>
          </cell>
          <cell r="CA1" t="str">
            <v>Peterborough Distribution Inc without Asphodel Norwood and Lakefield</v>
          </cell>
          <cell r="CB1" t="str">
            <v>Lakefield Distribution Inc.</v>
          </cell>
          <cell r="CC1" t="str">
            <v>Port Colborne (CNP)</v>
          </cell>
          <cell r="CD1" t="str">
            <v>Powerstream Inc.</v>
          </cell>
          <cell r="CE1" t="str">
            <v>PowerStream Inc. without Aurora</v>
          </cell>
          <cell r="CF1" t="str">
            <v>Aurora Hydro Connections Limited</v>
          </cell>
          <cell r="CG1" t="str">
            <v>PUC Distribution Inc.</v>
          </cell>
          <cell r="CH1" t="str">
            <v>Renfrew Hydro Inc.</v>
          </cell>
          <cell r="CI1" t="str">
            <v>Rideau St. Lawrence Distribution Inc.</v>
          </cell>
          <cell r="CJ1" t="str">
            <v>Sioux Lookout Hydro Inc.</v>
          </cell>
          <cell r="CK1" t="str">
            <v>St. Thomas Energy Inc.</v>
          </cell>
          <cell r="CL1" t="str">
            <v>Thunder Bay Hydro Electricity Distribution Inc.</v>
          </cell>
          <cell r="CM1" t="str">
            <v>Tillsonburg Hydro Inc.</v>
          </cell>
          <cell r="CN1" t="str">
            <v>Toronto Hydro-Electric System Limited</v>
          </cell>
          <cell r="CO1" t="str">
            <v>Veridian Connections Inc.</v>
          </cell>
          <cell r="CP1" t="str">
            <v>Veridian Connections Inc. without Gravenhurst and Scugog</v>
          </cell>
          <cell r="CQ1" t="str">
            <v>Scugog Hydro Energy Corporation</v>
          </cell>
          <cell r="CR1" t="str">
            <v>Gravenhurst Hydro Electric Inc.</v>
          </cell>
          <cell r="CS1" t="str">
            <v>Wasaga Distribution Inc.</v>
          </cell>
          <cell r="CT1" t="str">
            <v>Waterloo North Hydro Inc.</v>
          </cell>
          <cell r="CU1" t="str">
            <v>Welland Hydro-Electric System Corp.</v>
          </cell>
          <cell r="CV1" t="str">
            <v>Wellington North Power Inc.</v>
          </cell>
          <cell r="CW1" t="str">
            <v>West Coast Huron Energy Inc.</v>
          </cell>
          <cell r="CX1" t="str">
            <v>West Perth Power Inc.</v>
          </cell>
          <cell r="CY1" t="str">
            <v>Westario Power Inc.</v>
          </cell>
          <cell r="CZ1" t="str">
            <v>Whitby Hydro Electric Corporation</v>
          </cell>
          <cell r="DA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2004</v>
          </cell>
          <cell r="D4">
            <v>3262171.2100000004</v>
          </cell>
          <cell r="E4">
            <v>180784519</v>
          </cell>
          <cell r="F4">
            <v>75925331</v>
          </cell>
          <cell r="G4">
            <v>15307448.959999999</v>
          </cell>
          <cell r="H4">
            <v>50371255.5</v>
          </cell>
          <cell r="I4">
            <v>168531704.53999999</v>
          </cell>
          <cell r="J4">
            <v>139683240</v>
          </cell>
          <cell r="K4">
            <v>13969628.869999999</v>
          </cell>
          <cell r="L4">
            <v>2118566.2600000002</v>
          </cell>
          <cell r="M4">
            <v>54809595</v>
          </cell>
          <cell r="N4">
            <v>1218677.2500000002</v>
          </cell>
          <cell r="O4">
            <v>23068766.029999997</v>
          </cell>
          <cell r="P4">
            <v>2473105.4900000002</v>
          </cell>
          <cell r="Q4">
            <v>600694.25000000012</v>
          </cell>
          <cell r="R4">
            <v>7284044.7699999996</v>
          </cell>
          <cell r="S4">
            <v>19996768.32</v>
          </cell>
          <cell r="T4">
            <v>723550785</v>
          </cell>
          <cell r="U4">
            <v>188602942</v>
          </cell>
          <cell r="V4">
            <v>17426193.010000002</v>
          </cell>
          <cell r="W4">
            <v>4839725.66</v>
          </cell>
          <cell r="X4">
            <v>32400575.830000002</v>
          </cell>
          <cell r="Y4">
            <v>59636461.879999995</v>
          </cell>
          <cell r="Z4">
            <v>50063658.870000005</v>
          </cell>
          <cell r="AA4">
            <v>9038036.6400000006</v>
          </cell>
          <cell r="AB4">
            <v>1027285.4299999999</v>
          </cell>
          <cell r="AC4">
            <v>82929308.569999993</v>
          </cell>
          <cell r="AD4">
            <v>141586907.12</v>
          </cell>
          <cell r="AE4">
            <v>136280002.96000001</v>
          </cell>
          <cell r="AF4">
            <v>5306904.16</v>
          </cell>
          <cell r="AG4">
            <v>21632857.550000004</v>
          </cell>
          <cell r="AH4">
            <v>106692478.96000001</v>
          </cell>
          <cell r="AI4">
            <v>105068833.00000001</v>
          </cell>
          <cell r="AJ4">
            <v>1623645.9600000002</v>
          </cell>
          <cell r="AK4">
            <v>39214952.329999991</v>
          </cell>
          <cell r="AL4">
            <v>31052680</v>
          </cell>
          <cell r="AM4">
            <v>3712747.1400000006</v>
          </cell>
          <cell r="AN4">
            <v>496973610.75999999</v>
          </cell>
          <cell r="AO4">
            <v>394938639.11000007</v>
          </cell>
          <cell r="AP4">
            <v>102034971.64999999</v>
          </cell>
          <cell r="AQ4">
            <v>495747.10000000003</v>
          </cell>
          <cell r="AR4">
            <v>2707581.5600000005</v>
          </cell>
          <cell r="AS4">
            <v>404677451.27000004</v>
          </cell>
          <cell r="AT4">
            <v>5210710147.04</v>
          </cell>
          <cell r="AU4">
            <v>5208242300</v>
          </cell>
          <cell r="AV4">
            <v>2467847.04</v>
          </cell>
          <cell r="AW4">
            <v>787613977.40999997</v>
          </cell>
          <cell r="AX4">
            <v>37925220.580000006</v>
          </cell>
          <cell r="AY4">
            <v>10617615.590000002</v>
          </cell>
          <cell r="AZ4">
            <v>26646410.350000001</v>
          </cell>
          <cell r="BA4">
            <v>245420382.83999997</v>
          </cell>
          <cell r="BB4">
            <v>18592708.190000001</v>
          </cell>
          <cell r="BC4">
            <v>17921806.73</v>
          </cell>
          <cell r="BD4">
            <v>307035647.50999993</v>
          </cell>
          <cell r="BE4">
            <v>15832942.279999999</v>
          </cell>
          <cell r="BF4">
            <v>13061439.360000001</v>
          </cell>
          <cell r="BG4">
            <v>73518606.709999993</v>
          </cell>
          <cell r="BH4">
            <v>163826</v>
          </cell>
          <cell r="BI4">
            <v>87032266.10999997</v>
          </cell>
          <cell r="BJ4">
            <v>80219182.700000003</v>
          </cell>
          <cell r="BK4">
            <v>6813083.4099999992</v>
          </cell>
          <cell r="BL4">
            <v>142928030.59999999</v>
          </cell>
          <cell r="BM4">
            <v>102761654.81000002</v>
          </cell>
          <cell r="BN4">
            <v>40166375.790000007</v>
          </cell>
          <cell r="BO4">
            <v>32339189.599999994</v>
          </cell>
          <cell r="BP4">
            <v>63844345.32</v>
          </cell>
          <cell r="BQ4">
            <v>65170659</v>
          </cell>
          <cell r="BR4">
            <v>5327060.71</v>
          </cell>
          <cell r="BS4">
            <v>164549588.72999999</v>
          </cell>
          <cell r="BT4">
            <v>26113521.890000001</v>
          </cell>
          <cell r="BU4">
            <v>33061168.41</v>
          </cell>
          <cell r="BV4">
            <v>105766010.55</v>
          </cell>
          <cell r="BW4">
            <v>20980365.439999998</v>
          </cell>
          <cell r="BX4">
            <v>10205891.089999998</v>
          </cell>
          <cell r="BY4">
            <v>54369813.899999999</v>
          </cell>
          <cell r="BZ4">
            <v>489298.23</v>
          </cell>
          <cell r="CA4">
            <v>52142313.879999995</v>
          </cell>
          <cell r="CB4">
            <v>1738201.79</v>
          </cell>
          <cell r="CC4">
            <v>5040913.919999999</v>
          </cell>
          <cell r="CD4">
            <v>825757511.03000009</v>
          </cell>
          <cell r="CE4">
            <v>781594964.46999991</v>
          </cell>
          <cell r="CF4">
            <v>44162546.560000002</v>
          </cell>
          <cell r="CG4">
            <v>67265120</v>
          </cell>
          <cell r="CH4">
            <v>9972704.6500000004</v>
          </cell>
          <cell r="CI4">
            <v>4121464.7700000005</v>
          </cell>
          <cell r="CJ4">
            <v>6332895.2800000003</v>
          </cell>
          <cell r="CK4">
            <v>33671295.880000003</v>
          </cell>
          <cell r="CL4">
            <v>123017416</v>
          </cell>
          <cell r="CM4">
            <v>7821210.3800000008</v>
          </cell>
          <cell r="CN4">
            <v>3158756918.5399995</v>
          </cell>
          <cell r="CO4">
            <v>232785088.41000003</v>
          </cell>
          <cell r="CP4">
            <v>214817547</v>
          </cell>
          <cell r="CQ4">
            <v>4060863.26</v>
          </cell>
          <cell r="CR4">
            <v>13906678.149999999</v>
          </cell>
          <cell r="CS4">
            <v>16566904.940000001</v>
          </cell>
          <cell r="CT4">
            <v>160476243.21000001</v>
          </cell>
          <cell r="CU4">
            <v>36652097.650000006</v>
          </cell>
          <cell r="CV4">
            <v>6723746.1200000001</v>
          </cell>
          <cell r="CW4">
            <v>4574654.8899999997</v>
          </cell>
          <cell r="CX4">
            <v>4047992.9400000004</v>
          </cell>
          <cell r="CY4">
            <v>26428055</v>
          </cell>
          <cell r="CZ4">
            <v>106434292.64999999</v>
          </cell>
          <cell r="DA4">
            <v>24439713.5</v>
          </cell>
        </row>
        <row r="5">
          <cell r="A5" t="str">
            <v>Accumulated Amortization</v>
          </cell>
          <cell r="B5" t="str">
            <v>ACCDEP</v>
          </cell>
          <cell r="C5">
            <v>2004</v>
          </cell>
          <cell r="D5">
            <v>-2172254.61</v>
          </cell>
          <cell r="E5">
            <v>-72124925</v>
          </cell>
          <cell r="F5">
            <v>-31043038</v>
          </cell>
          <cell r="G5">
            <v>-3199241.25</v>
          </cell>
          <cell r="H5">
            <v>-8831694.4600000009</v>
          </cell>
          <cell r="I5">
            <v>-85981794.209999993</v>
          </cell>
          <cell r="J5">
            <v>-58860590</v>
          </cell>
          <cell r="K5">
            <v>-6172932.5499999998</v>
          </cell>
          <cell r="L5">
            <v>-1191676.76</v>
          </cell>
          <cell r="M5">
            <v>-12017776</v>
          </cell>
          <cell r="N5">
            <v>-146550.04</v>
          </cell>
          <cell r="O5">
            <v>-9399526.25</v>
          </cell>
          <cell r="P5">
            <v>-414158.27</v>
          </cell>
          <cell r="Q5">
            <v>-313922.51</v>
          </cell>
          <cell r="R5">
            <v>-2585299.02</v>
          </cell>
          <cell r="S5">
            <v>-10388863.119999999</v>
          </cell>
          <cell r="T5">
            <v>-290730873</v>
          </cell>
          <cell r="U5">
            <v>-39550942</v>
          </cell>
          <cell r="V5">
            <v>0</v>
          </cell>
          <cell r="W5">
            <v>-2798963.34</v>
          </cell>
          <cell r="X5">
            <v>-5647923.3799999999</v>
          </cell>
          <cell r="Y5">
            <v>-29830897.449999999</v>
          </cell>
          <cell r="Z5">
            <v>-12079563.48</v>
          </cell>
          <cell r="AA5">
            <v>-5648116.1900000004</v>
          </cell>
          <cell r="AB5">
            <v>-663388.43000000005</v>
          </cell>
          <cell r="AC5">
            <v>-36668839.439999998</v>
          </cell>
          <cell r="AD5">
            <v>-75677328.379999995</v>
          </cell>
          <cell r="AE5">
            <v>-72209987.530000001</v>
          </cell>
          <cell r="AF5">
            <v>-3467340.85</v>
          </cell>
          <cell r="AG5">
            <v>-8579981.2699999996</v>
          </cell>
          <cell r="AH5">
            <v>-21155962.990000002</v>
          </cell>
          <cell r="AI5">
            <v>-20796959.07</v>
          </cell>
          <cell r="AJ5">
            <v>-359003.92</v>
          </cell>
          <cell r="AK5">
            <v>-8775449.7299999986</v>
          </cell>
          <cell r="AL5">
            <v>-6938421</v>
          </cell>
          <cell r="AM5">
            <v>-2628127.0699999998</v>
          </cell>
          <cell r="AN5">
            <v>-227042506.44999999</v>
          </cell>
          <cell r="AO5">
            <v>-182968556.16</v>
          </cell>
          <cell r="AP5">
            <v>-44073950.289999999</v>
          </cell>
          <cell r="AQ5">
            <v>-145531.25</v>
          </cell>
          <cell r="AR5">
            <v>-689048.87</v>
          </cell>
          <cell r="AS5">
            <v>-155544565.87</v>
          </cell>
          <cell r="AT5">
            <v>-2037549057.6400001</v>
          </cell>
          <cell r="AU5">
            <v>-2036354100</v>
          </cell>
          <cell r="AV5">
            <v>-1194957.6399999999</v>
          </cell>
          <cell r="AW5">
            <v>-376580627.13</v>
          </cell>
          <cell r="AX5">
            <v>-18798190.18</v>
          </cell>
          <cell r="AY5">
            <v>-5739170.1200000001</v>
          </cell>
          <cell r="AZ5">
            <v>-6831755.5200000005</v>
          </cell>
          <cell r="BA5">
            <v>-100404278.39</v>
          </cell>
          <cell r="BB5">
            <v>-8605805.3900000006</v>
          </cell>
          <cell r="BC5">
            <v>-3766711.75</v>
          </cell>
          <cell r="BD5">
            <v>-133096813.42</v>
          </cell>
          <cell r="BE5">
            <v>-7343492.9800000004</v>
          </cell>
          <cell r="BF5">
            <v>-8122564.9699999997</v>
          </cell>
          <cell r="BG5">
            <v>-31312494.390000001</v>
          </cell>
          <cell r="BH5">
            <v>0</v>
          </cell>
          <cell r="BI5">
            <v>-37282404.089999996</v>
          </cell>
          <cell r="BJ5">
            <v>-33359286</v>
          </cell>
          <cell r="BK5">
            <v>-3923118.09</v>
          </cell>
          <cell r="BL5">
            <v>-59702575.960000001</v>
          </cell>
          <cell r="BM5">
            <v>-41332418.280000001</v>
          </cell>
          <cell r="BN5">
            <v>-18370157.68</v>
          </cell>
          <cell r="BO5">
            <v>-12700807.130000001</v>
          </cell>
          <cell r="BP5">
            <v>-26680683.939999998</v>
          </cell>
          <cell r="BQ5">
            <v>-35500461</v>
          </cell>
          <cell r="BR5">
            <v>-1587488.35</v>
          </cell>
          <cell r="BS5">
            <v>-47215451.079999998</v>
          </cell>
          <cell r="BT5">
            <v>-11408019.77</v>
          </cell>
          <cell r="BU5">
            <v>-18389465.650000002</v>
          </cell>
          <cell r="BV5">
            <v>-60424206.710000001</v>
          </cell>
          <cell r="BW5">
            <v>-11604351.640000001</v>
          </cell>
          <cell r="BX5">
            <v>-5345335.76</v>
          </cell>
          <cell r="BY5">
            <v>-12069251.380000001</v>
          </cell>
          <cell r="BZ5">
            <v>-74512.61</v>
          </cell>
          <cell r="CA5">
            <v>-11769972.07</v>
          </cell>
          <cell r="CB5">
            <v>-224766.7</v>
          </cell>
          <cell r="CC5">
            <v>-130224.26</v>
          </cell>
          <cell r="CD5">
            <v>-351640479.13</v>
          </cell>
          <cell r="CE5">
            <v>-328234962.88999999</v>
          </cell>
          <cell r="CF5">
            <v>-23405516.239999998</v>
          </cell>
          <cell r="CG5">
            <v>-37121648</v>
          </cell>
          <cell r="CH5">
            <v>-5944878.5300000003</v>
          </cell>
          <cell r="CI5">
            <v>-602140.61</v>
          </cell>
          <cell r="CJ5">
            <v>-1078042.98</v>
          </cell>
          <cell r="CK5">
            <v>-13125892.789999999</v>
          </cell>
          <cell r="CL5">
            <v>-60248325</v>
          </cell>
          <cell r="CM5">
            <v>-1444516.25</v>
          </cell>
          <cell r="CN5">
            <v>-1492463698.97</v>
          </cell>
          <cell r="CO5">
            <v>-107761177.64000002</v>
          </cell>
          <cell r="CP5">
            <v>-100541332</v>
          </cell>
          <cell r="CQ5">
            <v>-2218406.48</v>
          </cell>
          <cell r="CR5">
            <v>-5001439.16</v>
          </cell>
          <cell r="CS5">
            <v>-7496947.7599999998</v>
          </cell>
          <cell r="CT5">
            <v>-65162757.619999997</v>
          </cell>
          <cell r="CU5">
            <v>-17770323.68</v>
          </cell>
          <cell r="CV5">
            <v>-3980018.34</v>
          </cell>
          <cell r="CW5">
            <v>-862533.67</v>
          </cell>
          <cell r="CX5">
            <v>-2078346.01</v>
          </cell>
          <cell r="CY5">
            <v>-4578613</v>
          </cell>
          <cell r="CZ5">
            <v>-43581386.009999998</v>
          </cell>
          <cell r="DA5">
            <v>-6306191.5199999996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</row>
        <row r="7">
          <cell r="A7" t="str">
            <v>Plant Additions</v>
          </cell>
          <cell r="B7" t="str">
            <v>PADD</v>
          </cell>
          <cell r="C7">
            <v>2004</v>
          </cell>
          <cell r="D7">
            <v>162007</v>
          </cell>
          <cell r="E7">
            <v>17687211</v>
          </cell>
          <cell r="F7">
            <v>4391837</v>
          </cell>
          <cell r="G7">
            <v>2028044</v>
          </cell>
          <cell r="H7">
            <v>2929226</v>
          </cell>
          <cell r="I7">
            <v>8361061.0300000003</v>
          </cell>
          <cell r="J7">
            <v>5993983</v>
          </cell>
          <cell r="K7">
            <v>580681.01</v>
          </cell>
          <cell r="L7">
            <v>34785.72</v>
          </cell>
          <cell r="M7">
            <v>4157245</v>
          </cell>
          <cell r="N7">
            <v>59556.1</v>
          </cell>
          <cell r="O7">
            <v>4406457.51</v>
          </cell>
          <cell r="P7">
            <v>57357</v>
          </cell>
          <cell r="Q7">
            <v>4</v>
          </cell>
          <cell r="R7">
            <v>1902889</v>
          </cell>
          <cell r="S7">
            <v>1115077.3500000001</v>
          </cell>
          <cell r="T7">
            <v>34917020</v>
          </cell>
          <cell r="U7">
            <v>8133430</v>
          </cell>
          <cell r="V7">
            <v>1301874.6000000001</v>
          </cell>
          <cell r="W7">
            <v>220869</v>
          </cell>
          <cell r="X7">
            <v>1195394</v>
          </cell>
          <cell r="Y7">
            <v>3049295.07</v>
          </cell>
          <cell r="Z7">
            <v>4532706.05</v>
          </cell>
          <cell r="AA7">
            <v>87334.399999999994</v>
          </cell>
          <cell r="AB7">
            <v>0</v>
          </cell>
          <cell r="AC7">
            <v>0</v>
          </cell>
          <cell r="AD7">
            <v>3533585.46</v>
          </cell>
          <cell r="AE7">
            <v>3533585.46</v>
          </cell>
          <cell r="AF7">
            <v>0</v>
          </cell>
          <cell r="AG7">
            <v>1632846.85</v>
          </cell>
          <cell r="AH7">
            <v>8010280</v>
          </cell>
          <cell r="AI7">
            <v>7900148</v>
          </cell>
          <cell r="AJ7">
            <v>110132</v>
          </cell>
          <cell r="AK7">
            <v>2326260.02</v>
          </cell>
          <cell r="AL7">
            <v>2343561</v>
          </cell>
          <cell r="AM7">
            <v>46287</v>
          </cell>
          <cell r="AN7">
            <v>21241418.550000001</v>
          </cell>
          <cell r="AO7">
            <v>16095010.550000001</v>
          </cell>
          <cell r="AP7">
            <v>5146408</v>
          </cell>
          <cell r="AQ7">
            <v>34049.4</v>
          </cell>
          <cell r="AR7">
            <v>97267.22</v>
          </cell>
          <cell r="AS7">
            <v>15526000</v>
          </cell>
          <cell r="AT7">
            <v>269310397.38</v>
          </cell>
          <cell r="AU7">
            <v>269300000</v>
          </cell>
          <cell r="AV7">
            <v>10397.379999999999</v>
          </cell>
          <cell r="AW7">
            <v>51772658</v>
          </cell>
          <cell r="AX7">
            <v>1372891</v>
          </cell>
          <cell r="AY7">
            <v>444569</v>
          </cell>
          <cell r="AZ7">
            <v>1999873.35</v>
          </cell>
          <cell r="BA7">
            <v>16504371.15</v>
          </cell>
          <cell r="BB7">
            <v>572818</v>
          </cell>
          <cell r="BC7">
            <v>1214937.76</v>
          </cell>
          <cell r="BD7">
            <v>16633636</v>
          </cell>
          <cell r="BE7">
            <v>507893</v>
          </cell>
          <cell r="BF7">
            <v>485284</v>
          </cell>
          <cell r="BG7">
            <v>7714070</v>
          </cell>
          <cell r="BH7">
            <v>0</v>
          </cell>
          <cell r="BI7">
            <v>6503173.6600000001</v>
          </cell>
          <cell r="BJ7">
            <v>6346507.8799999999</v>
          </cell>
          <cell r="BK7">
            <v>156665.78</v>
          </cell>
          <cell r="BL7">
            <v>13706034</v>
          </cell>
          <cell r="BM7">
            <v>10132494</v>
          </cell>
          <cell r="BN7">
            <v>3573540</v>
          </cell>
          <cell r="BO7">
            <v>1795074.67</v>
          </cell>
          <cell r="BP7">
            <v>7982452</v>
          </cell>
          <cell r="BQ7">
            <v>1839271</v>
          </cell>
          <cell r="BR7">
            <v>113179</v>
          </cell>
          <cell r="BS7">
            <v>7974442</v>
          </cell>
          <cell r="BT7">
            <v>925693</v>
          </cell>
          <cell r="BU7">
            <v>1822249</v>
          </cell>
          <cell r="BV7">
            <v>8104180</v>
          </cell>
          <cell r="BW7">
            <v>1126916.24</v>
          </cell>
          <cell r="BX7">
            <v>357344.19</v>
          </cell>
          <cell r="BY7">
            <v>4995123</v>
          </cell>
          <cell r="BZ7">
            <v>112131</v>
          </cell>
          <cell r="CA7">
            <v>4612605</v>
          </cell>
          <cell r="CB7">
            <v>270387</v>
          </cell>
          <cell r="CC7">
            <v>2319621.9900000002</v>
          </cell>
          <cell r="CD7">
            <v>51184449</v>
          </cell>
          <cell r="CE7">
            <v>48921995</v>
          </cell>
          <cell r="CF7">
            <v>2262454</v>
          </cell>
          <cell r="CG7">
            <v>2759696</v>
          </cell>
          <cell r="CH7">
            <v>386114</v>
          </cell>
          <cell r="CI7">
            <v>296720</v>
          </cell>
          <cell r="CJ7">
            <v>384135.94</v>
          </cell>
          <cell r="CK7">
            <v>2054807.66</v>
          </cell>
          <cell r="CL7">
            <v>5651742</v>
          </cell>
          <cell r="CM7">
            <v>924694</v>
          </cell>
          <cell r="CN7">
            <v>130014363</v>
          </cell>
          <cell r="CO7">
            <v>10253923.119999999</v>
          </cell>
          <cell r="CP7">
            <v>9357941</v>
          </cell>
          <cell r="CQ7">
            <v>55853</v>
          </cell>
          <cell r="CR7">
            <v>840129.12</v>
          </cell>
          <cell r="CS7">
            <v>1117618.94</v>
          </cell>
          <cell r="CT7">
            <v>10791993</v>
          </cell>
          <cell r="CU7">
            <v>1601220</v>
          </cell>
          <cell r="CV7">
            <v>487848.27</v>
          </cell>
          <cell r="CW7">
            <v>0</v>
          </cell>
          <cell r="CX7">
            <v>77520.27</v>
          </cell>
          <cell r="CY7">
            <v>2630024</v>
          </cell>
          <cell r="CZ7">
            <v>6622832</v>
          </cell>
          <cell r="DA7">
            <v>1820410.05</v>
          </cell>
        </row>
        <row r="8">
          <cell r="A8" t="str">
            <v>OM&amp;A Expense</v>
          </cell>
          <cell r="B8" t="str">
            <v>COMA</v>
          </cell>
          <cell r="C8">
            <v>2004</v>
          </cell>
          <cell r="D8">
            <v>654855.23</v>
          </cell>
          <cell r="E8">
            <v>8204178</v>
          </cell>
          <cell r="F8">
            <v>8511732</v>
          </cell>
          <cell r="G8">
            <v>2894173.0300000007</v>
          </cell>
          <cell r="H8">
            <v>6869061.8199999994</v>
          </cell>
          <cell r="I8">
            <v>10182464.400000002</v>
          </cell>
          <cell r="J8">
            <v>7665050</v>
          </cell>
          <cell r="K8">
            <v>1393229.45</v>
          </cell>
          <cell r="L8">
            <v>472042.92000000004</v>
          </cell>
          <cell r="M8">
            <v>4977199</v>
          </cell>
          <cell r="N8">
            <v>333558.49000000005</v>
          </cell>
          <cell r="O8">
            <v>2543664.9900000002</v>
          </cell>
          <cell r="P8">
            <v>289734.19</v>
          </cell>
          <cell r="Q8">
            <v>217102.94</v>
          </cell>
          <cell r="R8">
            <v>958101.64</v>
          </cell>
          <cell r="S8">
            <v>1602289.93</v>
          </cell>
          <cell r="T8">
            <v>35789687</v>
          </cell>
          <cell r="U8">
            <v>22296906</v>
          </cell>
          <cell r="V8">
            <v>4105011.1100000003</v>
          </cell>
          <cell r="W8">
            <v>727117.47000000009</v>
          </cell>
          <cell r="X8">
            <v>5555232.7800000003</v>
          </cell>
          <cell r="Y8">
            <v>3118785.8899999997</v>
          </cell>
          <cell r="Z8">
            <v>3717728.76</v>
          </cell>
          <cell r="AA8">
            <v>980166.29</v>
          </cell>
          <cell r="AB8">
            <v>169475.7</v>
          </cell>
          <cell r="AC8">
            <v>6637107.5300000003</v>
          </cell>
          <cell r="AD8">
            <v>9957041.9499999993</v>
          </cell>
          <cell r="AE8">
            <v>9174685.5700000003</v>
          </cell>
          <cell r="AF8">
            <v>782356.38</v>
          </cell>
          <cell r="AG8">
            <v>1381046.4</v>
          </cell>
          <cell r="AH8">
            <v>8437271.7699999996</v>
          </cell>
          <cell r="AI8">
            <v>8075926.1799999997</v>
          </cell>
          <cell r="AJ8">
            <v>361345.58999999997</v>
          </cell>
          <cell r="AK8">
            <v>5070479.92</v>
          </cell>
          <cell r="AL8">
            <v>3823105</v>
          </cell>
          <cell r="AM8">
            <v>596582.73</v>
          </cell>
          <cell r="AN8">
            <v>32418082.030000001</v>
          </cell>
          <cell r="AO8">
            <v>24696466.629999999</v>
          </cell>
          <cell r="AP8">
            <v>7721615.4000000013</v>
          </cell>
          <cell r="AQ8">
            <v>154817.92000000001</v>
          </cell>
          <cell r="AR8">
            <v>608753.30000000005</v>
          </cell>
          <cell r="AS8">
            <v>12602345.309999999</v>
          </cell>
          <cell r="AT8">
            <v>302317018.30000001</v>
          </cell>
          <cell r="AU8">
            <v>302052900</v>
          </cell>
          <cell r="AV8">
            <v>264118.3</v>
          </cell>
          <cell r="AW8">
            <v>33999838.969999999</v>
          </cell>
          <cell r="AX8">
            <v>2628204.58</v>
          </cell>
          <cell r="AY8">
            <v>1233342.5200000003</v>
          </cell>
          <cell r="AZ8">
            <v>5113846.7699999996</v>
          </cell>
          <cell r="BA8">
            <v>9825409.3600000013</v>
          </cell>
          <cell r="BB8">
            <v>1340110.21</v>
          </cell>
          <cell r="BC8">
            <v>1902962.18</v>
          </cell>
          <cell r="BD8">
            <v>20879399.979999997</v>
          </cell>
          <cell r="BE8">
            <v>1159949.3800000001</v>
          </cell>
          <cell r="BF8">
            <v>1636670.8299999998</v>
          </cell>
          <cell r="BG8">
            <v>3521538.38</v>
          </cell>
          <cell r="BH8">
            <v>49045</v>
          </cell>
          <cell r="BI8">
            <v>5588598.04</v>
          </cell>
          <cell r="BJ8">
            <v>4824220</v>
          </cell>
          <cell r="BK8">
            <v>764378.04</v>
          </cell>
          <cell r="BL8">
            <v>11425430.459999999</v>
          </cell>
          <cell r="BM8">
            <v>7261518.9800000004</v>
          </cell>
          <cell r="BN8">
            <v>4163911.4800000004</v>
          </cell>
          <cell r="BO8">
            <v>1382828.8199999998</v>
          </cell>
          <cell r="BP8">
            <v>3721042.0599999996</v>
          </cell>
          <cell r="BQ8">
            <v>4973047</v>
          </cell>
          <cell r="BR8">
            <v>1742688.93</v>
          </cell>
          <cell r="BS8">
            <v>10348591.390000001</v>
          </cell>
          <cell r="BT8">
            <v>1647185.4900000002</v>
          </cell>
          <cell r="BU8">
            <v>2729048.64</v>
          </cell>
          <cell r="BV8">
            <v>7593543.1900000004</v>
          </cell>
          <cell r="BW8">
            <v>1919475.83</v>
          </cell>
          <cell r="BX8">
            <v>921928.54</v>
          </cell>
          <cell r="BY8">
            <v>5103360.25</v>
          </cell>
          <cell r="BZ8">
            <v>149512.60999999999</v>
          </cell>
          <cell r="CA8">
            <v>4669143.5200000005</v>
          </cell>
          <cell r="CB8">
            <v>284704.12</v>
          </cell>
          <cell r="CC8">
            <v>1554292.2799999998</v>
          </cell>
          <cell r="CD8">
            <v>36862986.859999999</v>
          </cell>
          <cell r="CE8">
            <v>33985015.25</v>
          </cell>
          <cell r="CF8">
            <v>2877971.6100000003</v>
          </cell>
          <cell r="CG8">
            <v>6830817</v>
          </cell>
          <cell r="CH8">
            <v>745252.56</v>
          </cell>
          <cell r="CI8">
            <v>1186238.1100000001</v>
          </cell>
          <cell r="CJ8">
            <v>913441.41999999993</v>
          </cell>
          <cell r="CK8">
            <v>2651351.9099999997</v>
          </cell>
          <cell r="CL8">
            <v>10258976</v>
          </cell>
          <cell r="CM8">
            <v>1300196.1200000001</v>
          </cell>
          <cell r="CN8">
            <v>142837889.91999999</v>
          </cell>
          <cell r="CO8">
            <v>19383374.739999998</v>
          </cell>
          <cell r="CP8">
            <v>17523314</v>
          </cell>
          <cell r="CQ8">
            <v>452357.21</v>
          </cell>
          <cell r="CR8">
            <v>1407703.53</v>
          </cell>
          <cell r="CS8">
            <v>1346985.5800000003</v>
          </cell>
          <cell r="CT8">
            <v>8328678.3399999999</v>
          </cell>
          <cell r="CU8">
            <v>4028788.14</v>
          </cell>
          <cell r="CV8">
            <v>866232.99</v>
          </cell>
          <cell r="CW8">
            <v>1111449.5400000003</v>
          </cell>
          <cell r="CX8">
            <v>491452.87</v>
          </cell>
          <cell r="CY8">
            <v>4365613</v>
          </cell>
          <cell r="CZ8">
            <v>6631739</v>
          </cell>
          <cell r="DA8">
            <v>2843775.92</v>
          </cell>
        </row>
        <row r="9">
          <cell r="A9" t="str">
            <v>Income Taxes</v>
          </cell>
          <cell r="B9" t="str">
            <v>CTAXINC</v>
          </cell>
          <cell r="C9">
            <v>2004</v>
          </cell>
          <cell r="D9">
            <v>0</v>
          </cell>
          <cell r="E9">
            <v>4727355</v>
          </cell>
          <cell r="F9">
            <v>249000</v>
          </cell>
          <cell r="G9">
            <v>-32580</v>
          </cell>
          <cell r="H9">
            <v>32000</v>
          </cell>
          <cell r="I9">
            <v>1709950</v>
          </cell>
          <cell r="J9">
            <v>1595908</v>
          </cell>
          <cell r="K9">
            <v>138384.79999999999</v>
          </cell>
          <cell r="L9">
            <v>0</v>
          </cell>
          <cell r="M9">
            <v>906497</v>
          </cell>
          <cell r="N9">
            <v>0</v>
          </cell>
          <cell r="O9">
            <v>104947</v>
          </cell>
          <cell r="P9">
            <v>1609</v>
          </cell>
          <cell r="Q9">
            <v>0</v>
          </cell>
          <cell r="R9">
            <v>132921.35999999999</v>
          </cell>
          <cell r="S9">
            <v>390000</v>
          </cell>
          <cell r="T9">
            <v>4826841</v>
          </cell>
          <cell r="U9">
            <v>277500</v>
          </cell>
          <cell r="V9">
            <v>172694.26</v>
          </cell>
          <cell r="W9">
            <v>0</v>
          </cell>
          <cell r="X9">
            <v>301216</v>
          </cell>
          <cell r="Y9">
            <v>657000</v>
          </cell>
          <cell r="Z9">
            <v>88717.42</v>
          </cell>
          <cell r="AA9">
            <v>3396</v>
          </cell>
          <cell r="AB9">
            <v>-3324</v>
          </cell>
          <cell r="AC9">
            <v>902193.07</v>
          </cell>
          <cell r="AD9">
            <v>-327670.38</v>
          </cell>
          <cell r="AE9">
            <v>-309870.38</v>
          </cell>
          <cell r="AF9">
            <v>-17800</v>
          </cell>
          <cell r="AG9">
            <v>128601.32</v>
          </cell>
          <cell r="AH9">
            <v>2271440.56</v>
          </cell>
          <cell r="AI9">
            <v>2271409.56</v>
          </cell>
          <cell r="AJ9">
            <v>31</v>
          </cell>
          <cell r="AK9">
            <v>1433349.81</v>
          </cell>
          <cell r="AL9">
            <v>412562</v>
          </cell>
          <cell r="AM9">
            <v>10025</v>
          </cell>
          <cell r="AN9">
            <v>6456730.2300000004</v>
          </cell>
          <cell r="AO9">
            <v>4506411.78</v>
          </cell>
          <cell r="AP9">
            <v>1950318.45</v>
          </cell>
          <cell r="AQ9">
            <v>24668</v>
          </cell>
          <cell r="AR9">
            <v>122644</v>
          </cell>
          <cell r="AS9">
            <v>6893496.04</v>
          </cell>
          <cell r="AT9">
            <v>39288400</v>
          </cell>
          <cell r="AU9">
            <v>39288400</v>
          </cell>
          <cell r="AV9">
            <v>0</v>
          </cell>
          <cell r="AW9">
            <v>0</v>
          </cell>
          <cell r="AX9">
            <v>0</v>
          </cell>
          <cell r="AY9">
            <v>17162.21</v>
          </cell>
          <cell r="AZ9">
            <v>0</v>
          </cell>
          <cell r="BA9">
            <v>3510545</v>
          </cell>
          <cell r="BB9">
            <v>660000</v>
          </cell>
          <cell r="BC9">
            <v>642442</v>
          </cell>
          <cell r="BD9">
            <v>2383100</v>
          </cell>
          <cell r="BE9">
            <v>0</v>
          </cell>
          <cell r="BF9">
            <v>0</v>
          </cell>
          <cell r="BG9">
            <v>680300.23</v>
          </cell>
          <cell r="BH9">
            <v>0</v>
          </cell>
          <cell r="BI9">
            <v>574240.30000000005</v>
          </cell>
          <cell r="BJ9">
            <v>561042</v>
          </cell>
          <cell r="BK9">
            <v>13198.3</v>
          </cell>
          <cell r="BL9">
            <v>1442898.19</v>
          </cell>
          <cell r="BM9">
            <v>1068898.19</v>
          </cell>
          <cell r="BN9">
            <v>374000</v>
          </cell>
          <cell r="BO9">
            <v>179500</v>
          </cell>
          <cell r="BP9">
            <v>96735.89</v>
          </cell>
          <cell r="BQ9">
            <v>1011000</v>
          </cell>
          <cell r="BR9">
            <v>0</v>
          </cell>
          <cell r="BS9">
            <v>822703.06</v>
          </cell>
          <cell r="BT9">
            <v>540276</v>
          </cell>
          <cell r="BU9">
            <v>678950</v>
          </cell>
          <cell r="BV9">
            <v>0</v>
          </cell>
          <cell r="BW9">
            <v>170833.77</v>
          </cell>
          <cell r="BX9">
            <v>23612</v>
          </cell>
          <cell r="BY9">
            <v>1692853</v>
          </cell>
          <cell r="BZ9">
            <v>6020</v>
          </cell>
          <cell r="CA9">
            <v>1602278</v>
          </cell>
          <cell r="CB9">
            <v>84555</v>
          </cell>
          <cell r="CC9">
            <v>-45015.73</v>
          </cell>
          <cell r="CD9">
            <v>11322409.449999999</v>
          </cell>
          <cell r="CE9">
            <v>10885402.449999999</v>
          </cell>
          <cell r="CF9">
            <v>437007</v>
          </cell>
          <cell r="CG9">
            <v>21810</v>
          </cell>
          <cell r="CH9">
            <v>39746</v>
          </cell>
          <cell r="CI9">
            <v>39438</v>
          </cell>
          <cell r="CJ9">
            <v>33964</v>
          </cell>
          <cell r="CK9">
            <v>745505</v>
          </cell>
          <cell r="CL9">
            <v>0</v>
          </cell>
          <cell r="CM9">
            <v>0</v>
          </cell>
          <cell r="CN9">
            <v>43824981.450000003</v>
          </cell>
          <cell r="CO9">
            <v>2351749</v>
          </cell>
          <cell r="CP9">
            <v>2220657</v>
          </cell>
          <cell r="CQ9">
            <v>0</v>
          </cell>
          <cell r="CR9">
            <v>131092</v>
          </cell>
          <cell r="CS9">
            <v>258885.11</v>
          </cell>
          <cell r="CT9">
            <v>1957384.23</v>
          </cell>
          <cell r="CU9">
            <v>0</v>
          </cell>
          <cell r="CV9">
            <v>31868</v>
          </cell>
          <cell r="CW9">
            <v>10287.39</v>
          </cell>
          <cell r="CX9">
            <v>0</v>
          </cell>
          <cell r="CY9">
            <v>448000</v>
          </cell>
          <cell r="CZ9">
            <v>656967</v>
          </cell>
          <cell r="DA9">
            <v>81595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2004</v>
          </cell>
          <cell r="D10">
            <v>1745</v>
          </cell>
          <cell r="E10">
            <v>63973</v>
          </cell>
          <cell r="F10">
            <v>34984</v>
          </cell>
          <cell r="G10">
            <v>8878</v>
          </cell>
          <cell r="H10">
            <v>35483</v>
          </cell>
          <cell r="I10">
            <v>58256</v>
          </cell>
          <cell r="J10">
            <v>46459</v>
          </cell>
          <cell r="K10">
            <v>6002</v>
          </cell>
          <cell r="L10">
            <v>1348</v>
          </cell>
          <cell r="M10">
            <v>31872</v>
          </cell>
          <cell r="N10">
            <v>1605</v>
          </cell>
          <cell r="O10">
            <v>13459</v>
          </cell>
          <cell r="P10">
            <v>1707</v>
          </cell>
          <cell r="Q10">
            <v>572</v>
          </cell>
          <cell r="R10">
            <v>3724</v>
          </cell>
          <cell r="S10">
            <v>10524</v>
          </cell>
          <cell r="T10">
            <v>176871</v>
          </cell>
          <cell r="U10">
            <v>83426</v>
          </cell>
          <cell r="V10">
            <v>13649</v>
          </cell>
          <cell r="W10">
            <v>3298</v>
          </cell>
          <cell r="X10">
            <v>27067</v>
          </cell>
          <cell r="Y10">
            <v>18684</v>
          </cell>
          <cell r="Z10">
            <v>15711</v>
          </cell>
          <cell r="AA10">
            <v>4057</v>
          </cell>
          <cell r="AB10">
            <v>680</v>
          </cell>
          <cell r="AC10">
            <v>11457</v>
          </cell>
          <cell r="AD10">
            <v>46296</v>
          </cell>
          <cell r="AE10">
            <v>43253</v>
          </cell>
          <cell r="AF10">
            <v>3043</v>
          </cell>
          <cell r="AG10">
            <v>9356</v>
          </cell>
          <cell r="AH10">
            <v>44556</v>
          </cell>
          <cell r="AI10">
            <v>42997</v>
          </cell>
          <cell r="AJ10">
            <v>1559</v>
          </cell>
          <cell r="AK10">
            <v>20312</v>
          </cell>
          <cell r="AL10">
            <v>18719</v>
          </cell>
          <cell r="AM10">
            <v>2797</v>
          </cell>
          <cell r="AN10">
            <v>229474</v>
          </cell>
          <cell r="AO10">
            <v>177495</v>
          </cell>
          <cell r="AP10">
            <v>51979</v>
          </cell>
          <cell r="AQ10">
            <v>1133</v>
          </cell>
          <cell r="AR10">
            <v>5227</v>
          </cell>
          <cell r="AS10">
            <v>110437</v>
          </cell>
          <cell r="AT10">
            <v>1140552</v>
          </cell>
          <cell r="AU10">
            <v>1139602</v>
          </cell>
          <cell r="AV10">
            <v>950</v>
          </cell>
          <cell r="AW10">
            <v>274025</v>
          </cell>
          <cell r="AX10">
            <v>13632</v>
          </cell>
          <cell r="AY10">
            <v>5834</v>
          </cell>
          <cell r="AZ10">
            <v>26477</v>
          </cell>
          <cell r="BA10">
            <v>77283</v>
          </cell>
          <cell r="BB10">
            <v>8634</v>
          </cell>
          <cell r="BC10">
            <v>8936</v>
          </cell>
          <cell r="BD10">
            <v>136487</v>
          </cell>
          <cell r="BE10">
            <v>6764</v>
          </cell>
          <cell r="BF10">
            <v>6423</v>
          </cell>
          <cell r="BG10">
            <v>17199</v>
          </cell>
          <cell r="BH10">
            <v>189</v>
          </cell>
          <cell r="BI10">
            <v>29594</v>
          </cell>
          <cell r="BJ10">
            <v>25657</v>
          </cell>
          <cell r="BK10">
            <v>3937</v>
          </cell>
          <cell r="BL10">
            <v>49729</v>
          </cell>
          <cell r="BM10">
            <v>35378</v>
          </cell>
          <cell r="BN10">
            <v>14351</v>
          </cell>
          <cell r="BO10">
            <v>7257</v>
          </cell>
          <cell r="BP10">
            <v>17967</v>
          </cell>
          <cell r="BQ10">
            <v>23514</v>
          </cell>
          <cell r="BR10">
            <v>6232</v>
          </cell>
          <cell r="BS10">
            <v>53230</v>
          </cell>
          <cell r="BT10">
            <v>9844</v>
          </cell>
          <cell r="BU10">
            <v>12248</v>
          </cell>
          <cell r="BV10">
            <v>48675</v>
          </cell>
          <cell r="BW10">
            <v>10108</v>
          </cell>
          <cell r="BX10">
            <v>3230</v>
          </cell>
          <cell r="BY10">
            <v>33438</v>
          </cell>
          <cell r="BZ10">
            <v>682</v>
          </cell>
          <cell r="CA10">
            <v>31378</v>
          </cell>
          <cell r="CB10">
            <v>1378</v>
          </cell>
          <cell r="CC10">
            <v>9333</v>
          </cell>
          <cell r="CD10">
            <v>212981</v>
          </cell>
          <cell r="CE10">
            <v>197141</v>
          </cell>
          <cell r="CF10">
            <v>15840</v>
          </cell>
          <cell r="CG10">
            <v>32365</v>
          </cell>
          <cell r="CH10">
            <v>4050</v>
          </cell>
          <cell r="CI10">
            <v>5749</v>
          </cell>
          <cell r="CJ10">
            <v>2749</v>
          </cell>
          <cell r="CK10">
            <v>14931</v>
          </cell>
          <cell r="CL10">
            <v>49323</v>
          </cell>
          <cell r="CM10">
            <v>6263</v>
          </cell>
          <cell r="CN10">
            <v>673172</v>
          </cell>
          <cell r="CO10">
            <v>101867</v>
          </cell>
          <cell r="CP10">
            <v>93634</v>
          </cell>
          <cell r="CQ10">
            <v>2340</v>
          </cell>
          <cell r="CR10">
            <v>5893</v>
          </cell>
          <cell r="CS10">
            <v>10108</v>
          </cell>
          <cell r="CT10">
            <v>46881</v>
          </cell>
          <cell r="CU10">
            <v>21239</v>
          </cell>
          <cell r="CV10">
            <v>3349</v>
          </cell>
          <cell r="CW10">
            <v>3767</v>
          </cell>
          <cell r="CX10">
            <v>1953</v>
          </cell>
          <cell r="CY10">
            <v>20528</v>
          </cell>
          <cell r="CZ10">
            <v>34936</v>
          </cell>
          <cell r="DA10">
            <v>13999</v>
          </cell>
        </row>
        <row r="11">
          <cell r="A11" t="str">
            <v>Customers - Residential</v>
          </cell>
          <cell r="B11" t="str">
            <v>YNR</v>
          </cell>
          <cell r="C11">
            <v>2004</v>
          </cell>
          <cell r="D11">
            <v>1475</v>
          </cell>
          <cell r="E11">
            <v>57473</v>
          </cell>
          <cell r="F11">
            <v>30648</v>
          </cell>
          <cell r="G11">
            <v>7471</v>
          </cell>
          <cell r="H11">
            <v>32108</v>
          </cell>
          <cell r="I11">
            <v>52787</v>
          </cell>
          <cell r="J11">
            <v>41372</v>
          </cell>
          <cell r="K11">
            <v>5319</v>
          </cell>
          <cell r="L11">
            <v>1166</v>
          </cell>
          <cell r="M11">
            <v>28200</v>
          </cell>
          <cell r="N11">
            <v>1354</v>
          </cell>
          <cell r="O11">
            <v>11800</v>
          </cell>
          <cell r="P11">
            <v>1522</v>
          </cell>
          <cell r="Q11">
            <v>486</v>
          </cell>
          <cell r="R11">
            <v>3261</v>
          </cell>
          <cell r="S11">
            <v>9488</v>
          </cell>
          <cell r="T11">
            <v>156410</v>
          </cell>
          <cell r="U11">
            <v>75107</v>
          </cell>
          <cell r="V11">
            <v>12075</v>
          </cell>
          <cell r="W11">
            <v>2843</v>
          </cell>
          <cell r="X11">
            <v>24909</v>
          </cell>
          <cell r="Y11">
            <v>16463</v>
          </cell>
          <cell r="Z11">
            <v>14280</v>
          </cell>
          <cell r="AA11">
            <v>3583</v>
          </cell>
          <cell r="AB11">
            <v>591</v>
          </cell>
          <cell r="AC11">
            <v>10453</v>
          </cell>
          <cell r="AD11">
            <v>42244</v>
          </cell>
          <cell r="AE11">
            <v>39492</v>
          </cell>
          <cell r="AF11">
            <v>2752</v>
          </cell>
          <cell r="AG11">
            <v>8535</v>
          </cell>
          <cell r="AH11">
            <v>40556</v>
          </cell>
          <cell r="AI11">
            <v>39145</v>
          </cell>
          <cell r="AJ11">
            <v>1411</v>
          </cell>
          <cell r="AK11">
            <v>17776</v>
          </cell>
          <cell r="AL11">
            <v>17004</v>
          </cell>
          <cell r="AM11">
            <v>2338</v>
          </cell>
          <cell r="AN11">
            <v>207188</v>
          </cell>
          <cell r="AO11">
            <v>160464</v>
          </cell>
          <cell r="AP11">
            <v>46724</v>
          </cell>
          <cell r="AQ11">
            <v>969</v>
          </cell>
          <cell r="AR11">
            <v>4580</v>
          </cell>
          <cell r="AS11">
            <v>102070</v>
          </cell>
          <cell r="AT11">
            <v>1032596</v>
          </cell>
          <cell r="AU11">
            <v>1031758</v>
          </cell>
          <cell r="AV11">
            <v>838</v>
          </cell>
          <cell r="AW11">
            <v>247790</v>
          </cell>
          <cell r="AX11">
            <v>12670</v>
          </cell>
          <cell r="AY11">
            <v>4980</v>
          </cell>
          <cell r="AZ11">
            <v>22712</v>
          </cell>
          <cell r="BA11">
            <v>69405</v>
          </cell>
          <cell r="BB11">
            <v>7494</v>
          </cell>
          <cell r="BC11">
            <v>7300</v>
          </cell>
          <cell r="BD11">
            <v>123095</v>
          </cell>
          <cell r="BE11">
            <v>5985</v>
          </cell>
          <cell r="BF11">
            <v>5568</v>
          </cell>
          <cell r="BG11">
            <v>15060</v>
          </cell>
          <cell r="BH11">
            <v>160</v>
          </cell>
          <cell r="BI11">
            <v>26339</v>
          </cell>
          <cell r="BJ11">
            <v>22691</v>
          </cell>
          <cell r="BK11">
            <v>3648</v>
          </cell>
          <cell r="BL11">
            <v>43868</v>
          </cell>
          <cell r="BM11">
            <v>31250</v>
          </cell>
          <cell r="BN11">
            <v>12618</v>
          </cell>
          <cell r="BO11">
            <v>5902</v>
          </cell>
          <cell r="BP11">
            <v>15686</v>
          </cell>
          <cell r="BQ11">
            <v>20364</v>
          </cell>
          <cell r="BR11">
            <v>5268</v>
          </cell>
          <cell r="BS11">
            <v>47496</v>
          </cell>
          <cell r="BT11">
            <v>8801</v>
          </cell>
          <cell r="BU11">
            <v>10743</v>
          </cell>
          <cell r="BV11">
            <v>44280</v>
          </cell>
          <cell r="BW11">
            <v>8501</v>
          </cell>
          <cell r="BX11">
            <v>2594</v>
          </cell>
          <cell r="BY11">
            <v>29240</v>
          </cell>
          <cell r="BZ11">
            <v>580</v>
          </cell>
          <cell r="CA11">
            <v>27496</v>
          </cell>
          <cell r="CB11">
            <v>1164</v>
          </cell>
          <cell r="CC11">
            <v>8128</v>
          </cell>
          <cell r="CD11">
            <v>187044</v>
          </cell>
          <cell r="CE11">
            <v>172636</v>
          </cell>
          <cell r="CF11">
            <v>14408</v>
          </cell>
          <cell r="CG11">
            <v>28569</v>
          </cell>
          <cell r="CH11">
            <v>3472</v>
          </cell>
          <cell r="CI11">
            <v>4869</v>
          </cell>
          <cell r="CJ11">
            <v>2287</v>
          </cell>
          <cell r="CK11">
            <v>13182</v>
          </cell>
          <cell r="CL11">
            <v>44167</v>
          </cell>
          <cell r="CM11">
            <v>5523</v>
          </cell>
          <cell r="CN11">
            <v>594976</v>
          </cell>
          <cell r="CO11">
            <v>91825</v>
          </cell>
          <cell r="CP11">
            <v>84662</v>
          </cell>
          <cell r="CQ11">
            <v>1974</v>
          </cell>
          <cell r="CR11">
            <v>5189</v>
          </cell>
          <cell r="CS11">
            <v>9329</v>
          </cell>
          <cell r="CT11">
            <v>41215</v>
          </cell>
          <cell r="CU11">
            <v>19142</v>
          </cell>
          <cell r="CV11">
            <v>2841</v>
          </cell>
          <cell r="CW11">
            <v>3214</v>
          </cell>
          <cell r="CX11">
            <v>1705</v>
          </cell>
          <cell r="CY11">
            <v>17877</v>
          </cell>
          <cell r="CZ11">
            <v>32611</v>
          </cell>
          <cell r="DA11">
            <v>12633</v>
          </cell>
        </row>
        <row r="12">
          <cell r="A12" t="str">
            <v xml:space="preserve">Customers- General Service </v>
          </cell>
          <cell r="C12">
            <v>2004</v>
          </cell>
          <cell r="D12">
            <v>270</v>
          </cell>
          <cell r="E12">
            <v>6500</v>
          </cell>
          <cell r="F12">
            <v>4331</v>
          </cell>
          <cell r="G12">
            <v>1406</v>
          </cell>
          <cell r="H12">
            <v>3375</v>
          </cell>
          <cell r="I12">
            <v>5469</v>
          </cell>
          <cell r="J12">
            <v>5084</v>
          </cell>
          <cell r="K12">
            <v>683</v>
          </cell>
          <cell r="L12">
            <v>182</v>
          </cell>
          <cell r="M12">
            <v>3670</v>
          </cell>
          <cell r="N12">
            <v>251</v>
          </cell>
          <cell r="O12">
            <v>1657</v>
          </cell>
          <cell r="P12">
            <v>185</v>
          </cell>
          <cell r="Q12">
            <v>86</v>
          </cell>
          <cell r="R12">
            <v>463</v>
          </cell>
          <cell r="S12">
            <v>1036</v>
          </cell>
          <cell r="T12">
            <v>20453</v>
          </cell>
          <cell r="U12">
            <v>8310</v>
          </cell>
          <cell r="V12">
            <v>1573</v>
          </cell>
          <cell r="W12">
            <v>455</v>
          </cell>
          <cell r="X12">
            <v>2158</v>
          </cell>
          <cell r="Y12">
            <v>2220</v>
          </cell>
          <cell r="Z12">
            <v>1431</v>
          </cell>
          <cell r="AA12">
            <v>474</v>
          </cell>
          <cell r="AB12">
            <v>89</v>
          </cell>
          <cell r="AC12">
            <v>1002</v>
          </cell>
          <cell r="AD12">
            <v>4052</v>
          </cell>
          <cell r="AE12">
            <v>3761</v>
          </cell>
          <cell r="AF12">
            <v>291</v>
          </cell>
          <cell r="AG12">
            <v>821</v>
          </cell>
          <cell r="AH12">
            <v>3996</v>
          </cell>
          <cell r="AI12">
            <v>3848</v>
          </cell>
          <cell r="AJ12">
            <v>148</v>
          </cell>
          <cell r="AK12">
            <v>2536</v>
          </cell>
          <cell r="AL12">
            <v>1715</v>
          </cell>
          <cell r="AM12">
            <v>459</v>
          </cell>
          <cell r="AN12">
            <v>22272</v>
          </cell>
          <cell r="AO12">
            <v>17021</v>
          </cell>
          <cell r="AP12">
            <v>5251</v>
          </cell>
          <cell r="AQ12">
            <v>164</v>
          </cell>
          <cell r="AR12">
            <v>646</v>
          </cell>
          <cell r="AS12">
            <v>8364</v>
          </cell>
          <cell r="AT12">
            <v>107931</v>
          </cell>
          <cell r="AU12">
            <v>107819</v>
          </cell>
          <cell r="AV12">
            <v>112</v>
          </cell>
          <cell r="AW12">
            <v>26225</v>
          </cell>
          <cell r="AX12">
            <v>962</v>
          </cell>
          <cell r="AY12">
            <v>854</v>
          </cell>
          <cell r="AZ12">
            <v>3762</v>
          </cell>
          <cell r="BA12">
            <v>7874</v>
          </cell>
          <cell r="BB12">
            <v>1140</v>
          </cell>
          <cell r="BC12">
            <v>1636</v>
          </cell>
          <cell r="BD12">
            <v>13389</v>
          </cell>
          <cell r="BE12">
            <v>778</v>
          </cell>
          <cell r="BF12">
            <v>855</v>
          </cell>
          <cell r="BG12">
            <v>2137</v>
          </cell>
          <cell r="BH12">
            <v>29</v>
          </cell>
          <cell r="BI12">
            <v>3255</v>
          </cell>
          <cell r="BJ12">
            <v>2966</v>
          </cell>
          <cell r="BK12">
            <v>289</v>
          </cell>
          <cell r="BL12">
            <v>5861</v>
          </cell>
          <cell r="BM12">
            <v>4128</v>
          </cell>
          <cell r="BN12">
            <v>1733</v>
          </cell>
          <cell r="BO12">
            <v>1355</v>
          </cell>
          <cell r="BP12">
            <v>2281</v>
          </cell>
          <cell r="BQ12">
            <v>3150</v>
          </cell>
          <cell r="BR12">
            <v>964</v>
          </cell>
          <cell r="BS12">
            <v>5732</v>
          </cell>
          <cell r="BT12">
            <v>1043</v>
          </cell>
          <cell r="BU12">
            <v>1505</v>
          </cell>
          <cell r="BV12">
            <v>4393</v>
          </cell>
          <cell r="BW12">
            <v>1607</v>
          </cell>
          <cell r="BX12">
            <v>636</v>
          </cell>
          <cell r="BY12">
            <v>4196</v>
          </cell>
          <cell r="BZ12">
            <v>102</v>
          </cell>
          <cell r="CA12">
            <v>3880</v>
          </cell>
          <cell r="CB12">
            <v>214</v>
          </cell>
          <cell r="CC12">
            <v>1205</v>
          </cell>
          <cell r="CD12">
            <v>25932</v>
          </cell>
          <cell r="CE12">
            <v>24500</v>
          </cell>
          <cell r="CF12">
            <v>1432</v>
          </cell>
          <cell r="CG12">
            <v>3796</v>
          </cell>
          <cell r="CH12">
            <v>578</v>
          </cell>
          <cell r="CI12">
            <v>880</v>
          </cell>
          <cell r="CJ12">
            <v>462</v>
          </cell>
          <cell r="CK12">
            <v>1748</v>
          </cell>
          <cell r="CL12">
            <v>5153</v>
          </cell>
          <cell r="CM12">
            <v>740</v>
          </cell>
          <cell r="CN12">
            <v>78149</v>
          </cell>
          <cell r="CO12">
            <v>10038</v>
          </cell>
          <cell r="CP12">
            <v>8968</v>
          </cell>
          <cell r="CQ12">
            <v>366</v>
          </cell>
          <cell r="CR12">
            <v>704</v>
          </cell>
          <cell r="CS12">
            <v>779</v>
          </cell>
          <cell r="CT12">
            <v>5664</v>
          </cell>
          <cell r="CU12">
            <v>2094</v>
          </cell>
          <cell r="CV12">
            <v>508</v>
          </cell>
          <cell r="CW12">
            <v>552</v>
          </cell>
          <cell r="CX12">
            <v>248</v>
          </cell>
          <cell r="CY12">
            <v>2651</v>
          </cell>
          <cell r="CZ12">
            <v>2325</v>
          </cell>
          <cell r="DA12">
            <v>1365</v>
          </cell>
        </row>
        <row r="13">
          <cell r="A13" t="str">
            <v>Customers- Large User, Sub- Transmission, Intermediate/ Embedded Distributor</v>
          </cell>
          <cell r="C13">
            <v>2004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3</v>
          </cell>
          <cell r="K13">
            <v>0</v>
          </cell>
          <cell r="L13">
            <v>0</v>
          </cell>
          <cell r="M13">
            <v>2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8</v>
          </cell>
          <cell r="U13">
            <v>9</v>
          </cell>
          <cell r="V13">
            <v>1</v>
          </cell>
          <cell r="W13">
            <v>0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>
            <v>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4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14</v>
          </cell>
          <cell r="AO13">
            <v>10</v>
          </cell>
          <cell r="AP13">
            <v>4</v>
          </cell>
          <cell r="AQ13">
            <v>0</v>
          </cell>
          <cell r="AR13">
            <v>1</v>
          </cell>
          <cell r="AS13">
            <v>3</v>
          </cell>
          <cell r="AT13">
            <v>25</v>
          </cell>
          <cell r="AU13">
            <v>25</v>
          </cell>
          <cell r="AV13">
            <v>0</v>
          </cell>
          <cell r="AW13">
            <v>10</v>
          </cell>
          <cell r="AX13">
            <v>0</v>
          </cell>
          <cell r="AY13">
            <v>0</v>
          </cell>
          <cell r="AZ13">
            <v>3</v>
          </cell>
          <cell r="BA13">
            <v>4</v>
          </cell>
          <cell r="BB13">
            <v>0</v>
          </cell>
          <cell r="BC13">
            <v>0</v>
          </cell>
          <cell r="BD13">
            <v>3</v>
          </cell>
          <cell r="BE13">
            <v>1</v>
          </cell>
          <cell r="BF13">
            <v>0</v>
          </cell>
          <cell r="BG13">
            <v>2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2</v>
          </cell>
          <cell r="BT13">
            <v>0</v>
          </cell>
          <cell r="BU13">
            <v>0</v>
          </cell>
          <cell r="BV13">
            <v>2</v>
          </cell>
          <cell r="BW13">
            <v>0</v>
          </cell>
          <cell r="BX13">
            <v>0</v>
          </cell>
          <cell r="BY13">
            <v>2</v>
          </cell>
          <cell r="BZ13">
            <v>0</v>
          </cell>
          <cell r="CA13">
            <v>2</v>
          </cell>
          <cell r="CB13">
            <v>0</v>
          </cell>
          <cell r="CC13">
            <v>0</v>
          </cell>
          <cell r="CD13">
            <v>5</v>
          </cell>
          <cell r="CE13">
            <v>5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1</v>
          </cell>
          <cell r="CL13">
            <v>3</v>
          </cell>
          <cell r="CM13">
            <v>0</v>
          </cell>
          <cell r="CN13">
            <v>47</v>
          </cell>
          <cell r="CO13">
            <v>4</v>
          </cell>
          <cell r="CP13">
            <v>4</v>
          </cell>
          <cell r="CQ13">
            <v>0</v>
          </cell>
          <cell r="CR13">
            <v>0</v>
          </cell>
          <cell r="CS13">
            <v>0</v>
          </cell>
          <cell r="CT13">
            <v>2</v>
          </cell>
          <cell r="CU13">
            <v>3</v>
          </cell>
          <cell r="CV13">
            <v>0</v>
          </cell>
          <cell r="CW13">
            <v>1</v>
          </cell>
          <cell r="CX13">
            <v>0</v>
          </cell>
          <cell r="CY13">
            <v>0</v>
          </cell>
          <cell r="CZ13">
            <v>0</v>
          </cell>
          <cell r="DA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2004</v>
          </cell>
          <cell r="D14">
            <v>618</v>
          </cell>
          <cell r="E14">
            <v>13252</v>
          </cell>
          <cell r="F14">
            <v>9345</v>
          </cell>
          <cell r="G14">
            <v>2576</v>
          </cell>
          <cell r="H14">
            <v>8762</v>
          </cell>
          <cell r="I14">
            <v>13907</v>
          </cell>
          <cell r="J14">
            <v>11889</v>
          </cell>
          <cell r="K14">
            <v>1568</v>
          </cell>
          <cell r="L14">
            <v>341</v>
          </cell>
          <cell r="M14">
            <v>10465</v>
          </cell>
          <cell r="N14">
            <v>716</v>
          </cell>
          <cell r="O14">
            <v>2715</v>
          </cell>
          <cell r="P14">
            <v>1</v>
          </cell>
          <cell r="Q14">
            <v>1</v>
          </cell>
          <cell r="R14">
            <v>563</v>
          </cell>
          <cell r="S14">
            <v>0</v>
          </cell>
          <cell r="T14">
            <v>47182</v>
          </cell>
          <cell r="U14">
            <v>23042</v>
          </cell>
          <cell r="V14">
            <v>2870</v>
          </cell>
          <cell r="W14">
            <v>0</v>
          </cell>
          <cell r="X14">
            <v>7149</v>
          </cell>
          <cell r="Y14">
            <v>5731</v>
          </cell>
          <cell r="Z14">
            <v>3020</v>
          </cell>
          <cell r="AA14">
            <v>1006</v>
          </cell>
          <cell r="AB14">
            <v>152</v>
          </cell>
          <cell r="AC14">
            <v>8</v>
          </cell>
          <cell r="AD14">
            <v>9339</v>
          </cell>
          <cell r="AE14">
            <v>8516</v>
          </cell>
          <cell r="AF14">
            <v>823</v>
          </cell>
          <cell r="AG14">
            <v>2447</v>
          </cell>
          <cell r="AH14">
            <v>2</v>
          </cell>
          <cell r="AI14">
            <v>1</v>
          </cell>
          <cell r="AJ14">
            <v>1</v>
          </cell>
          <cell r="AK14">
            <v>2770</v>
          </cell>
          <cell r="AL14">
            <v>4032</v>
          </cell>
          <cell r="AM14">
            <v>900</v>
          </cell>
          <cell r="AN14">
            <v>51957</v>
          </cell>
          <cell r="AO14">
            <v>36806</v>
          </cell>
          <cell r="AP14">
            <v>15151</v>
          </cell>
          <cell r="AQ14">
            <v>351</v>
          </cell>
          <cell r="AR14">
            <v>1</v>
          </cell>
          <cell r="AS14">
            <v>31555</v>
          </cell>
          <cell r="AT14">
            <v>366</v>
          </cell>
          <cell r="AU14">
            <v>0</v>
          </cell>
          <cell r="AV14">
            <v>366</v>
          </cell>
          <cell r="AW14">
            <v>45156</v>
          </cell>
          <cell r="AX14">
            <v>2309</v>
          </cell>
          <cell r="AY14">
            <v>550</v>
          </cell>
          <cell r="AZ14">
            <v>5019</v>
          </cell>
          <cell r="BA14">
            <v>21173</v>
          </cell>
          <cell r="BB14">
            <v>2</v>
          </cell>
          <cell r="BC14">
            <v>7</v>
          </cell>
          <cell r="BD14">
            <v>31450</v>
          </cell>
          <cell r="BE14">
            <v>1958</v>
          </cell>
          <cell r="BF14">
            <v>1386</v>
          </cell>
          <cell r="BG14">
            <v>4632</v>
          </cell>
          <cell r="BH14">
            <v>0</v>
          </cell>
          <cell r="BI14">
            <v>712</v>
          </cell>
          <cell r="BJ14">
            <v>1</v>
          </cell>
          <cell r="BK14">
            <v>711</v>
          </cell>
          <cell r="BL14">
            <v>11646</v>
          </cell>
          <cell r="BM14">
            <v>9313</v>
          </cell>
          <cell r="BN14">
            <v>2333</v>
          </cell>
          <cell r="BO14">
            <v>1611</v>
          </cell>
          <cell r="BP14">
            <v>1</v>
          </cell>
          <cell r="BQ14">
            <v>5459</v>
          </cell>
          <cell r="BR14">
            <v>3</v>
          </cell>
          <cell r="BS14">
            <v>15062</v>
          </cell>
          <cell r="BT14">
            <v>2487</v>
          </cell>
          <cell r="BU14">
            <v>3487</v>
          </cell>
          <cell r="BV14">
            <v>10076</v>
          </cell>
          <cell r="BW14">
            <v>2584</v>
          </cell>
          <cell r="BX14">
            <v>1004</v>
          </cell>
          <cell r="BY14">
            <v>8078</v>
          </cell>
          <cell r="BZ14">
            <v>233</v>
          </cell>
          <cell r="CA14">
            <v>7431</v>
          </cell>
          <cell r="CB14">
            <v>414</v>
          </cell>
          <cell r="CC14">
            <v>1980</v>
          </cell>
          <cell r="CD14">
            <v>51845</v>
          </cell>
          <cell r="CE14">
            <v>48007</v>
          </cell>
          <cell r="CF14">
            <v>3838</v>
          </cell>
          <cell r="CG14">
            <v>8650</v>
          </cell>
          <cell r="CH14">
            <v>1067</v>
          </cell>
          <cell r="CI14">
            <v>1635</v>
          </cell>
          <cell r="CJ14">
            <v>537</v>
          </cell>
          <cell r="CK14">
            <v>2</v>
          </cell>
          <cell r="CL14">
            <v>2</v>
          </cell>
          <cell r="CM14">
            <v>1</v>
          </cell>
          <cell r="CN14">
            <v>159821</v>
          </cell>
          <cell r="CO14">
            <v>25229</v>
          </cell>
          <cell r="CP14">
            <v>23701</v>
          </cell>
          <cell r="CQ14">
            <v>617</v>
          </cell>
          <cell r="CR14">
            <v>911</v>
          </cell>
          <cell r="CS14">
            <v>2134</v>
          </cell>
          <cell r="CT14">
            <v>12091</v>
          </cell>
          <cell r="CU14">
            <v>6495</v>
          </cell>
          <cell r="CV14">
            <v>944</v>
          </cell>
          <cell r="CW14">
            <v>1334</v>
          </cell>
          <cell r="CX14">
            <v>1</v>
          </cell>
          <cell r="CY14">
            <v>11</v>
          </cell>
          <cell r="CZ14">
            <v>10226</v>
          </cell>
          <cell r="DA14">
            <v>3806</v>
          </cell>
        </row>
        <row r="15">
          <cell r="A15" t="str">
            <v>Customers- Sentinel Lighting</v>
          </cell>
          <cell r="B15" t="str">
            <v>YNSL</v>
          </cell>
          <cell r="C15">
            <v>2004</v>
          </cell>
          <cell r="D15">
            <v>16</v>
          </cell>
          <cell r="E15">
            <v>0</v>
          </cell>
          <cell r="F15">
            <v>320</v>
          </cell>
          <cell r="G15">
            <v>238</v>
          </cell>
          <cell r="H15">
            <v>307</v>
          </cell>
          <cell r="I15">
            <v>0</v>
          </cell>
          <cell r="J15">
            <v>0</v>
          </cell>
          <cell r="K15">
            <v>33</v>
          </cell>
          <cell r="L15">
            <v>24</v>
          </cell>
          <cell r="M15">
            <v>361</v>
          </cell>
          <cell r="N15">
            <v>22</v>
          </cell>
          <cell r="O15">
            <v>0</v>
          </cell>
          <cell r="P15">
            <v>0</v>
          </cell>
          <cell r="Q15">
            <v>1</v>
          </cell>
          <cell r="R15">
            <v>45</v>
          </cell>
          <cell r="S15">
            <v>0</v>
          </cell>
          <cell r="T15">
            <v>0</v>
          </cell>
          <cell r="U15">
            <v>1517</v>
          </cell>
          <cell r="V15">
            <v>211</v>
          </cell>
          <cell r="W15">
            <v>0</v>
          </cell>
          <cell r="X15">
            <v>365</v>
          </cell>
          <cell r="Y15">
            <v>67</v>
          </cell>
          <cell r="Z15">
            <v>65</v>
          </cell>
          <cell r="AA15">
            <v>0</v>
          </cell>
          <cell r="AB15">
            <v>0</v>
          </cell>
          <cell r="AC15">
            <v>0</v>
          </cell>
          <cell r="AD15">
            <v>463</v>
          </cell>
          <cell r="AE15">
            <v>438</v>
          </cell>
          <cell r="AF15">
            <v>25</v>
          </cell>
          <cell r="AG15">
            <v>0</v>
          </cell>
          <cell r="AH15">
            <v>33</v>
          </cell>
          <cell r="AI15">
            <v>33</v>
          </cell>
          <cell r="AJ15">
            <v>0</v>
          </cell>
          <cell r="AK15">
            <v>729</v>
          </cell>
          <cell r="AL15">
            <v>188</v>
          </cell>
          <cell r="AM15">
            <v>21</v>
          </cell>
          <cell r="AN15">
            <v>484</v>
          </cell>
          <cell r="AO15">
            <v>235</v>
          </cell>
          <cell r="AP15">
            <v>249</v>
          </cell>
          <cell r="AQ15">
            <v>0</v>
          </cell>
          <cell r="AR15">
            <v>23</v>
          </cell>
          <cell r="AS15">
            <v>110</v>
          </cell>
          <cell r="AT15">
            <v>36067</v>
          </cell>
          <cell r="AU15">
            <v>36067</v>
          </cell>
          <cell r="AV15">
            <v>0</v>
          </cell>
          <cell r="AW15">
            <v>0</v>
          </cell>
          <cell r="AX15">
            <v>183</v>
          </cell>
          <cell r="AY15">
            <v>0</v>
          </cell>
          <cell r="AZ15">
            <v>0</v>
          </cell>
          <cell r="BA15">
            <v>0</v>
          </cell>
          <cell r="BB15">
            <v>48</v>
          </cell>
          <cell r="BC15">
            <v>44</v>
          </cell>
          <cell r="BD15">
            <v>752</v>
          </cell>
          <cell r="BE15">
            <v>46</v>
          </cell>
          <cell r="BF15">
            <v>112</v>
          </cell>
          <cell r="BG15">
            <v>309</v>
          </cell>
          <cell r="BH15">
            <v>0</v>
          </cell>
          <cell r="BI15">
            <v>0</v>
          </cell>
          <cell r="BJ15">
            <v>0</v>
          </cell>
          <cell r="BK15">
            <v>23</v>
          </cell>
          <cell r="BL15">
            <v>463</v>
          </cell>
          <cell r="BM15">
            <v>52</v>
          </cell>
          <cell r="BN15">
            <v>411</v>
          </cell>
          <cell r="BO15">
            <v>105</v>
          </cell>
          <cell r="BP15">
            <v>0</v>
          </cell>
          <cell r="BQ15">
            <v>1000</v>
          </cell>
          <cell r="BR15">
            <v>1</v>
          </cell>
          <cell r="BS15">
            <v>237</v>
          </cell>
          <cell r="BT15">
            <v>172</v>
          </cell>
          <cell r="BU15">
            <v>270</v>
          </cell>
          <cell r="BV15">
            <v>77</v>
          </cell>
          <cell r="BW15">
            <v>236</v>
          </cell>
          <cell r="BX15">
            <v>16</v>
          </cell>
          <cell r="BY15">
            <v>660</v>
          </cell>
          <cell r="BZ15">
            <v>0</v>
          </cell>
          <cell r="CA15">
            <v>626</v>
          </cell>
          <cell r="CB15">
            <v>34</v>
          </cell>
          <cell r="CC15">
            <v>1</v>
          </cell>
          <cell r="CD15">
            <v>253</v>
          </cell>
          <cell r="CE15">
            <v>228</v>
          </cell>
          <cell r="CF15">
            <v>25</v>
          </cell>
          <cell r="CG15">
            <v>466</v>
          </cell>
          <cell r="CH15">
            <v>0</v>
          </cell>
          <cell r="CI15">
            <v>56</v>
          </cell>
          <cell r="CJ15">
            <v>0</v>
          </cell>
          <cell r="CK15">
            <v>32</v>
          </cell>
          <cell r="CL15">
            <v>140</v>
          </cell>
          <cell r="CM15">
            <v>18</v>
          </cell>
          <cell r="CN15">
            <v>0</v>
          </cell>
          <cell r="CO15">
            <v>862</v>
          </cell>
          <cell r="CP15">
            <v>762</v>
          </cell>
          <cell r="CQ15">
            <v>22</v>
          </cell>
          <cell r="CR15">
            <v>78</v>
          </cell>
          <cell r="CS15">
            <v>12</v>
          </cell>
          <cell r="CT15">
            <v>0</v>
          </cell>
          <cell r="CU15">
            <v>728</v>
          </cell>
          <cell r="CV15">
            <v>41</v>
          </cell>
          <cell r="CW15">
            <v>13</v>
          </cell>
          <cell r="CX15">
            <v>7</v>
          </cell>
          <cell r="CY15">
            <v>6</v>
          </cell>
          <cell r="CZ15">
            <v>79</v>
          </cell>
          <cell r="DA15">
            <v>7</v>
          </cell>
        </row>
        <row r="16">
          <cell r="A16" t="str">
            <v>kWh</v>
          </cell>
          <cell r="B16" t="str">
            <v>YV</v>
          </cell>
          <cell r="C16">
            <v>2004</v>
          </cell>
          <cell r="D16">
            <v>37609928</v>
          </cell>
          <cell r="E16">
            <v>1425084299</v>
          </cell>
          <cell r="F16">
            <v>1149895557</v>
          </cell>
          <cell r="G16">
            <v>211134602</v>
          </cell>
          <cell r="H16">
            <v>954965318</v>
          </cell>
          <cell r="I16">
            <v>1638103136</v>
          </cell>
          <cell r="J16">
            <v>1566869038</v>
          </cell>
          <cell r="K16">
            <v>68574646</v>
          </cell>
          <cell r="L16">
            <v>30980687</v>
          </cell>
          <cell r="M16">
            <v>904153126</v>
          </cell>
          <cell r="N16">
            <v>31297146</v>
          </cell>
          <cell r="O16">
            <v>367636690</v>
          </cell>
          <cell r="P16">
            <v>29167075</v>
          </cell>
          <cell r="Q16">
            <v>8528751</v>
          </cell>
          <cell r="R16">
            <v>85370758</v>
          </cell>
          <cell r="S16">
            <v>199496976</v>
          </cell>
          <cell r="T16">
            <v>7960522460</v>
          </cell>
          <cell r="U16">
            <v>892419399</v>
          </cell>
          <cell r="V16">
            <v>408997605</v>
          </cell>
          <cell r="W16">
            <v>64638104</v>
          </cell>
          <cell r="X16">
            <v>572734438</v>
          </cell>
          <cell r="Y16">
            <v>632340069</v>
          </cell>
          <cell r="Z16">
            <v>286529693</v>
          </cell>
          <cell r="AA16">
            <v>81252177</v>
          </cell>
          <cell r="AB16">
            <v>9789935.3000000007</v>
          </cell>
          <cell r="AC16">
            <v>191906813.59999999</v>
          </cell>
          <cell r="AD16">
            <v>987376976.5</v>
          </cell>
          <cell r="AE16">
            <v>924891203</v>
          </cell>
          <cell r="AF16">
            <v>62485773.5</v>
          </cell>
          <cell r="AG16">
            <v>98472447</v>
          </cell>
          <cell r="AH16">
            <v>1570349840</v>
          </cell>
          <cell r="AI16">
            <v>1554235644</v>
          </cell>
          <cell r="AJ16">
            <v>16114196</v>
          </cell>
          <cell r="AK16">
            <v>362422451</v>
          </cell>
          <cell r="AL16">
            <v>454683669</v>
          </cell>
          <cell r="AM16">
            <v>123183299</v>
          </cell>
          <cell r="AN16">
            <v>3048589478</v>
          </cell>
          <cell r="AO16">
            <v>1720550376</v>
          </cell>
          <cell r="AP16">
            <v>1328039102</v>
          </cell>
          <cell r="AQ16">
            <v>27530421.5</v>
          </cell>
          <cell r="AR16">
            <v>208673361</v>
          </cell>
          <cell r="AS16">
            <v>3599518806</v>
          </cell>
          <cell r="AT16">
            <v>22598933403.400002</v>
          </cell>
          <cell r="AU16">
            <v>22579430000</v>
          </cell>
          <cell r="AV16">
            <v>19503403.399999999</v>
          </cell>
          <cell r="AW16">
            <v>7514934346</v>
          </cell>
          <cell r="AX16">
            <v>185208558</v>
          </cell>
          <cell r="AY16">
            <v>110808802</v>
          </cell>
          <cell r="AZ16">
            <v>718541335</v>
          </cell>
          <cell r="BA16">
            <v>1949677336</v>
          </cell>
          <cell r="BB16">
            <v>276130945</v>
          </cell>
          <cell r="BC16">
            <v>127469051.5</v>
          </cell>
          <cell r="BD16">
            <v>3383633950</v>
          </cell>
          <cell r="BE16">
            <v>170225789</v>
          </cell>
          <cell r="BF16">
            <v>229646100.59999999</v>
          </cell>
          <cell r="BG16">
            <v>590836869</v>
          </cell>
          <cell r="BH16">
            <v>3984290</v>
          </cell>
          <cell r="BI16">
            <v>691078575</v>
          </cell>
          <cell r="BJ16">
            <v>657766177</v>
          </cell>
          <cell r="BK16">
            <v>33312398</v>
          </cell>
          <cell r="BL16">
            <v>1200380634</v>
          </cell>
          <cell r="BM16">
            <v>861232370</v>
          </cell>
          <cell r="BN16">
            <v>339148264</v>
          </cell>
          <cell r="BO16">
            <v>168165203</v>
          </cell>
          <cell r="BP16">
            <v>372962643</v>
          </cell>
          <cell r="BQ16">
            <v>590330329</v>
          </cell>
          <cell r="BR16">
            <v>124118006</v>
          </cell>
          <cell r="BS16">
            <v>1728259010</v>
          </cell>
          <cell r="BT16">
            <v>230980179</v>
          </cell>
          <cell r="BU16">
            <v>313903113</v>
          </cell>
          <cell r="BV16">
            <v>1175439752</v>
          </cell>
          <cell r="BW16">
            <v>204676301</v>
          </cell>
          <cell r="BX16">
            <v>89026826.799999997</v>
          </cell>
          <cell r="BY16">
            <v>790191455</v>
          </cell>
          <cell r="BZ16">
            <v>12535309</v>
          </cell>
          <cell r="CA16">
            <v>745571055</v>
          </cell>
          <cell r="CB16">
            <v>32085091</v>
          </cell>
          <cell r="CC16">
            <v>180920537</v>
          </cell>
          <cell r="CD16">
            <v>6430695270</v>
          </cell>
          <cell r="CE16">
            <v>6019556899</v>
          </cell>
          <cell r="CF16">
            <v>411138371</v>
          </cell>
          <cell r="CG16">
            <v>723592739</v>
          </cell>
          <cell r="CH16">
            <v>92881382</v>
          </cell>
          <cell r="CI16">
            <v>128527347</v>
          </cell>
          <cell r="CJ16">
            <v>89665584</v>
          </cell>
          <cell r="CK16">
            <v>356758413</v>
          </cell>
          <cell r="CL16">
            <v>1033807068</v>
          </cell>
          <cell r="CM16">
            <v>237490418</v>
          </cell>
          <cell r="CN16">
            <v>25508050686</v>
          </cell>
          <cell r="CO16">
            <v>2400607118</v>
          </cell>
          <cell r="CP16">
            <v>2277933600</v>
          </cell>
          <cell r="CQ16">
            <v>30882234</v>
          </cell>
          <cell r="CR16">
            <v>91791284</v>
          </cell>
          <cell r="CS16">
            <v>99506595.700000003</v>
          </cell>
          <cell r="CT16">
            <v>1243491867</v>
          </cell>
          <cell r="CU16">
            <v>489398304</v>
          </cell>
          <cell r="CV16">
            <v>94234305</v>
          </cell>
          <cell r="CW16">
            <v>150385613.59999999</v>
          </cell>
          <cell r="CX16">
            <v>467597700</v>
          </cell>
          <cell r="CY16">
            <v>336593577</v>
          </cell>
          <cell r="CZ16">
            <v>386398550</v>
          </cell>
          <cell r="DA16">
            <v>415036402</v>
          </cell>
        </row>
        <row r="17">
          <cell r="A17" t="str">
            <v>kWh - Residential</v>
          </cell>
          <cell r="B17" t="str">
            <v>YVR</v>
          </cell>
          <cell r="C17">
            <v>2004</v>
          </cell>
          <cell r="D17">
            <v>11274364</v>
          </cell>
          <cell r="E17">
            <v>497770378</v>
          </cell>
          <cell r="F17">
            <v>260765322</v>
          </cell>
          <cell r="G17">
            <v>82022862</v>
          </cell>
          <cell r="H17">
            <v>272046217</v>
          </cell>
          <cell r="I17">
            <v>503259913</v>
          </cell>
          <cell r="J17">
            <v>392317140</v>
          </cell>
          <cell r="K17">
            <v>46307549</v>
          </cell>
          <cell r="L17">
            <v>15978327</v>
          </cell>
          <cell r="M17">
            <v>246887434</v>
          </cell>
          <cell r="N17">
            <v>12250721</v>
          </cell>
          <cell r="O17">
            <v>120918643</v>
          </cell>
          <cell r="P17">
            <v>18802591</v>
          </cell>
          <cell r="Q17">
            <v>5473426</v>
          </cell>
          <cell r="R17">
            <v>30135637</v>
          </cell>
          <cell r="S17">
            <v>96637316</v>
          </cell>
          <cell r="T17">
            <v>1542805550</v>
          </cell>
          <cell r="U17">
            <v>646622517</v>
          </cell>
          <cell r="V17">
            <v>129873121</v>
          </cell>
          <cell r="W17">
            <v>37133425</v>
          </cell>
          <cell r="X17">
            <v>274259546</v>
          </cell>
          <cell r="Y17">
            <v>140968240</v>
          </cell>
          <cell r="Z17">
            <v>123000551</v>
          </cell>
          <cell r="AA17">
            <v>38013472</v>
          </cell>
          <cell r="AB17">
            <v>6129549</v>
          </cell>
          <cell r="AC17">
            <v>96302388.5</v>
          </cell>
          <cell r="AD17">
            <v>418913298</v>
          </cell>
          <cell r="AE17">
            <v>388929025</v>
          </cell>
          <cell r="AF17">
            <v>29984273</v>
          </cell>
          <cell r="AG17">
            <v>80278912</v>
          </cell>
          <cell r="AH17">
            <v>332021153</v>
          </cell>
          <cell r="AI17">
            <v>319467005</v>
          </cell>
          <cell r="AJ17">
            <v>12554148</v>
          </cell>
          <cell r="AK17">
            <v>172248238</v>
          </cell>
          <cell r="AL17">
            <v>188074010</v>
          </cell>
          <cell r="AM17">
            <v>28812287</v>
          </cell>
          <cell r="AN17">
            <v>1626211541</v>
          </cell>
          <cell r="AO17">
            <v>1240883023</v>
          </cell>
          <cell r="AP17">
            <v>385328518</v>
          </cell>
          <cell r="AQ17">
            <v>15988104</v>
          </cell>
          <cell r="AR17">
            <v>52414724</v>
          </cell>
          <cell r="AS17">
            <v>966448805</v>
          </cell>
          <cell r="AT17">
            <v>12577018339</v>
          </cell>
          <cell r="AU17">
            <v>12566080000</v>
          </cell>
          <cell r="AV17">
            <v>10938339</v>
          </cell>
          <cell r="AW17">
            <v>2266750286</v>
          </cell>
          <cell r="AX17">
            <v>156824661</v>
          </cell>
          <cell r="AY17">
            <v>42066428</v>
          </cell>
          <cell r="AZ17">
            <v>198312550</v>
          </cell>
          <cell r="BA17">
            <v>592055944</v>
          </cell>
          <cell r="BB17">
            <v>69554949</v>
          </cell>
          <cell r="BC17">
            <v>80665379</v>
          </cell>
          <cell r="BD17">
            <v>1112109365</v>
          </cell>
          <cell r="BE17">
            <v>59150220</v>
          </cell>
          <cell r="BF17">
            <v>46191627.299999997</v>
          </cell>
          <cell r="BG17">
            <v>170357087</v>
          </cell>
          <cell r="BH17">
            <v>1522966</v>
          </cell>
          <cell r="BI17">
            <v>253091369</v>
          </cell>
          <cell r="BJ17">
            <v>220448036</v>
          </cell>
          <cell r="BK17">
            <v>32643333</v>
          </cell>
          <cell r="BL17">
            <v>413729440</v>
          </cell>
          <cell r="BM17">
            <v>262252207</v>
          </cell>
          <cell r="BN17">
            <v>151477233</v>
          </cell>
          <cell r="BO17">
            <v>59183003</v>
          </cell>
          <cell r="BP17">
            <v>144181978</v>
          </cell>
          <cell r="BQ17">
            <v>213743834</v>
          </cell>
          <cell r="BR17">
            <v>39972935</v>
          </cell>
          <cell r="BS17">
            <v>526841876</v>
          </cell>
          <cell r="BT17">
            <v>76313591</v>
          </cell>
          <cell r="BU17">
            <v>107069794</v>
          </cell>
          <cell r="BV17">
            <v>474309661</v>
          </cell>
          <cell r="BW17">
            <v>80414342</v>
          </cell>
          <cell r="BX17">
            <v>37450474.5</v>
          </cell>
          <cell r="BY17">
            <v>285057855</v>
          </cell>
          <cell r="BZ17">
            <v>6864409</v>
          </cell>
          <cell r="CA17">
            <v>266212890</v>
          </cell>
          <cell r="CB17">
            <v>11980556</v>
          </cell>
          <cell r="CC17">
            <v>61221620</v>
          </cell>
          <cell r="CD17">
            <v>1889604391</v>
          </cell>
          <cell r="CE17">
            <v>1743713761</v>
          </cell>
          <cell r="CF17">
            <v>145890630</v>
          </cell>
          <cell r="CG17">
            <v>352871458</v>
          </cell>
          <cell r="CH17">
            <v>31096168</v>
          </cell>
          <cell r="CI17">
            <v>47583355</v>
          </cell>
          <cell r="CJ17">
            <v>33256852</v>
          </cell>
          <cell r="CK17">
            <v>107351758</v>
          </cell>
          <cell r="CL17">
            <v>354174194</v>
          </cell>
          <cell r="CM17">
            <v>51089457</v>
          </cell>
          <cell r="CN17">
            <v>5428344270</v>
          </cell>
          <cell r="CO17">
            <v>899643945</v>
          </cell>
          <cell r="CP17">
            <v>831049290</v>
          </cell>
          <cell r="CQ17">
            <v>20831597</v>
          </cell>
          <cell r="CR17">
            <v>47763058</v>
          </cell>
          <cell r="CS17">
            <v>70392797.900000006</v>
          </cell>
          <cell r="CT17">
            <v>384340263</v>
          </cell>
          <cell r="CU17">
            <v>158515644</v>
          </cell>
          <cell r="CV17">
            <v>25762158.699999999</v>
          </cell>
          <cell r="CW17">
            <v>27244635</v>
          </cell>
          <cell r="CX17">
            <v>16477650</v>
          </cell>
          <cell r="CY17">
            <v>264678630</v>
          </cell>
          <cell r="CZ17">
            <v>311725936</v>
          </cell>
          <cell r="DA17">
            <v>106267960</v>
          </cell>
        </row>
        <row r="18">
          <cell r="A18" t="str">
            <v xml:space="preserve">kWh- General Service </v>
          </cell>
          <cell r="C18">
            <v>2004</v>
          </cell>
          <cell r="D18">
            <v>5851568</v>
          </cell>
          <cell r="E18">
            <v>916195637</v>
          </cell>
          <cell r="F18">
            <v>514725218</v>
          </cell>
          <cell r="G18">
            <v>127387069</v>
          </cell>
          <cell r="H18">
            <v>676075048</v>
          </cell>
          <cell r="I18">
            <v>1125932307</v>
          </cell>
          <cell r="J18">
            <v>920593066</v>
          </cell>
          <cell r="K18">
            <v>22267097</v>
          </cell>
          <cell r="L18">
            <v>14757626</v>
          </cell>
          <cell r="M18">
            <v>589189744</v>
          </cell>
          <cell r="N18">
            <v>18635363</v>
          </cell>
          <cell r="O18">
            <v>148204045</v>
          </cell>
          <cell r="P18">
            <v>10005041</v>
          </cell>
          <cell r="Q18">
            <v>3040782</v>
          </cell>
          <cell r="R18">
            <v>55155426</v>
          </cell>
          <cell r="S18">
            <v>100461615</v>
          </cell>
          <cell r="T18">
            <v>5373624510</v>
          </cell>
          <cell r="U18">
            <v>245796882</v>
          </cell>
          <cell r="V18">
            <v>200708243</v>
          </cell>
          <cell r="W18">
            <v>27504679</v>
          </cell>
          <cell r="X18">
            <v>292146460</v>
          </cell>
          <cell r="Y18">
            <v>444007379</v>
          </cell>
          <cell r="Z18">
            <v>160005351</v>
          </cell>
          <cell r="AA18">
            <v>42017331</v>
          </cell>
          <cell r="AB18">
            <v>3549431</v>
          </cell>
          <cell r="AC18">
            <v>62544135.799999997</v>
          </cell>
          <cell r="AD18">
            <v>562238152.5</v>
          </cell>
          <cell r="AE18">
            <v>530480956</v>
          </cell>
          <cell r="AF18">
            <v>31757196.5</v>
          </cell>
          <cell r="AG18">
            <v>18193535</v>
          </cell>
          <cell r="AH18">
            <v>967366365</v>
          </cell>
          <cell r="AI18">
            <v>963996100</v>
          </cell>
          <cell r="AJ18">
            <v>3370265</v>
          </cell>
          <cell r="AK18">
            <v>187321835</v>
          </cell>
          <cell r="AL18">
            <v>263770204</v>
          </cell>
          <cell r="AM18">
            <v>92479859</v>
          </cell>
          <cell r="AN18">
            <v>1077438647</v>
          </cell>
          <cell r="AO18">
            <v>479667353</v>
          </cell>
          <cell r="AP18">
            <v>597771294</v>
          </cell>
          <cell r="AQ18">
            <v>11194391.699999999</v>
          </cell>
          <cell r="AR18">
            <v>110541799</v>
          </cell>
          <cell r="AS18">
            <v>2317026840</v>
          </cell>
          <cell r="AT18">
            <v>8139378720.8000002</v>
          </cell>
          <cell r="AU18">
            <v>8131120000</v>
          </cell>
          <cell r="AV18">
            <v>8258720.7999999998</v>
          </cell>
          <cell r="AW18">
            <v>4589510549</v>
          </cell>
          <cell r="AX18">
            <v>28383897</v>
          </cell>
          <cell r="AY18">
            <v>67009539</v>
          </cell>
          <cell r="AZ18">
            <v>373724321</v>
          </cell>
          <cell r="BA18">
            <v>1106627248</v>
          </cell>
          <cell r="BB18">
            <v>204628460</v>
          </cell>
          <cell r="BC18">
            <v>46760773</v>
          </cell>
          <cell r="BD18">
            <v>2020607188</v>
          </cell>
          <cell r="BE18">
            <v>109480670</v>
          </cell>
          <cell r="BF18">
            <v>182266080.5</v>
          </cell>
          <cell r="BG18">
            <v>333180161</v>
          </cell>
          <cell r="BH18">
            <v>2406853</v>
          </cell>
          <cell r="BI18">
            <v>432873993</v>
          </cell>
          <cell r="BJ18">
            <v>432680766</v>
          </cell>
          <cell r="BK18">
            <v>193227</v>
          </cell>
          <cell r="BL18">
            <v>779052740</v>
          </cell>
          <cell r="BM18">
            <v>593200382</v>
          </cell>
          <cell r="BN18">
            <v>185852358</v>
          </cell>
          <cell r="BO18">
            <v>107890712</v>
          </cell>
          <cell r="BP18">
            <v>224757899</v>
          </cell>
          <cell r="BQ18">
            <v>372493595</v>
          </cell>
          <cell r="BR18">
            <v>84145071</v>
          </cell>
          <cell r="BS18">
            <v>958302564</v>
          </cell>
          <cell r="BT18">
            <v>152954047</v>
          </cell>
          <cell r="BU18">
            <v>203857017</v>
          </cell>
          <cell r="BV18">
            <v>580242799</v>
          </cell>
          <cell r="BW18">
            <v>121349821</v>
          </cell>
          <cell r="BX18">
            <v>50637675.5</v>
          </cell>
          <cell r="BY18">
            <v>433386010</v>
          </cell>
          <cell r="BZ18">
            <v>5548361</v>
          </cell>
          <cell r="CA18">
            <v>408042618</v>
          </cell>
          <cell r="CB18">
            <v>19795031</v>
          </cell>
          <cell r="CC18">
            <v>119535239</v>
          </cell>
          <cell r="CD18">
            <v>4100860575</v>
          </cell>
          <cell r="CE18">
            <v>3837997767</v>
          </cell>
          <cell r="CF18">
            <v>262862808</v>
          </cell>
          <cell r="CG18">
            <v>363462340</v>
          </cell>
          <cell r="CH18">
            <v>60695754</v>
          </cell>
          <cell r="CI18">
            <v>79453892</v>
          </cell>
          <cell r="CJ18">
            <v>55938540</v>
          </cell>
          <cell r="CK18">
            <v>211700743</v>
          </cell>
          <cell r="CL18">
            <v>620754157</v>
          </cell>
          <cell r="CM18">
            <v>184863682</v>
          </cell>
          <cell r="CN18">
            <v>17377227059</v>
          </cell>
          <cell r="CO18">
            <v>1301229371</v>
          </cell>
          <cell r="CP18">
            <v>1247763332</v>
          </cell>
          <cell r="CQ18">
            <v>10050637</v>
          </cell>
          <cell r="CR18">
            <v>43415402</v>
          </cell>
          <cell r="CS18">
            <v>27624552.5</v>
          </cell>
          <cell r="CT18">
            <v>755367504</v>
          </cell>
          <cell r="CU18">
            <v>202306852</v>
          </cell>
          <cell r="CV18">
            <v>67662212.299999997</v>
          </cell>
          <cell r="CW18">
            <v>52956449</v>
          </cell>
          <cell r="CX18">
            <v>450663160</v>
          </cell>
          <cell r="CY18">
            <v>71914947</v>
          </cell>
          <cell r="CZ18">
            <v>74672614</v>
          </cell>
          <cell r="DA18">
            <v>279179834</v>
          </cell>
        </row>
        <row r="19">
          <cell r="A19" t="str">
            <v>kWh- Large User, Sub- Transmission, Intermediate/ Embedded Distributor</v>
          </cell>
          <cell r="C19">
            <v>2004</v>
          </cell>
          <cell r="D19">
            <v>19941497</v>
          </cell>
          <cell r="E19">
            <v>0</v>
          </cell>
          <cell r="F19">
            <v>365463747</v>
          </cell>
          <cell r="G19">
            <v>0</v>
          </cell>
          <cell r="H19">
            <v>0</v>
          </cell>
          <cell r="I19">
            <v>0</v>
          </cell>
          <cell r="J19">
            <v>244471838</v>
          </cell>
          <cell r="K19">
            <v>0</v>
          </cell>
          <cell r="L19">
            <v>0</v>
          </cell>
          <cell r="M19">
            <v>59750392</v>
          </cell>
          <cell r="N19">
            <v>0</v>
          </cell>
          <cell r="O19">
            <v>96595889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1004757724</v>
          </cell>
          <cell r="U19">
            <v>0</v>
          </cell>
          <cell r="V19">
            <v>74643139</v>
          </cell>
          <cell r="W19">
            <v>0</v>
          </cell>
          <cell r="X19">
            <v>0</v>
          </cell>
          <cell r="Y19">
            <v>43466758</v>
          </cell>
          <cell r="Z19">
            <v>0</v>
          </cell>
          <cell r="AA19">
            <v>0</v>
          </cell>
          <cell r="AB19">
            <v>0</v>
          </cell>
          <cell r="AC19">
            <v>32491658.300000001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262462104</v>
          </cell>
          <cell r="AI19">
            <v>262462104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334113768</v>
          </cell>
          <cell r="AO19">
            <v>0</v>
          </cell>
          <cell r="AP19">
            <v>334113768</v>
          </cell>
          <cell r="AQ19">
            <v>0</v>
          </cell>
          <cell r="AR19">
            <v>44692716</v>
          </cell>
          <cell r="AS19">
            <v>294248777</v>
          </cell>
          <cell r="AT19">
            <v>1749000000</v>
          </cell>
          <cell r="AU19">
            <v>1749000000</v>
          </cell>
          <cell r="AV19">
            <v>0</v>
          </cell>
          <cell r="AW19">
            <v>621338901</v>
          </cell>
          <cell r="AX19">
            <v>0</v>
          </cell>
          <cell r="AY19">
            <v>0</v>
          </cell>
          <cell r="AZ19">
            <v>142814760</v>
          </cell>
          <cell r="BA19">
            <v>235977980</v>
          </cell>
          <cell r="BB19">
            <v>0</v>
          </cell>
          <cell r="BC19">
            <v>0</v>
          </cell>
          <cell r="BD19">
            <v>226759260</v>
          </cell>
          <cell r="BE19">
            <v>0</v>
          </cell>
          <cell r="BF19">
            <v>0</v>
          </cell>
          <cell r="BG19">
            <v>83457792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231154045</v>
          </cell>
          <cell r="BT19">
            <v>0</v>
          </cell>
          <cell r="BU19">
            <v>0</v>
          </cell>
          <cell r="BV19">
            <v>112144197</v>
          </cell>
          <cell r="BW19">
            <v>0</v>
          </cell>
          <cell r="BX19">
            <v>0</v>
          </cell>
          <cell r="BY19">
            <v>64756589</v>
          </cell>
          <cell r="BZ19">
            <v>0</v>
          </cell>
          <cell r="CA19">
            <v>64756589</v>
          </cell>
          <cell r="CB19">
            <v>0</v>
          </cell>
          <cell r="CC19">
            <v>0</v>
          </cell>
          <cell r="CD19">
            <v>402727206</v>
          </cell>
          <cell r="CE19">
            <v>402727206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34831328</v>
          </cell>
          <cell r="CL19">
            <v>48081084</v>
          </cell>
          <cell r="CM19">
            <v>0</v>
          </cell>
          <cell r="CN19">
            <v>2593568077</v>
          </cell>
          <cell r="CO19">
            <v>184659451</v>
          </cell>
          <cell r="CP19">
            <v>184659451</v>
          </cell>
          <cell r="CQ19">
            <v>0</v>
          </cell>
          <cell r="CR19">
            <v>0</v>
          </cell>
          <cell r="CS19">
            <v>0</v>
          </cell>
          <cell r="CT19">
            <v>97056943</v>
          </cell>
          <cell r="CU19">
            <v>122885824</v>
          </cell>
          <cell r="CV19">
            <v>0</v>
          </cell>
          <cell r="CW19">
            <v>69093770.599999994</v>
          </cell>
          <cell r="CX19">
            <v>0</v>
          </cell>
          <cell r="CY19">
            <v>0</v>
          </cell>
          <cell r="CZ19">
            <v>0</v>
          </cell>
          <cell r="DA19">
            <v>27034727</v>
          </cell>
        </row>
        <row r="20">
          <cell r="A20" t="str">
            <v>kWh- Street Lighting</v>
          </cell>
          <cell r="B20" t="str">
            <v>YVST</v>
          </cell>
          <cell r="C20">
            <v>2004</v>
          </cell>
          <cell r="D20">
            <v>540437</v>
          </cell>
          <cell r="E20">
            <v>11118284</v>
          </cell>
          <cell r="F20">
            <v>8219873</v>
          </cell>
          <cell r="G20">
            <v>1504641</v>
          </cell>
          <cell r="H20">
            <v>6269378</v>
          </cell>
          <cell r="I20">
            <v>8910916</v>
          </cell>
          <cell r="J20">
            <v>9486994</v>
          </cell>
          <cell r="K20">
            <v>0</v>
          </cell>
          <cell r="L20">
            <v>221064</v>
          </cell>
          <cell r="M20">
            <v>7885370</v>
          </cell>
          <cell r="N20">
            <v>363169</v>
          </cell>
          <cell r="O20">
            <v>1918113</v>
          </cell>
          <cell r="P20">
            <v>359443</v>
          </cell>
          <cell r="Q20">
            <v>7271</v>
          </cell>
          <cell r="R20">
            <v>38612</v>
          </cell>
          <cell r="S20">
            <v>2398045</v>
          </cell>
          <cell r="T20">
            <v>39334676</v>
          </cell>
          <cell r="U20">
            <v>0</v>
          </cell>
          <cell r="V20">
            <v>3529828</v>
          </cell>
          <cell r="W20">
            <v>0</v>
          </cell>
          <cell r="X20">
            <v>5902291</v>
          </cell>
          <cell r="Y20">
            <v>3753742</v>
          </cell>
          <cell r="Z20">
            <v>2682876</v>
          </cell>
          <cell r="AA20">
            <v>1221374</v>
          </cell>
          <cell r="AB20">
            <v>110955.3</v>
          </cell>
          <cell r="AC20">
            <v>568631</v>
          </cell>
          <cell r="AD20">
            <v>5818353.7000000002</v>
          </cell>
          <cell r="AE20">
            <v>5119876</v>
          </cell>
          <cell r="AF20">
            <v>698477.7</v>
          </cell>
          <cell r="AG20">
            <v>0</v>
          </cell>
          <cell r="AH20">
            <v>8371711</v>
          </cell>
          <cell r="AI20">
            <v>8181928</v>
          </cell>
          <cell r="AJ20">
            <v>189783</v>
          </cell>
          <cell r="AK20">
            <v>2280012</v>
          </cell>
          <cell r="AL20">
            <v>2495616</v>
          </cell>
          <cell r="AM20">
            <v>1210749</v>
          </cell>
          <cell r="AN20">
            <v>10470633</v>
          </cell>
          <cell r="AO20">
            <v>0</v>
          </cell>
          <cell r="AP20">
            <v>10470633</v>
          </cell>
          <cell r="AQ20">
            <v>347925.8</v>
          </cell>
          <cell r="AR20">
            <v>922378</v>
          </cell>
          <cell r="AS20">
            <v>21710597</v>
          </cell>
          <cell r="AT20">
            <v>109773499.59999999</v>
          </cell>
          <cell r="AU20">
            <v>109467156</v>
          </cell>
          <cell r="AV20">
            <v>306343.59999999998</v>
          </cell>
          <cell r="AW20">
            <v>37334610</v>
          </cell>
          <cell r="AX20">
            <v>0</v>
          </cell>
          <cell r="AY20">
            <v>1732835</v>
          </cell>
          <cell r="AZ20">
            <v>3689704</v>
          </cell>
          <cell r="BA20">
            <v>15016164</v>
          </cell>
          <cell r="BB20">
            <v>1906002</v>
          </cell>
          <cell r="BC20">
            <v>0</v>
          </cell>
          <cell r="BD20">
            <v>23212004</v>
          </cell>
          <cell r="BE20">
            <v>1548580</v>
          </cell>
          <cell r="BF20">
            <v>1141118</v>
          </cell>
          <cell r="BG20">
            <v>3650549</v>
          </cell>
          <cell r="BH20">
            <v>54471</v>
          </cell>
          <cell r="BI20">
            <v>4794254</v>
          </cell>
          <cell r="BJ20">
            <v>4319316</v>
          </cell>
          <cell r="BK20">
            <v>474938</v>
          </cell>
          <cell r="BL20">
            <v>7250460</v>
          </cell>
          <cell r="BM20">
            <v>5718166</v>
          </cell>
          <cell r="BN20">
            <v>1532294</v>
          </cell>
          <cell r="BO20">
            <v>931847</v>
          </cell>
          <cell r="BP20">
            <v>3699808</v>
          </cell>
          <cell r="BQ20">
            <v>3441056</v>
          </cell>
          <cell r="BR20">
            <v>0</v>
          </cell>
          <cell r="BS20">
            <v>11795987</v>
          </cell>
          <cell r="BT20">
            <v>1578693</v>
          </cell>
          <cell r="BU20">
            <v>2516661</v>
          </cell>
          <cell r="BV20">
            <v>8702376</v>
          </cell>
          <cell r="BW20">
            <v>2630856</v>
          </cell>
          <cell r="BX20">
            <v>921748.7</v>
          </cell>
          <cell r="BY20">
            <v>5980324</v>
          </cell>
          <cell r="BZ20">
            <v>122539</v>
          </cell>
          <cell r="CA20">
            <v>5588950</v>
          </cell>
          <cell r="CB20">
            <v>268835</v>
          </cell>
          <cell r="CC20">
            <v>159099</v>
          </cell>
          <cell r="CD20">
            <v>36912318</v>
          </cell>
          <cell r="CE20">
            <v>34573880</v>
          </cell>
          <cell r="CF20">
            <v>2338438</v>
          </cell>
          <cell r="CG20">
            <v>6973456</v>
          </cell>
          <cell r="CH20">
            <v>1089460</v>
          </cell>
          <cell r="CI20">
            <v>1431216</v>
          </cell>
          <cell r="CJ20">
            <v>470192</v>
          </cell>
          <cell r="CK20">
            <v>2874584</v>
          </cell>
          <cell r="CL20">
            <v>10732983</v>
          </cell>
          <cell r="CM20">
            <v>1411531</v>
          </cell>
          <cell r="CN20">
            <v>108911280</v>
          </cell>
          <cell r="CO20">
            <v>14198346</v>
          </cell>
          <cell r="CP20">
            <v>13636431</v>
          </cell>
          <cell r="CQ20">
            <v>0</v>
          </cell>
          <cell r="CR20">
            <v>561915</v>
          </cell>
          <cell r="CS20">
            <v>1481841.3</v>
          </cell>
          <cell r="CT20">
            <v>6727157</v>
          </cell>
          <cell r="CU20">
            <v>4669826</v>
          </cell>
          <cell r="CV20">
            <v>768830</v>
          </cell>
          <cell r="CW20">
            <v>1067640</v>
          </cell>
          <cell r="CX20">
            <v>441449</v>
          </cell>
          <cell r="CY20">
            <v>0</v>
          </cell>
          <cell r="CZ20">
            <v>0</v>
          </cell>
          <cell r="DA20">
            <v>2515721</v>
          </cell>
        </row>
        <row r="21">
          <cell r="A21" t="str">
            <v>kWh- Sentinel Lighting</v>
          </cell>
          <cell r="B21" t="str">
            <v>YVSL</v>
          </cell>
          <cell r="C21">
            <v>2004</v>
          </cell>
          <cell r="D21">
            <v>2062</v>
          </cell>
          <cell r="E21">
            <v>0</v>
          </cell>
          <cell r="F21">
            <v>721397</v>
          </cell>
          <cell r="G21">
            <v>220030</v>
          </cell>
          <cell r="H21">
            <v>574675</v>
          </cell>
          <cell r="I21">
            <v>0</v>
          </cell>
          <cell r="J21">
            <v>0</v>
          </cell>
          <cell r="K21">
            <v>0</v>
          </cell>
          <cell r="L21">
            <v>23670</v>
          </cell>
          <cell r="M21">
            <v>440186</v>
          </cell>
          <cell r="N21">
            <v>47893</v>
          </cell>
          <cell r="O21">
            <v>0</v>
          </cell>
          <cell r="P21">
            <v>0</v>
          </cell>
          <cell r="Q21">
            <v>7272</v>
          </cell>
          <cell r="R21">
            <v>41083</v>
          </cell>
          <cell r="S21">
            <v>0</v>
          </cell>
          <cell r="T21">
            <v>0</v>
          </cell>
          <cell r="U21">
            <v>0</v>
          </cell>
          <cell r="V21">
            <v>243274</v>
          </cell>
          <cell r="W21">
            <v>0</v>
          </cell>
          <cell r="X21">
            <v>426141</v>
          </cell>
          <cell r="Y21">
            <v>143950</v>
          </cell>
          <cell r="Z21">
            <v>840915</v>
          </cell>
          <cell r="AA21">
            <v>0</v>
          </cell>
          <cell r="AB21">
            <v>0</v>
          </cell>
          <cell r="AC21">
            <v>0</v>
          </cell>
          <cell r="AD21">
            <v>407172.3</v>
          </cell>
          <cell r="AE21">
            <v>361346</v>
          </cell>
          <cell r="AF21">
            <v>45826.3</v>
          </cell>
          <cell r="AG21">
            <v>0</v>
          </cell>
          <cell r="AH21">
            <v>128507</v>
          </cell>
          <cell r="AI21">
            <v>128507</v>
          </cell>
          <cell r="AJ21">
            <v>0</v>
          </cell>
          <cell r="AK21">
            <v>572366</v>
          </cell>
          <cell r="AL21">
            <v>343839</v>
          </cell>
          <cell r="AM21">
            <v>680404</v>
          </cell>
          <cell r="AN21">
            <v>354889</v>
          </cell>
          <cell r="AO21">
            <v>0</v>
          </cell>
          <cell r="AP21">
            <v>354889</v>
          </cell>
          <cell r="AQ21">
            <v>0</v>
          </cell>
          <cell r="AR21">
            <v>101744</v>
          </cell>
          <cell r="AS21">
            <v>83787</v>
          </cell>
          <cell r="AT21">
            <v>23762844</v>
          </cell>
          <cell r="AU21">
            <v>23762844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41534</v>
          </cell>
          <cell r="BC21">
            <v>42899.5</v>
          </cell>
          <cell r="BD21">
            <v>946133</v>
          </cell>
          <cell r="BE21">
            <v>46319</v>
          </cell>
          <cell r="BF21">
            <v>47274.8</v>
          </cell>
          <cell r="BG21">
            <v>191280</v>
          </cell>
          <cell r="BH21">
            <v>0</v>
          </cell>
          <cell r="BI21">
            <v>318959</v>
          </cell>
          <cell r="BJ21">
            <v>318059</v>
          </cell>
          <cell r="BK21">
            <v>900</v>
          </cell>
          <cell r="BL21">
            <v>347994</v>
          </cell>
          <cell r="BM21">
            <v>61615</v>
          </cell>
          <cell r="BN21">
            <v>286379</v>
          </cell>
          <cell r="BO21">
            <v>159641</v>
          </cell>
          <cell r="BP21">
            <v>322958</v>
          </cell>
          <cell r="BQ21">
            <v>651844</v>
          </cell>
          <cell r="BR21">
            <v>0</v>
          </cell>
          <cell r="BS21">
            <v>164538</v>
          </cell>
          <cell r="BT21">
            <v>133848</v>
          </cell>
          <cell r="BU21">
            <v>459641</v>
          </cell>
          <cell r="BV21">
            <v>40719</v>
          </cell>
          <cell r="BW21">
            <v>281282</v>
          </cell>
          <cell r="BX21">
            <v>16928.099999999999</v>
          </cell>
          <cell r="BY21">
            <v>1010677</v>
          </cell>
          <cell r="BZ21">
            <v>0</v>
          </cell>
          <cell r="CA21">
            <v>970008</v>
          </cell>
          <cell r="CB21">
            <v>40669</v>
          </cell>
          <cell r="CC21">
            <v>4579</v>
          </cell>
          <cell r="CD21">
            <v>590780</v>
          </cell>
          <cell r="CE21">
            <v>544285</v>
          </cell>
          <cell r="CF21">
            <v>46495</v>
          </cell>
          <cell r="CG21">
            <v>285485</v>
          </cell>
          <cell r="CH21">
            <v>0</v>
          </cell>
          <cell r="CI21">
            <v>58884</v>
          </cell>
          <cell r="CJ21">
            <v>0</v>
          </cell>
          <cell r="CK21">
            <v>0</v>
          </cell>
          <cell r="CL21">
            <v>64650</v>
          </cell>
          <cell r="CM21">
            <v>125748</v>
          </cell>
          <cell r="CN21">
            <v>0</v>
          </cell>
          <cell r="CO21">
            <v>876005</v>
          </cell>
          <cell r="CP21">
            <v>825096</v>
          </cell>
          <cell r="CQ21">
            <v>0</v>
          </cell>
          <cell r="CR21">
            <v>50909</v>
          </cell>
          <cell r="CS21">
            <v>7404</v>
          </cell>
          <cell r="CT21">
            <v>0</v>
          </cell>
          <cell r="CU21">
            <v>1020158</v>
          </cell>
          <cell r="CV21">
            <v>41104</v>
          </cell>
          <cell r="CW21">
            <v>23119</v>
          </cell>
          <cell r="CX21">
            <v>15441</v>
          </cell>
          <cell r="CY21">
            <v>0</v>
          </cell>
          <cell r="CZ21">
            <v>0</v>
          </cell>
          <cell r="DA21">
            <v>38160</v>
          </cell>
        </row>
        <row r="22">
          <cell r="A22" t="str">
            <v>kW</v>
          </cell>
          <cell r="B22" t="str">
            <v>YD</v>
          </cell>
          <cell r="C22">
            <v>2004</v>
          </cell>
          <cell r="D22">
            <v>45593.4</v>
          </cell>
          <cell r="E22">
            <v>1873486</v>
          </cell>
          <cell r="F22">
            <v>1501581</v>
          </cell>
          <cell r="G22">
            <v>493322</v>
          </cell>
          <cell r="H22">
            <v>1463693</v>
          </cell>
          <cell r="I22">
            <v>2459547.2000000002</v>
          </cell>
          <cell r="J22">
            <v>2491204</v>
          </cell>
          <cell r="K22">
            <v>212814.4</v>
          </cell>
          <cell r="L22">
            <v>24947.9</v>
          </cell>
          <cell r="M22">
            <v>1410271</v>
          </cell>
          <cell r="N22">
            <v>81902</v>
          </cell>
          <cell r="O22">
            <v>680283</v>
          </cell>
          <cell r="P22">
            <v>19699</v>
          </cell>
          <cell r="Q22">
            <v>17057</v>
          </cell>
          <cell r="R22">
            <v>47998</v>
          </cell>
          <cell r="S22">
            <v>0</v>
          </cell>
          <cell r="T22">
            <v>13005242</v>
          </cell>
          <cell r="U22">
            <v>4919783</v>
          </cell>
          <cell r="V22">
            <v>549315</v>
          </cell>
          <cell r="W22">
            <v>0</v>
          </cell>
          <cell r="X22">
            <v>533079.69999999995</v>
          </cell>
          <cell r="Y22">
            <v>1152800</v>
          </cell>
          <cell r="Z22">
            <v>339954</v>
          </cell>
          <cell r="AA22">
            <v>63397</v>
          </cell>
          <cell r="AB22">
            <v>7845</v>
          </cell>
          <cell r="AC22">
            <v>157922.4</v>
          </cell>
          <cell r="AD22">
            <v>957859.7</v>
          </cell>
          <cell r="AE22">
            <v>906024</v>
          </cell>
          <cell r="AF22">
            <v>51835.7</v>
          </cell>
          <cell r="AG22">
            <v>183044</v>
          </cell>
          <cell r="AH22">
            <v>2443494</v>
          </cell>
          <cell r="AI22">
            <v>2442155</v>
          </cell>
          <cell r="AJ22">
            <v>1339</v>
          </cell>
          <cell r="AK22">
            <v>389565</v>
          </cell>
          <cell r="AL22">
            <v>806758</v>
          </cell>
          <cell r="AM22">
            <v>176186</v>
          </cell>
          <cell r="AN22">
            <v>9834326</v>
          </cell>
          <cell r="AO22">
            <v>7950640</v>
          </cell>
          <cell r="AP22">
            <v>1883686</v>
          </cell>
          <cell r="AQ22">
            <v>13516</v>
          </cell>
          <cell r="AR22">
            <v>284112</v>
          </cell>
          <cell r="AS22">
            <v>5486766</v>
          </cell>
          <cell r="AT22">
            <v>23445617.199999999</v>
          </cell>
          <cell r="AU22">
            <v>23429600</v>
          </cell>
          <cell r="AV22">
            <v>16017.2</v>
          </cell>
          <cell r="AW22">
            <v>9824794</v>
          </cell>
          <cell r="AX22">
            <v>123264</v>
          </cell>
          <cell r="AY22">
            <v>142985</v>
          </cell>
          <cell r="AZ22">
            <v>1064164</v>
          </cell>
          <cell r="BA22">
            <v>2775977</v>
          </cell>
          <cell r="BB22">
            <v>437521</v>
          </cell>
          <cell r="BC22">
            <v>228040.6</v>
          </cell>
          <cell r="BD22">
            <v>4371558</v>
          </cell>
          <cell r="BE22">
            <v>303130</v>
          </cell>
          <cell r="BF22">
            <v>382327.5</v>
          </cell>
          <cell r="BG22">
            <v>841710</v>
          </cell>
          <cell r="BH22">
            <v>0</v>
          </cell>
          <cell r="BI22">
            <v>811556.3</v>
          </cell>
          <cell r="BJ22">
            <v>798285</v>
          </cell>
          <cell r="BK22">
            <v>13271.3</v>
          </cell>
          <cell r="BL22">
            <v>1680083</v>
          </cell>
          <cell r="BM22">
            <v>1245299</v>
          </cell>
          <cell r="BN22">
            <v>434784</v>
          </cell>
          <cell r="BO22">
            <v>199394</v>
          </cell>
          <cell r="BP22">
            <v>526388</v>
          </cell>
          <cell r="BQ22">
            <v>660698</v>
          </cell>
          <cell r="BR22">
            <v>0</v>
          </cell>
          <cell r="BS22">
            <v>2724011</v>
          </cell>
          <cell r="BT22">
            <v>298747</v>
          </cell>
          <cell r="BU22">
            <v>400120</v>
          </cell>
          <cell r="BV22">
            <v>1359377</v>
          </cell>
          <cell r="BW22">
            <v>199324</v>
          </cell>
          <cell r="BX22">
            <v>0</v>
          </cell>
          <cell r="BY22">
            <v>939354</v>
          </cell>
          <cell r="BZ22">
            <v>8242</v>
          </cell>
          <cell r="CA22">
            <v>895573</v>
          </cell>
          <cell r="CB22">
            <v>35539</v>
          </cell>
          <cell r="CC22">
            <v>342128</v>
          </cell>
          <cell r="CD22">
            <v>9849687</v>
          </cell>
          <cell r="CE22">
            <v>9287131</v>
          </cell>
          <cell r="CF22">
            <v>562556</v>
          </cell>
          <cell r="CG22">
            <v>704175</v>
          </cell>
          <cell r="CH22">
            <v>136614</v>
          </cell>
          <cell r="CI22">
            <v>146561.70000000001</v>
          </cell>
          <cell r="CJ22">
            <v>52245</v>
          </cell>
          <cell r="CK22">
            <v>481814</v>
          </cell>
          <cell r="CL22">
            <v>1437110</v>
          </cell>
          <cell r="CM22">
            <v>364383</v>
          </cell>
          <cell r="CN22">
            <v>42779756</v>
          </cell>
          <cell r="CO22">
            <v>3167007</v>
          </cell>
          <cell r="CP22">
            <v>3040077</v>
          </cell>
          <cell r="CQ22">
            <v>42890</v>
          </cell>
          <cell r="CR22">
            <v>84040</v>
          </cell>
          <cell r="CS22">
            <v>43861.8</v>
          </cell>
          <cell r="CT22">
            <v>1732211</v>
          </cell>
          <cell r="CU22">
            <v>721231</v>
          </cell>
          <cell r="CV22">
            <v>126291</v>
          </cell>
          <cell r="CW22">
            <v>243596.79999999999</v>
          </cell>
          <cell r="CX22">
            <v>83090</v>
          </cell>
          <cell r="CY22">
            <v>468693</v>
          </cell>
          <cell r="CZ22">
            <v>1854764</v>
          </cell>
          <cell r="DA22">
            <v>545628</v>
          </cell>
        </row>
        <row r="23">
          <cell r="A23" t="str">
            <v>kW - Residential</v>
          </cell>
          <cell r="B23" t="str">
            <v>YDR</v>
          </cell>
          <cell r="C23">
            <v>2004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226991</v>
          </cell>
          <cell r="P23">
            <v>0</v>
          </cell>
          <cell r="Q23">
            <v>10746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303800</v>
          </cell>
          <cell r="AU23">
            <v>303800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927425</v>
          </cell>
          <cell r="DA23">
            <v>0</v>
          </cell>
        </row>
        <row r="24">
          <cell r="A24" t="str">
            <v>kW- General Service</v>
          </cell>
          <cell r="C24">
            <v>2004</v>
          </cell>
          <cell r="D24">
            <v>0</v>
          </cell>
          <cell r="E24">
            <v>1841391</v>
          </cell>
          <cell r="F24">
            <v>922809</v>
          </cell>
          <cell r="G24">
            <v>299165</v>
          </cell>
          <cell r="H24">
            <v>1442700</v>
          </cell>
          <cell r="I24">
            <v>2434720.7999999998</v>
          </cell>
          <cell r="J24">
            <v>1954179</v>
          </cell>
          <cell r="K24">
            <v>209664.6</v>
          </cell>
          <cell r="L24">
            <v>24093.599999999999</v>
          </cell>
          <cell r="M24">
            <v>1230719</v>
          </cell>
          <cell r="N24">
            <v>40402</v>
          </cell>
          <cell r="O24">
            <v>247781</v>
          </cell>
          <cell r="P24">
            <v>18518</v>
          </cell>
          <cell r="Q24">
            <v>5970</v>
          </cell>
          <cell r="R24">
            <v>47998</v>
          </cell>
          <cell r="S24">
            <v>0</v>
          </cell>
          <cell r="T24">
            <v>11266703</v>
          </cell>
          <cell r="U24">
            <v>2978454</v>
          </cell>
          <cell r="V24">
            <v>388680</v>
          </cell>
          <cell r="W24">
            <v>0</v>
          </cell>
          <cell r="X24">
            <v>515075.7</v>
          </cell>
          <cell r="Y24">
            <v>1044689</v>
          </cell>
          <cell r="Z24">
            <v>339954</v>
          </cell>
          <cell r="AA24">
            <v>60087</v>
          </cell>
          <cell r="AB24">
            <v>7559</v>
          </cell>
          <cell r="AC24">
            <v>81801.7</v>
          </cell>
          <cell r="AD24">
            <v>932790</v>
          </cell>
          <cell r="AE24">
            <v>882941</v>
          </cell>
          <cell r="AF24">
            <v>49849</v>
          </cell>
          <cell r="AG24">
            <v>178664</v>
          </cell>
          <cell r="AH24">
            <v>1951838</v>
          </cell>
          <cell r="AI24">
            <v>1950996</v>
          </cell>
          <cell r="AJ24">
            <v>842</v>
          </cell>
          <cell r="AK24">
            <v>381655</v>
          </cell>
          <cell r="AL24">
            <v>806758</v>
          </cell>
          <cell r="AM24">
            <v>172926</v>
          </cell>
          <cell r="AN24">
            <v>5237415</v>
          </cell>
          <cell r="AO24">
            <v>4050343</v>
          </cell>
          <cell r="AP24">
            <v>1187072</v>
          </cell>
          <cell r="AQ24">
            <v>12609</v>
          </cell>
          <cell r="AR24">
            <v>197611</v>
          </cell>
          <cell r="AS24">
            <v>4921052</v>
          </cell>
          <cell r="AT24">
            <v>16205289.6</v>
          </cell>
          <cell r="AU24">
            <v>16190100</v>
          </cell>
          <cell r="AV24">
            <v>15189.6</v>
          </cell>
          <cell r="AW24">
            <v>8603220</v>
          </cell>
          <cell r="AX24">
            <v>118921</v>
          </cell>
          <cell r="AY24">
            <v>138166</v>
          </cell>
          <cell r="AZ24">
            <v>739023</v>
          </cell>
          <cell r="BA24">
            <v>2273819</v>
          </cell>
          <cell r="BB24">
            <v>431947</v>
          </cell>
          <cell r="BC24">
            <v>222888.5</v>
          </cell>
          <cell r="BD24">
            <v>3886849</v>
          </cell>
          <cell r="BE24">
            <v>221788</v>
          </cell>
          <cell r="BF24">
            <v>379019.1</v>
          </cell>
          <cell r="BG24">
            <v>644452</v>
          </cell>
          <cell r="BH24">
            <v>0</v>
          </cell>
          <cell r="BI24">
            <v>810271.3</v>
          </cell>
          <cell r="BJ24">
            <v>798285</v>
          </cell>
          <cell r="BK24">
            <v>11986.3</v>
          </cell>
          <cell r="BL24">
            <v>1658558</v>
          </cell>
          <cell r="BM24">
            <v>1230112</v>
          </cell>
          <cell r="BN24">
            <v>428446</v>
          </cell>
          <cell r="BO24">
            <v>196428</v>
          </cell>
          <cell r="BP24">
            <v>526388</v>
          </cell>
          <cell r="BQ24">
            <v>649335</v>
          </cell>
          <cell r="BR24">
            <v>0</v>
          </cell>
          <cell r="BS24">
            <v>2238290</v>
          </cell>
          <cell r="BT24">
            <v>293990</v>
          </cell>
          <cell r="BU24">
            <v>391841</v>
          </cell>
          <cell r="BV24">
            <v>1092663</v>
          </cell>
          <cell r="BW24">
            <v>191624</v>
          </cell>
          <cell r="BX24">
            <v>0</v>
          </cell>
          <cell r="BY24">
            <v>786950</v>
          </cell>
          <cell r="BZ24">
            <v>7898</v>
          </cell>
          <cell r="CA24">
            <v>744375</v>
          </cell>
          <cell r="CB24">
            <v>34677</v>
          </cell>
          <cell r="CC24">
            <v>342128</v>
          </cell>
          <cell r="CD24">
            <v>9017451</v>
          </cell>
          <cell r="CE24">
            <v>8461799</v>
          </cell>
          <cell r="CF24">
            <v>555652</v>
          </cell>
          <cell r="CG24">
            <v>682008</v>
          </cell>
          <cell r="CH24">
            <v>133582</v>
          </cell>
          <cell r="CI24">
            <v>142556.29999999999</v>
          </cell>
          <cell r="CJ24">
            <v>50784</v>
          </cell>
          <cell r="CK24">
            <v>408475</v>
          </cell>
          <cell r="CL24">
            <v>1266944</v>
          </cell>
          <cell r="CM24">
            <v>353302</v>
          </cell>
          <cell r="CN24">
            <v>37061999</v>
          </cell>
          <cell r="CO24">
            <v>2792060</v>
          </cell>
          <cell r="CP24">
            <v>2668013</v>
          </cell>
          <cell r="CQ24">
            <v>41720</v>
          </cell>
          <cell r="CR24">
            <v>82327</v>
          </cell>
          <cell r="CS24">
            <v>39720.300000000003</v>
          </cell>
          <cell r="CT24">
            <v>1526184</v>
          </cell>
          <cell r="CU24">
            <v>419308</v>
          </cell>
          <cell r="CV24">
            <v>124300.4</v>
          </cell>
          <cell r="CW24">
            <v>107998.2</v>
          </cell>
          <cell r="CX24">
            <v>83090</v>
          </cell>
          <cell r="CY24">
            <v>454969</v>
          </cell>
          <cell r="CZ24">
            <v>905521</v>
          </cell>
          <cell r="DA24">
            <v>472851</v>
          </cell>
        </row>
        <row r="25">
          <cell r="A25" t="str">
            <v>kW- Large User, Sub- Transmission, Intermediate/ Embedded Distributor</v>
          </cell>
          <cell r="C25">
            <v>2004</v>
          </cell>
          <cell r="D25">
            <v>44042.2</v>
          </cell>
          <cell r="E25">
            <v>0</v>
          </cell>
          <cell r="F25">
            <v>552979</v>
          </cell>
          <cell r="G25">
            <v>189344</v>
          </cell>
          <cell r="H25">
            <v>0</v>
          </cell>
          <cell r="I25">
            <v>0</v>
          </cell>
          <cell r="J25">
            <v>510294</v>
          </cell>
          <cell r="K25">
            <v>0</v>
          </cell>
          <cell r="L25">
            <v>0</v>
          </cell>
          <cell r="M25">
            <v>155766</v>
          </cell>
          <cell r="N25">
            <v>0</v>
          </cell>
          <cell r="O25">
            <v>200182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1633244</v>
          </cell>
          <cell r="U25">
            <v>1941329</v>
          </cell>
          <cell r="V25">
            <v>151478</v>
          </cell>
          <cell r="W25">
            <v>0</v>
          </cell>
          <cell r="X25">
            <v>0</v>
          </cell>
          <cell r="Y25">
            <v>96308</v>
          </cell>
          <cell r="Z25">
            <v>0</v>
          </cell>
          <cell r="AA25">
            <v>0</v>
          </cell>
          <cell r="AB25">
            <v>0</v>
          </cell>
          <cell r="AC25">
            <v>74580.3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467895</v>
          </cell>
          <cell r="AI25">
            <v>467895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4485487</v>
          </cell>
          <cell r="AO25">
            <v>3818962</v>
          </cell>
          <cell r="AP25">
            <v>666525</v>
          </cell>
          <cell r="AQ25">
            <v>0</v>
          </cell>
          <cell r="AR25">
            <v>83420</v>
          </cell>
          <cell r="AS25">
            <v>505001</v>
          </cell>
          <cell r="AT25">
            <v>6935700</v>
          </cell>
          <cell r="AU25">
            <v>6935700</v>
          </cell>
          <cell r="AV25">
            <v>0</v>
          </cell>
          <cell r="AW25">
            <v>1117842</v>
          </cell>
          <cell r="AX25">
            <v>0</v>
          </cell>
          <cell r="AY25">
            <v>0</v>
          </cell>
          <cell r="AZ25">
            <v>314742</v>
          </cell>
          <cell r="BA25">
            <v>460426</v>
          </cell>
          <cell r="BB25">
            <v>0</v>
          </cell>
          <cell r="BC25">
            <v>0</v>
          </cell>
          <cell r="BD25">
            <v>420543</v>
          </cell>
          <cell r="BE25">
            <v>76961</v>
          </cell>
          <cell r="BF25">
            <v>0</v>
          </cell>
          <cell r="BG25">
            <v>186557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454618</v>
          </cell>
          <cell r="BT25">
            <v>0</v>
          </cell>
          <cell r="BU25">
            <v>0</v>
          </cell>
          <cell r="BV25">
            <v>243129</v>
          </cell>
          <cell r="BW25">
            <v>0</v>
          </cell>
          <cell r="BX25">
            <v>0</v>
          </cell>
          <cell r="BY25">
            <v>133227</v>
          </cell>
          <cell r="BZ25">
            <v>0</v>
          </cell>
          <cell r="CA25">
            <v>133227</v>
          </cell>
          <cell r="CB25">
            <v>0</v>
          </cell>
          <cell r="CC25">
            <v>0</v>
          </cell>
          <cell r="CD25">
            <v>724021</v>
          </cell>
          <cell r="CE25">
            <v>724021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65360</v>
          </cell>
          <cell r="CL25">
            <v>139820</v>
          </cell>
          <cell r="CM25">
            <v>0</v>
          </cell>
          <cell r="CN25">
            <v>5409480</v>
          </cell>
          <cell r="CO25">
            <v>323766</v>
          </cell>
          <cell r="CP25">
            <v>323766</v>
          </cell>
          <cell r="CQ25">
            <v>0</v>
          </cell>
          <cell r="CR25">
            <v>0</v>
          </cell>
          <cell r="CS25">
            <v>0</v>
          </cell>
          <cell r="CT25">
            <v>196379</v>
          </cell>
          <cell r="CU25">
            <v>286901</v>
          </cell>
          <cell r="CV25">
            <v>0</v>
          </cell>
          <cell r="CW25">
            <v>132603.79999999999</v>
          </cell>
          <cell r="CX25">
            <v>0</v>
          </cell>
          <cell r="CY25">
            <v>0</v>
          </cell>
          <cell r="CZ25">
            <v>0</v>
          </cell>
          <cell r="DA25">
            <v>66021</v>
          </cell>
        </row>
        <row r="26">
          <cell r="A26" t="str">
            <v>kW- Street Lighting</v>
          </cell>
          <cell r="C26">
            <v>2004</v>
          </cell>
          <cell r="D26">
            <v>1551.2</v>
          </cell>
          <cell r="E26">
            <v>32095</v>
          </cell>
          <cell r="F26">
            <v>24138</v>
          </cell>
          <cell r="G26">
            <v>4202</v>
          </cell>
          <cell r="H26">
            <v>19077</v>
          </cell>
          <cell r="I26">
            <v>24826.400000000001</v>
          </cell>
          <cell r="J26">
            <v>26731</v>
          </cell>
          <cell r="K26">
            <v>3015.6</v>
          </cell>
          <cell r="L26">
            <v>788.7</v>
          </cell>
          <cell r="M26">
            <v>22715</v>
          </cell>
          <cell r="N26">
            <v>41500</v>
          </cell>
          <cell r="O26">
            <v>5329</v>
          </cell>
          <cell r="P26">
            <v>1181</v>
          </cell>
          <cell r="Q26">
            <v>170</v>
          </cell>
          <cell r="R26">
            <v>0</v>
          </cell>
          <cell r="S26">
            <v>0</v>
          </cell>
          <cell r="T26">
            <v>105295</v>
          </cell>
          <cell r="U26">
            <v>0</v>
          </cell>
          <cell r="V26">
            <v>9157</v>
          </cell>
          <cell r="W26">
            <v>0</v>
          </cell>
          <cell r="X26">
            <v>16820</v>
          </cell>
          <cell r="Y26">
            <v>11403</v>
          </cell>
          <cell r="Z26">
            <v>0</v>
          </cell>
          <cell r="AA26">
            <v>3310</v>
          </cell>
          <cell r="AB26">
            <v>286</v>
          </cell>
          <cell r="AC26">
            <v>1540.4</v>
          </cell>
          <cell r="AD26">
            <v>23390.2</v>
          </cell>
          <cell r="AE26">
            <v>21593</v>
          </cell>
          <cell r="AF26">
            <v>1797.2</v>
          </cell>
          <cell r="AG26">
            <v>4380</v>
          </cell>
          <cell r="AH26">
            <v>23322</v>
          </cell>
          <cell r="AI26">
            <v>22825</v>
          </cell>
          <cell r="AJ26">
            <v>497</v>
          </cell>
          <cell r="AK26">
            <v>6333</v>
          </cell>
          <cell r="AL26">
            <v>0</v>
          </cell>
          <cell r="AM26">
            <v>3084</v>
          </cell>
          <cell r="AN26">
            <v>109850</v>
          </cell>
          <cell r="AO26">
            <v>80748</v>
          </cell>
          <cell r="AP26">
            <v>29102</v>
          </cell>
          <cell r="AQ26">
            <v>907</v>
          </cell>
          <cell r="AR26">
            <v>2776</v>
          </cell>
          <cell r="AS26">
            <v>60474</v>
          </cell>
          <cell r="AT26">
            <v>827.6</v>
          </cell>
          <cell r="AU26">
            <v>0</v>
          </cell>
          <cell r="AV26">
            <v>827.6</v>
          </cell>
          <cell r="AW26">
            <v>103732</v>
          </cell>
          <cell r="AX26">
            <v>3947</v>
          </cell>
          <cell r="AY26">
            <v>4819</v>
          </cell>
          <cell r="AZ26">
            <v>10399</v>
          </cell>
          <cell r="BA26">
            <v>41732</v>
          </cell>
          <cell r="BB26">
            <v>5574</v>
          </cell>
          <cell r="BC26">
            <v>5152.1000000000004</v>
          </cell>
          <cell r="BD26">
            <v>61695</v>
          </cell>
          <cell r="BE26">
            <v>4263</v>
          </cell>
          <cell r="BF26">
            <v>3214.9</v>
          </cell>
          <cell r="BG26">
            <v>10170</v>
          </cell>
          <cell r="BH26">
            <v>0</v>
          </cell>
          <cell r="BI26">
            <v>1246</v>
          </cell>
          <cell r="BJ26">
            <v>0</v>
          </cell>
          <cell r="BK26">
            <v>1246</v>
          </cell>
          <cell r="BL26">
            <v>968</v>
          </cell>
          <cell r="BM26">
            <v>121</v>
          </cell>
          <cell r="BN26">
            <v>847</v>
          </cell>
          <cell r="BO26">
            <v>2568</v>
          </cell>
          <cell r="BP26">
            <v>0</v>
          </cell>
          <cell r="BQ26">
            <v>9600</v>
          </cell>
          <cell r="BR26">
            <v>0</v>
          </cell>
          <cell r="BS26">
            <v>31103</v>
          </cell>
          <cell r="BT26">
            <v>4390</v>
          </cell>
          <cell r="BU26">
            <v>7006</v>
          </cell>
          <cell r="BV26">
            <v>23450</v>
          </cell>
          <cell r="BW26">
            <v>6982</v>
          </cell>
          <cell r="BX26">
            <v>0</v>
          </cell>
          <cell r="BY26">
            <v>16548</v>
          </cell>
          <cell r="BZ26">
            <v>344</v>
          </cell>
          <cell r="CA26">
            <v>15462</v>
          </cell>
          <cell r="CB26">
            <v>742</v>
          </cell>
          <cell r="CC26">
            <v>0</v>
          </cell>
          <cell r="CD26">
            <v>106676</v>
          </cell>
          <cell r="CE26">
            <v>100002</v>
          </cell>
          <cell r="CF26">
            <v>6674</v>
          </cell>
          <cell r="CG26">
            <v>21340</v>
          </cell>
          <cell r="CH26">
            <v>3032</v>
          </cell>
          <cell r="CI26">
            <v>3751.9</v>
          </cell>
          <cell r="CJ26">
            <v>1461</v>
          </cell>
          <cell r="CK26">
            <v>7979</v>
          </cell>
          <cell r="CL26">
            <v>30346</v>
          </cell>
          <cell r="CM26">
            <v>3710</v>
          </cell>
          <cell r="CN26">
            <v>308277</v>
          </cell>
          <cell r="CO26">
            <v>48733</v>
          </cell>
          <cell r="CP26">
            <v>46009</v>
          </cell>
          <cell r="CQ26">
            <v>1152</v>
          </cell>
          <cell r="CR26">
            <v>1572</v>
          </cell>
          <cell r="CS26">
            <v>4119.8999999999996</v>
          </cell>
          <cell r="CT26">
            <v>9648</v>
          </cell>
          <cell r="CU26">
            <v>12988</v>
          </cell>
          <cell r="CV26">
            <v>1990.6</v>
          </cell>
          <cell r="CW26">
            <v>2930.6</v>
          </cell>
          <cell r="CX26">
            <v>0</v>
          </cell>
          <cell r="CY26">
            <v>13688</v>
          </cell>
          <cell r="CZ26">
            <v>21818</v>
          </cell>
          <cell r="DA26">
            <v>6650</v>
          </cell>
        </row>
        <row r="27">
          <cell r="A27" t="str">
            <v>kW- Sentinel Lighting</v>
          </cell>
          <cell r="C27">
            <v>2004</v>
          </cell>
          <cell r="D27">
            <v>0</v>
          </cell>
          <cell r="E27">
            <v>0</v>
          </cell>
          <cell r="F27">
            <v>1655</v>
          </cell>
          <cell r="G27">
            <v>611</v>
          </cell>
          <cell r="H27">
            <v>1916</v>
          </cell>
          <cell r="I27">
            <v>0</v>
          </cell>
          <cell r="J27">
            <v>0</v>
          </cell>
          <cell r="K27">
            <v>134.19999999999999</v>
          </cell>
          <cell r="L27">
            <v>65.599999999999994</v>
          </cell>
          <cell r="M27">
            <v>1071</v>
          </cell>
          <cell r="N27">
            <v>0</v>
          </cell>
          <cell r="O27">
            <v>0</v>
          </cell>
          <cell r="P27">
            <v>0</v>
          </cell>
          <cell r="Q27">
            <v>171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1184</v>
          </cell>
          <cell r="Y27">
            <v>400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1679.5</v>
          </cell>
          <cell r="AE27">
            <v>1490</v>
          </cell>
          <cell r="AF27">
            <v>189.5</v>
          </cell>
          <cell r="AG27">
            <v>0</v>
          </cell>
          <cell r="AH27">
            <v>439</v>
          </cell>
          <cell r="AI27">
            <v>439</v>
          </cell>
          <cell r="AJ27">
            <v>0</v>
          </cell>
          <cell r="AK27">
            <v>1577</v>
          </cell>
          <cell r="AL27">
            <v>0</v>
          </cell>
          <cell r="AM27">
            <v>176</v>
          </cell>
          <cell r="AN27">
            <v>1574</v>
          </cell>
          <cell r="AO27">
            <v>587</v>
          </cell>
          <cell r="AP27">
            <v>987</v>
          </cell>
          <cell r="AQ27">
            <v>0</v>
          </cell>
          <cell r="AR27">
            <v>305</v>
          </cell>
          <cell r="AS27">
            <v>239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396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2471</v>
          </cell>
          <cell r="BE27">
            <v>118</v>
          </cell>
          <cell r="BF27">
            <v>93.5</v>
          </cell>
          <cell r="BG27">
            <v>531</v>
          </cell>
          <cell r="BH27">
            <v>0</v>
          </cell>
          <cell r="BI27">
            <v>39</v>
          </cell>
          <cell r="BJ27">
            <v>0</v>
          </cell>
          <cell r="BK27">
            <v>39</v>
          </cell>
          <cell r="BL27">
            <v>20557</v>
          </cell>
          <cell r="BM27">
            <v>15066</v>
          </cell>
          <cell r="BN27">
            <v>5491</v>
          </cell>
          <cell r="BO27">
            <v>398</v>
          </cell>
          <cell r="BP27">
            <v>0</v>
          </cell>
          <cell r="BQ27">
            <v>1763</v>
          </cell>
          <cell r="BR27">
            <v>0</v>
          </cell>
          <cell r="BS27">
            <v>0</v>
          </cell>
          <cell r="BT27">
            <v>367</v>
          </cell>
          <cell r="BU27">
            <v>1273</v>
          </cell>
          <cell r="BV27">
            <v>135</v>
          </cell>
          <cell r="BW27">
            <v>718</v>
          </cell>
          <cell r="BX27">
            <v>0</v>
          </cell>
          <cell r="BY27">
            <v>2629</v>
          </cell>
          <cell r="BZ27">
            <v>0</v>
          </cell>
          <cell r="CA27">
            <v>2509</v>
          </cell>
          <cell r="CB27">
            <v>120</v>
          </cell>
          <cell r="CC27">
            <v>0</v>
          </cell>
          <cell r="CD27">
            <v>1539</v>
          </cell>
          <cell r="CE27">
            <v>1309</v>
          </cell>
          <cell r="CF27">
            <v>230</v>
          </cell>
          <cell r="CG27">
            <v>767</v>
          </cell>
          <cell r="CH27">
            <v>0</v>
          </cell>
          <cell r="CI27">
            <v>253.5</v>
          </cell>
          <cell r="CJ27">
            <v>0</v>
          </cell>
          <cell r="CK27">
            <v>0</v>
          </cell>
          <cell r="CL27">
            <v>0</v>
          </cell>
          <cell r="CM27">
            <v>7371</v>
          </cell>
          <cell r="CN27">
            <v>0</v>
          </cell>
          <cell r="CO27">
            <v>2448</v>
          </cell>
          <cell r="CP27">
            <v>2289</v>
          </cell>
          <cell r="CQ27">
            <v>18</v>
          </cell>
          <cell r="CR27">
            <v>141</v>
          </cell>
          <cell r="CS27">
            <v>21.6</v>
          </cell>
          <cell r="CT27">
            <v>0</v>
          </cell>
          <cell r="CU27">
            <v>2034</v>
          </cell>
          <cell r="CV27">
            <v>0</v>
          </cell>
          <cell r="CW27">
            <v>64.2</v>
          </cell>
          <cell r="CX27">
            <v>0</v>
          </cell>
          <cell r="CY27">
            <v>36</v>
          </cell>
          <cell r="CZ27">
            <v>0</v>
          </cell>
          <cell r="DA27">
            <v>106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2004</v>
          </cell>
          <cell r="D28">
            <v>767272.49</v>
          </cell>
          <cell r="E28">
            <v>25722618</v>
          </cell>
          <cell r="F28">
            <v>13139021</v>
          </cell>
          <cell r="G28">
            <v>4267794</v>
          </cell>
          <cell r="H28">
            <v>13469638</v>
          </cell>
          <cell r="I28">
            <v>24135033.350000001</v>
          </cell>
          <cell r="J28">
            <v>17798415</v>
          </cell>
          <cell r="K28">
            <v>2413408.7999999998</v>
          </cell>
          <cell r="L28">
            <v>531718.36</v>
          </cell>
          <cell r="M28">
            <v>71207125.209999993</v>
          </cell>
          <cell r="N28">
            <v>1509392.98</v>
          </cell>
          <cell r="O28">
            <v>3498150</v>
          </cell>
          <cell r="P28">
            <v>434301.28</v>
          </cell>
          <cell r="Q28">
            <v>727113</v>
          </cell>
          <cell r="R28">
            <v>7729699</v>
          </cell>
          <cell r="S28">
            <v>3921844.6</v>
          </cell>
          <cell r="T28">
            <v>90819143</v>
          </cell>
          <cell r="U28">
            <v>36325019</v>
          </cell>
          <cell r="V28">
            <v>5896543.9299999997</v>
          </cell>
          <cell r="W28">
            <v>930219.83</v>
          </cell>
          <cell r="X28">
            <v>7797700.3200000003</v>
          </cell>
          <cell r="Y28">
            <v>7798379.6399999997</v>
          </cell>
          <cell r="Z28">
            <v>26147709.010000002</v>
          </cell>
          <cell r="AA28">
            <v>4007044.83</v>
          </cell>
          <cell r="AB28">
            <v>456209</v>
          </cell>
          <cell r="AC28">
            <v>19937656.370000001</v>
          </cell>
          <cell r="AD28">
            <v>16630675.73</v>
          </cell>
          <cell r="AE28">
            <v>15703837.33</v>
          </cell>
          <cell r="AF28">
            <v>926838.4</v>
          </cell>
          <cell r="AG28">
            <v>2817306</v>
          </cell>
          <cell r="AH28">
            <v>19359326.190000001</v>
          </cell>
          <cell r="AI28">
            <v>18944265.370000001</v>
          </cell>
          <cell r="AJ28">
            <v>415060.82</v>
          </cell>
          <cell r="AK28">
            <v>9378419.1400000006</v>
          </cell>
          <cell r="AL28">
            <v>7442104</v>
          </cell>
          <cell r="AM28">
            <v>641277</v>
          </cell>
          <cell r="AN28">
            <v>73540556.769999996</v>
          </cell>
          <cell r="AO28">
            <v>57036203</v>
          </cell>
          <cell r="AP28">
            <v>16504353.77</v>
          </cell>
          <cell r="AQ28">
            <v>306757.63</v>
          </cell>
          <cell r="AR28">
            <v>684443.2</v>
          </cell>
          <cell r="AS28">
            <v>49695591</v>
          </cell>
          <cell r="AT28">
            <v>616767942.82000005</v>
          </cell>
          <cell r="AU28">
            <v>616370000</v>
          </cell>
          <cell r="AV28">
            <v>397942.82</v>
          </cell>
          <cell r="AW28">
            <v>91114782.269999996</v>
          </cell>
          <cell r="AX28">
            <v>5424461.6100000003</v>
          </cell>
          <cell r="AY28">
            <v>1504204.16</v>
          </cell>
          <cell r="AZ28">
            <v>8265339.2199999997</v>
          </cell>
          <cell r="BA28">
            <v>29021825.949999999</v>
          </cell>
          <cell r="BB28">
            <v>3739925</v>
          </cell>
          <cell r="BC28">
            <v>4168753.55</v>
          </cell>
          <cell r="BD28">
            <v>41236841</v>
          </cell>
          <cell r="BE28">
            <v>13655546.109999999</v>
          </cell>
          <cell r="BF28">
            <v>2932992.61</v>
          </cell>
          <cell r="BG28">
            <v>8120020.6100000003</v>
          </cell>
          <cell r="BH28">
            <v>298259</v>
          </cell>
          <cell r="BI28">
            <v>13104898.529999999</v>
          </cell>
          <cell r="BJ28">
            <v>11910644.01</v>
          </cell>
          <cell r="BK28">
            <v>1194254.52</v>
          </cell>
          <cell r="BL28">
            <v>46819094</v>
          </cell>
          <cell r="BM28">
            <v>40401819</v>
          </cell>
          <cell r="BN28">
            <v>6417275</v>
          </cell>
          <cell r="BO28">
            <v>3072589.17</v>
          </cell>
          <cell r="BP28">
            <v>7350255</v>
          </cell>
          <cell r="BQ28">
            <v>8447080</v>
          </cell>
          <cell r="BR28">
            <v>2088902</v>
          </cell>
          <cell r="BS28">
            <v>25134838</v>
          </cell>
          <cell r="BT28">
            <v>3768003</v>
          </cell>
          <cell r="BU28">
            <v>6762107</v>
          </cell>
          <cell r="BV28">
            <v>16321459</v>
          </cell>
          <cell r="BW28">
            <v>3611301.46</v>
          </cell>
          <cell r="BX28">
            <v>1520937.71</v>
          </cell>
          <cell r="BY28">
            <v>12922230.470000001</v>
          </cell>
          <cell r="BZ28">
            <v>159897.16</v>
          </cell>
          <cell r="CA28">
            <v>12230247.17</v>
          </cell>
          <cell r="CB28">
            <v>532086.14</v>
          </cell>
          <cell r="CC28">
            <v>16004429.99</v>
          </cell>
          <cell r="CD28">
            <v>98169940</v>
          </cell>
          <cell r="CE28">
            <v>91876380</v>
          </cell>
          <cell r="CF28">
            <v>6293560</v>
          </cell>
          <cell r="CG28">
            <v>10426082</v>
          </cell>
          <cell r="CH28">
            <v>1218114</v>
          </cell>
          <cell r="CI28">
            <v>1559012</v>
          </cell>
          <cell r="CJ28">
            <v>1255049.53</v>
          </cell>
          <cell r="CK28">
            <v>5520006.4199999999</v>
          </cell>
          <cell r="CL28">
            <v>14748208</v>
          </cell>
          <cell r="CM28">
            <v>1534108</v>
          </cell>
          <cell r="CN28">
            <v>437076537</v>
          </cell>
          <cell r="CO28">
            <v>183597033.27000001</v>
          </cell>
          <cell r="CP28">
            <v>180210703</v>
          </cell>
          <cell r="CQ28">
            <v>603609</v>
          </cell>
          <cell r="CR28">
            <v>2782721.27</v>
          </cell>
          <cell r="CS28">
            <v>2763182.47</v>
          </cell>
          <cell r="CT28">
            <v>20238916</v>
          </cell>
          <cell r="CU28">
            <v>5217261.79</v>
          </cell>
          <cell r="CV28">
            <v>1144540.78</v>
          </cell>
          <cell r="CW28">
            <v>1563441.55</v>
          </cell>
          <cell r="CX28">
            <v>177329.62</v>
          </cell>
          <cell r="CY28">
            <v>6827947</v>
          </cell>
          <cell r="CZ28">
            <v>15498340</v>
          </cell>
          <cell r="DA28">
            <v>4991238.1100000003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2004</v>
          </cell>
          <cell r="D29">
            <v>523640.27</v>
          </cell>
          <cell r="E29">
            <v>16125307</v>
          </cell>
          <cell r="F29">
            <v>6780705</v>
          </cell>
          <cell r="G29">
            <v>2079923</v>
          </cell>
          <cell r="H29">
            <v>7178097</v>
          </cell>
          <cell r="I29">
            <v>14296423.08</v>
          </cell>
          <cell r="J29">
            <v>8491510</v>
          </cell>
          <cell r="K29">
            <v>1505257.59</v>
          </cell>
          <cell r="L29">
            <v>377394.43</v>
          </cell>
          <cell r="M29">
            <v>22111536.640000001</v>
          </cell>
          <cell r="N29">
            <v>585935.38</v>
          </cell>
          <cell r="O29">
            <v>2281419</v>
          </cell>
          <cell r="P29">
            <v>298761.28000000003</v>
          </cell>
          <cell r="Q29">
            <v>460787.33</v>
          </cell>
          <cell r="R29">
            <v>2771379.22</v>
          </cell>
          <cell r="S29">
            <v>2336320.7000000002</v>
          </cell>
          <cell r="T29">
            <v>32714918</v>
          </cell>
          <cell r="U29">
            <v>15791938</v>
          </cell>
          <cell r="V29">
            <v>3398438.17</v>
          </cell>
          <cell r="W29">
            <v>604244.92000000004</v>
          </cell>
          <cell r="X29">
            <v>5626797.6900000004</v>
          </cell>
          <cell r="Y29">
            <v>4380915.08</v>
          </cell>
          <cell r="Z29">
            <v>10856850.109999999</v>
          </cell>
          <cell r="AA29">
            <v>1834177.5</v>
          </cell>
          <cell r="AB29">
            <v>280044</v>
          </cell>
          <cell r="AC29">
            <v>11136251.939999999</v>
          </cell>
          <cell r="AD29">
            <v>9517900.7699999996</v>
          </cell>
          <cell r="AE29">
            <v>8822111.75</v>
          </cell>
          <cell r="AF29">
            <v>695789.02</v>
          </cell>
          <cell r="AG29">
            <v>1985611</v>
          </cell>
          <cell r="AH29">
            <v>11825135.530000001</v>
          </cell>
          <cell r="AI29">
            <v>11505417.710000001</v>
          </cell>
          <cell r="AJ29">
            <v>319717.82</v>
          </cell>
          <cell r="AK29">
            <v>6011270.8600000003</v>
          </cell>
          <cell r="AL29">
            <v>4118706</v>
          </cell>
          <cell r="AM29">
            <v>338443</v>
          </cell>
          <cell r="AN29">
            <v>51185647.340000004</v>
          </cell>
          <cell r="AO29">
            <v>39812898</v>
          </cell>
          <cell r="AP29">
            <v>11372749.34</v>
          </cell>
          <cell r="AQ29">
            <v>214006.22</v>
          </cell>
          <cell r="AR29">
            <v>410652.72</v>
          </cell>
          <cell r="AS29">
            <v>25451865</v>
          </cell>
          <cell r="AT29">
            <v>424747314.44999999</v>
          </cell>
          <cell r="AU29">
            <v>424480000</v>
          </cell>
          <cell r="AV29">
            <v>267314.45</v>
          </cell>
          <cell r="AW29">
            <v>48876541.590000004</v>
          </cell>
          <cell r="AX29">
            <v>4282515.09</v>
          </cell>
          <cell r="AY29">
            <v>928495.5</v>
          </cell>
          <cell r="AZ29">
            <v>4350415.41</v>
          </cell>
          <cell r="BA29">
            <v>14181572.359999999</v>
          </cell>
          <cell r="BB29">
            <v>1849554</v>
          </cell>
          <cell r="BC29">
            <v>2285631.98</v>
          </cell>
          <cell r="BD29">
            <v>23876549</v>
          </cell>
          <cell r="BE29">
            <v>5473877.3499999996</v>
          </cell>
          <cell r="BF29">
            <v>1523996.39</v>
          </cell>
          <cell r="BG29">
            <v>4625230.88</v>
          </cell>
          <cell r="BH29">
            <v>117773</v>
          </cell>
          <cell r="BI29">
            <v>7118313.6899999995</v>
          </cell>
          <cell r="BJ29">
            <v>6135433.5999999996</v>
          </cell>
          <cell r="BK29">
            <v>982880.09</v>
          </cell>
          <cell r="BL29">
            <v>14507559</v>
          </cell>
          <cell r="BM29">
            <v>11225402</v>
          </cell>
          <cell r="BN29">
            <v>3282157</v>
          </cell>
          <cell r="BO29">
            <v>1445034.87</v>
          </cell>
          <cell r="BP29">
            <v>4507602</v>
          </cell>
          <cell r="BQ29">
            <v>4669785</v>
          </cell>
          <cell r="BR29">
            <v>1324475</v>
          </cell>
          <cell r="BS29">
            <v>13875878</v>
          </cell>
          <cell r="BT29">
            <v>2539629</v>
          </cell>
          <cell r="BU29">
            <v>3287271</v>
          </cell>
          <cell r="BV29">
            <v>8209347</v>
          </cell>
          <cell r="BW29">
            <v>2067562.21</v>
          </cell>
          <cell r="BX29">
            <v>871068.35</v>
          </cell>
          <cell r="BY29">
            <v>7962064.3100000005</v>
          </cell>
          <cell r="BZ29">
            <v>102370.99</v>
          </cell>
          <cell r="CA29">
            <v>7553387.4500000002</v>
          </cell>
          <cell r="CB29">
            <v>306305.87</v>
          </cell>
          <cell r="CC29">
            <v>5553619.0899999999</v>
          </cell>
          <cell r="CD29">
            <v>49099218</v>
          </cell>
          <cell r="CE29">
            <v>45042920</v>
          </cell>
          <cell r="CF29">
            <v>4056298</v>
          </cell>
          <cell r="CG29">
            <v>5566573</v>
          </cell>
          <cell r="CH29">
            <v>729050</v>
          </cell>
          <cell r="CI29">
            <v>929276</v>
          </cell>
          <cell r="CJ29">
            <v>745993.84</v>
          </cell>
          <cell r="CK29">
            <v>3435118.7</v>
          </cell>
          <cell r="CL29">
            <v>9546652</v>
          </cell>
          <cell r="CM29">
            <v>1102083</v>
          </cell>
          <cell r="CN29">
            <v>174346550</v>
          </cell>
          <cell r="CO29">
            <v>76247176.140000001</v>
          </cell>
          <cell r="CP29">
            <v>73877187</v>
          </cell>
          <cell r="CQ29">
            <v>352195</v>
          </cell>
          <cell r="CR29">
            <v>2017794.14</v>
          </cell>
          <cell r="CS29">
            <v>2295391.36</v>
          </cell>
          <cell r="CT29">
            <v>10730964</v>
          </cell>
          <cell r="CU29">
            <v>3788669.75</v>
          </cell>
          <cell r="CV29">
            <v>602701.49</v>
          </cell>
          <cell r="CW29">
            <v>623017.01</v>
          </cell>
          <cell r="CX29">
            <v>76126.259999999995</v>
          </cell>
          <cell r="CY29">
            <v>4656358</v>
          </cell>
          <cell r="CZ29">
            <v>10220773</v>
          </cell>
          <cell r="DA29">
            <v>2912436.5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2004</v>
          </cell>
          <cell r="D30">
            <v>179330.69</v>
          </cell>
          <cell r="E30">
            <v>9508265</v>
          </cell>
          <cell r="F30">
            <v>5024257</v>
          </cell>
          <cell r="G30">
            <v>2060676</v>
          </cell>
          <cell r="H30">
            <v>6225475</v>
          </cell>
          <cell r="I30">
            <v>9794542.2300000004</v>
          </cell>
          <cell r="J30">
            <v>8607817</v>
          </cell>
          <cell r="K30">
            <v>897235.94</v>
          </cell>
          <cell r="L30">
            <v>148136.32000000001</v>
          </cell>
          <cell r="M30">
            <v>43538124.969999999</v>
          </cell>
          <cell r="N30">
            <v>900509.85</v>
          </cell>
          <cell r="O30">
            <v>884190</v>
          </cell>
          <cell r="P30">
            <v>130034</v>
          </cell>
          <cell r="Q30">
            <v>261396.44</v>
          </cell>
          <cell r="R30">
            <v>4871558.09</v>
          </cell>
          <cell r="S30">
            <v>1585523.9</v>
          </cell>
          <cell r="T30">
            <v>52877840</v>
          </cell>
          <cell r="U30">
            <v>14041954</v>
          </cell>
          <cell r="V30">
            <v>2231467.35</v>
          </cell>
          <cell r="W30">
            <v>317934.49</v>
          </cell>
          <cell r="X30">
            <v>2095374.56</v>
          </cell>
          <cell r="Y30">
            <v>3204721.77</v>
          </cell>
          <cell r="Z30">
            <v>15001330.609999999</v>
          </cell>
          <cell r="AA30">
            <v>2104308.81</v>
          </cell>
          <cell r="AB30">
            <v>170513</v>
          </cell>
          <cell r="AC30">
            <v>6117922.96</v>
          </cell>
          <cell r="AD30">
            <v>7052673.5899999999</v>
          </cell>
          <cell r="AE30">
            <v>6841862.2400000002</v>
          </cell>
          <cell r="AF30">
            <v>210811.35</v>
          </cell>
          <cell r="AG30">
            <v>796340</v>
          </cell>
          <cell r="AH30">
            <v>7173492.3999999994</v>
          </cell>
          <cell r="AI30">
            <v>7082282.1799999997</v>
          </cell>
          <cell r="AJ30">
            <v>91210.22</v>
          </cell>
          <cell r="AK30">
            <v>3276563.88</v>
          </cell>
          <cell r="AL30">
            <v>3274880</v>
          </cell>
          <cell r="AM30">
            <v>292231</v>
          </cell>
          <cell r="AN30">
            <v>19503359.93</v>
          </cell>
          <cell r="AO30">
            <v>14982198</v>
          </cell>
          <cell r="AP30">
            <v>4521161.93</v>
          </cell>
          <cell r="AQ30">
            <v>90118.26</v>
          </cell>
          <cell r="AR30">
            <v>146710.95000000001</v>
          </cell>
          <cell r="AS30">
            <v>22981270</v>
          </cell>
          <cell r="AT30">
            <v>186083347.47</v>
          </cell>
          <cell r="AU30">
            <v>185960000</v>
          </cell>
          <cell r="AV30">
            <v>123347.47</v>
          </cell>
          <cell r="AW30">
            <v>38526965.719999999</v>
          </cell>
          <cell r="AX30">
            <v>1108143.0900000001</v>
          </cell>
          <cell r="AY30">
            <v>548669.06999999995</v>
          </cell>
          <cell r="AZ30">
            <v>3475427.17</v>
          </cell>
          <cell r="BA30">
            <v>13540167.550000001</v>
          </cell>
          <cell r="BB30">
            <v>1879435</v>
          </cell>
          <cell r="BC30">
            <v>1838335.94</v>
          </cell>
          <cell r="BD30">
            <v>16104965</v>
          </cell>
          <cell r="BE30">
            <v>7676400.7699999996</v>
          </cell>
          <cell r="BF30">
            <v>1386720.33</v>
          </cell>
          <cell r="BG30">
            <v>3048216.6</v>
          </cell>
          <cell r="BH30">
            <v>171991</v>
          </cell>
          <cell r="BI30">
            <v>5927094.8799999999</v>
          </cell>
          <cell r="BJ30">
            <v>5726172.2000000002</v>
          </cell>
          <cell r="BK30">
            <v>200922.68</v>
          </cell>
          <cell r="BL30">
            <v>31982154</v>
          </cell>
          <cell r="BM30">
            <v>28867153</v>
          </cell>
          <cell r="BN30">
            <v>3115001</v>
          </cell>
          <cell r="BO30">
            <v>1597992.4</v>
          </cell>
          <cell r="BP30">
            <v>2792135</v>
          </cell>
          <cell r="BQ30">
            <v>3691656</v>
          </cell>
          <cell r="BR30">
            <v>764427</v>
          </cell>
          <cell r="BS30">
            <v>9145079</v>
          </cell>
          <cell r="BT30">
            <v>1224571</v>
          </cell>
          <cell r="BU30">
            <v>3367930</v>
          </cell>
          <cell r="BV30">
            <v>6857887</v>
          </cell>
          <cell r="BW30">
            <v>1488952.09</v>
          </cell>
          <cell r="BX30">
            <v>636090.31000000006</v>
          </cell>
          <cell r="BY30">
            <v>4698794.59</v>
          </cell>
          <cell r="BZ30">
            <v>55545.54</v>
          </cell>
          <cell r="CA30">
            <v>4423298.57</v>
          </cell>
          <cell r="CB30">
            <v>219950.48</v>
          </cell>
          <cell r="CC30">
            <v>10353390.42</v>
          </cell>
          <cell r="CD30">
            <v>47616370</v>
          </cell>
          <cell r="CE30">
            <v>45445297</v>
          </cell>
          <cell r="CF30">
            <v>2171073</v>
          </cell>
          <cell r="CG30">
            <v>4739330</v>
          </cell>
          <cell r="CH30">
            <v>473530</v>
          </cell>
          <cell r="CI30">
            <v>583550</v>
          </cell>
          <cell r="CJ30">
            <v>500900.18</v>
          </cell>
          <cell r="CK30">
            <v>2044412.91</v>
          </cell>
          <cell r="CL30">
            <v>4640593</v>
          </cell>
          <cell r="CM30">
            <v>404840</v>
          </cell>
          <cell r="CN30">
            <v>242881277</v>
          </cell>
          <cell r="CO30">
            <v>93560517.799999997</v>
          </cell>
          <cell r="CP30">
            <v>92557631</v>
          </cell>
          <cell r="CQ30">
            <v>243420</v>
          </cell>
          <cell r="CR30">
            <v>759466.8</v>
          </cell>
          <cell r="CS30">
            <v>459475.92</v>
          </cell>
          <cell r="CT30">
            <v>8872078</v>
          </cell>
          <cell r="CU30">
            <v>939595.33</v>
          </cell>
          <cell r="CV30">
            <v>532983.32999999996</v>
          </cell>
          <cell r="CW30">
            <v>606733.86</v>
          </cell>
          <cell r="CX30">
            <v>91623.679999999993</v>
          </cell>
          <cell r="CY30">
            <v>2040433</v>
          </cell>
          <cell r="CZ30">
            <v>5067950</v>
          </cell>
          <cell r="DA30">
            <v>1796030.87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2004</v>
          </cell>
          <cell r="D31">
            <v>47792.61</v>
          </cell>
          <cell r="E31">
            <v>0</v>
          </cell>
          <cell r="F31">
            <v>1113751</v>
          </cell>
          <cell r="G31">
            <v>45267</v>
          </cell>
          <cell r="H31">
            <v>0</v>
          </cell>
          <cell r="I31">
            <v>0</v>
          </cell>
          <cell r="J31">
            <v>617652</v>
          </cell>
          <cell r="K31">
            <v>0</v>
          </cell>
          <cell r="L31">
            <v>0</v>
          </cell>
          <cell r="M31">
            <v>4871048.33</v>
          </cell>
          <cell r="N31">
            <v>0</v>
          </cell>
          <cell r="O31">
            <v>306906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4644179</v>
          </cell>
          <cell r="U31">
            <v>6011047</v>
          </cell>
          <cell r="V31">
            <v>218199.54</v>
          </cell>
          <cell r="W31">
            <v>0</v>
          </cell>
          <cell r="X31">
            <v>0</v>
          </cell>
          <cell r="Y31">
            <v>160027.64000000001</v>
          </cell>
          <cell r="Z31">
            <v>0</v>
          </cell>
          <cell r="AA31">
            <v>0</v>
          </cell>
          <cell r="AB31">
            <v>0</v>
          </cell>
          <cell r="AC31">
            <v>2627256.69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308574.42</v>
          </cell>
          <cell r="AI31">
            <v>308574.42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2483321.21</v>
          </cell>
          <cell r="AO31">
            <v>2064844</v>
          </cell>
          <cell r="AP31">
            <v>418477.21</v>
          </cell>
          <cell r="AQ31">
            <v>0</v>
          </cell>
          <cell r="AR31">
            <v>116864.06</v>
          </cell>
          <cell r="AS31">
            <v>1131943</v>
          </cell>
          <cell r="AT31">
            <v>1540000</v>
          </cell>
          <cell r="AU31">
            <v>1540000</v>
          </cell>
          <cell r="AV31">
            <v>0</v>
          </cell>
          <cell r="AW31">
            <v>3372075.07</v>
          </cell>
          <cell r="AX31">
            <v>0</v>
          </cell>
          <cell r="AY31">
            <v>0</v>
          </cell>
          <cell r="AZ31">
            <v>360700.68</v>
          </cell>
          <cell r="BA31">
            <v>948596.86</v>
          </cell>
          <cell r="BB31">
            <v>0</v>
          </cell>
          <cell r="BC31">
            <v>0</v>
          </cell>
          <cell r="BD31">
            <v>1079633</v>
          </cell>
          <cell r="BE31">
            <v>374799.59</v>
          </cell>
          <cell r="BF31">
            <v>0</v>
          </cell>
          <cell r="BG31">
            <v>425756.37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2001191</v>
          </cell>
          <cell r="BT31">
            <v>0</v>
          </cell>
          <cell r="BU31">
            <v>0</v>
          </cell>
          <cell r="BV31">
            <v>1010732</v>
          </cell>
          <cell r="BW31">
            <v>0</v>
          </cell>
          <cell r="BX31">
            <v>0</v>
          </cell>
          <cell r="BY31">
            <v>104562.31</v>
          </cell>
          <cell r="BZ31">
            <v>0</v>
          </cell>
          <cell r="CA31">
            <v>104562.31</v>
          </cell>
          <cell r="CB31">
            <v>0</v>
          </cell>
          <cell r="CC31">
            <v>0</v>
          </cell>
          <cell r="CD31">
            <v>730235</v>
          </cell>
          <cell r="CE31">
            <v>730235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19865.11</v>
          </cell>
          <cell r="CL31">
            <v>515898</v>
          </cell>
          <cell r="CM31">
            <v>0</v>
          </cell>
          <cell r="CN31">
            <v>18200406</v>
          </cell>
          <cell r="CO31">
            <v>12544945</v>
          </cell>
          <cell r="CP31">
            <v>12544945</v>
          </cell>
          <cell r="CQ31">
            <v>0</v>
          </cell>
          <cell r="CR31">
            <v>0</v>
          </cell>
          <cell r="CS31">
            <v>0</v>
          </cell>
          <cell r="CT31">
            <v>480377</v>
          </cell>
          <cell r="CU31">
            <v>467335.49</v>
          </cell>
          <cell r="CV31">
            <v>0</v>
          </cell>
          <cell r="CW31">
            <v>313068.40999999997</v>
          </cell>
          <cell r="CX31">
            <v>8700.74</v>
          </cell>
          <cell r="CY31">
            <v>0</v>
          </cell>
          <cell r="CZ31">
            <v>0</v>
          </cell>
          <cell r="DA31">
            <v>230248.45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2004</v>
          </cell>
          <cell r="D32">
            <v>16307.59</v>
          </cell>
          <cell r="E32">
            <v>89046</v>
          </cell>
          <cell r="F32">
            <v>202397</v>
          </cell>
          <cell r="G32">
            <v>72934</v>
          </cell>
          <cell r="H32">
            <v>61161</v>
          </cell>
          <cell r="I32">
            <v>44068.04</v>
          </cell>
          <cell r="J32">
            <v>81436</v>
          </cell>
          <cell r="K32">
            <v>10489.46</v>
          </cell>
          <cell r="L32">
            <v>5604.43</v>
          </cell>
          <cell r="M32">
            <v>643092.16</v>
          </cell>
          <cell r="N32">
            <v>18719.14</v>
          </cell>
          <cell r="O32">
            <v>25635</v>
          </cell>
          <cell r="P32">
            <v>5506</v>
          </cell>
          <cell r="Q32">
            <v>2428.2600000000002</v>
          </cell>
          <cell r="R32">
            <v>81319.350000000006</v>
          </cell>
          <cell r="S32">
            <v>0</v>
          </cell>
          <cell r="T32">
            <v>582206</v>
          </cell>
          <cell r="U32">
            <v>446404</v>
          </cell>
          <cell r="V32">
            <v>39490.370000000003</v>
          </cell>
          <cell r="W32">
            <v>7399.22</v>
          </cell>
          <cell r="X32">
            <v>68889.789999999994</v>
          </cell>
          <cell r="Y32">
            <v>50304.62</v>
          </cell>
          <cell r="Z32">
            <v>183831.93</v>
          </cell>
          <cell r="AA32">
            <v>68558.52</v>
          </cell>
          <cell r="AB32">
            <v>5652</v>
          </cell>
          <cell r="AC32">
            <v>56224.78</v>
          </cell>
          <cell r="AD32">
            <v>52068</v>
          </cell>
          <cell r="AE32">
            <v>33906.730000000003</v>
          </cell>
          <cell r="AF32">
            <v>18161.27</v>
          </cell>
          <cell r="AG32">
            <v>35355</v>
          </cell>
          <cell r="AH32">
            <v>48206.75</v>
          </cell>
          <cell r="AI32">
            <v>44082.06</v>
          </cell>
          <cell r="AJ32">
            <v>4124.6899999999996</v>
          </cell>
          <cell r="AK32">
            <v>67086.899999999994</v>
          </cell>
          <cell r="AL32">
            <v>39714</v>
          </cell>
          <cell r="AM32">
            <v>8801</v>
          </cell>
          <cell r="AN32">
            <v>355223.78</v>
          </cell>
          <cell r="AO32">
            <v>174594</v>
          </cell>
          <cell r="AP32">
            <v>180629.78</v>
          </cell>
          <cell r="AQ32">
            <v>2633.15</v>
          </cell>
          <cell r="AR32">
            <v>8597.0400000000009</v>
          </cell>
          <cell r="AS32">
            <v>129556</v>
          </cell>
          <cell r="AT32">
            <v>3559023.9</v>
          </cell>
          <cell r="AU32">
            <v>3551743</v>
          </cell>
          <cell r="AV32">
            <v>7280.9</v>
          </cell>
          <cell r="AW32">
            <v>339199.89</v>
          </cell>
          <cell r="AX32">
            <v>29411.46</v>
          </cell>
          <cell r="AY32">
            <v>27039.59</v>
          </cell>
          <cell r="AZ32">
            <v>78795.960000000006</v>
          </cell>
          <cell r="BA32">
            <v>351489.18</v>
          </cell>
          <cell r="BB32">
            <v>9028</v>
          </cell>
          <cell r="BC32">
            <v>43339.12</v>
          </cell>
          <cell r="BD32">
            <v>168333</v>
          </cell>
          <cell r="BE32">
            <v>127476.2</v>
          </cell>
          <cell r="BF32">
            <v>21194.75</v>
          </cell>
          <cell r="BG32">
            <v>16672.580000000002</v>
          </cell>
          <cell r="BH32">
            <v>8495</v>
          </cell>
          <cell r="BI32">
            <v>47517.7</v>
          </cell>
          <cell r="BJ32">
            <v>37505.870000000003</v>
          </cell>
          <cell r="BK32">
            <v>10011.83</v>
          </cell>
          <cell r="BL32">
            <v>323225</v>
          </cell>
          <cell r="BM32">
            <v>306396</v>
          </cell>
          <cell r="BN32">
            <v>16829</v>
          </cell>
          <cell r="BO32">
            <v>25627.3</v>
          </cell>
          <cell r="BP32">
            <v>44578</v>
          </cell>
          <cell r="BQ32">
            <v>65481</v>
          </cell>
          <cell r="BR32">
            <v>0</v>
          </cell>
          <cell r="BS32">
            <v>100994</v>
          </cell>
          <cell r="BT32">
            <v>2448</v>
          </cell>
          <cell r="BU32">
            <v>84893</v>
          </cell>
          <cell r="BV32">
            <v>241805</v>
          </cell>
          <cell r="BW32">
            <v>44279.97</v>
          </cell>
          <cell r="BX32">
            <v>13466.51</v>
          </cell>
          <cell r="BY32">
            <v>139997.54</v>
          </cell>
          <cell r="BZ32">
            <v>1980.63</v>
          </cell>
          <cell r="CA32">
            <v>133042.78</v>
          </cell>
          <cell r="CB32">
            <v>4974.13</v>
          </cell>
          <cell r="CC32">
            <v>96273.4</v>
          </cell>
          <cell r="CD32">
            <v>708708</v>
          </cell>
          <cell r="CE32">
            <v>645378</v>
          </cell>
          <cell r="CF32">
            <v>63330</v>
          </cell>
          <cell r="CG32">
            <v>108419</v>
          </cell>
          <cell r="CH32">
            <v>15534</v>
          </cell>
          <cell r="CI32">
            <v>44551</v>
          </cell>
          <cell r="CJ32">
            <v>8155.51</v>
          </cell>
          <cell r="CK32">
            <v>20609.7</v>
          </cell>
          <cell r="CL32">
            <v>44335</v>
          </cell>
          <cell r="CM32">
            <v>23118</v>
          </cell>
          <cell r="CN32">
            <v>1648304</v>
          </cell>
          <cell r="CO32">
            <v>1094604.21</v>
          </cell>
          <cell r="CP32">
            <v>1082245</v>
          </cell>
          <cell r="CQ32">
            <v>7673</v>
          </cell>
          <cell r="CR32">
            <v>4686.21</v>
          </cell>
          <cell r="CS32">
            <v>8182.29</v>
          </cell>
          <cell r="CT32">
            <v>155497</v>
          </cell>
          <cell r="CU32">
            <v>17612.439999999999</v>
          </cell>
          <cell r="CV32">
            <v>8257.7199999999993</v>
          </cell>
          <cell r="CW32">
            <v>19639.53</v>
          </cell>
          <cell r="CX32">
            <v>856.88</v>
          </cell>
          <cell r="CY32">
            <v>130701</v>
          </cell>
          <cell r="CZ32">
            <v>207623</v>
          </cell>
          <cell r="DA32">
            <v>50837.83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2004</v>
          </cell>
          <cell r="D33">
            <v>201.33</v>
          </cell>
          <cell r="E33">
            <v>0</v>
          </cell>
          <cell r="F33">
            <v>17911</v>
          </cell>
          <cell r="G33">
            <v>8994</v>
          </cell>
          <cell r="H33">
            <v>4905</v>
          </cell>
          <cell r="I33">
            <v>0</v>
          </cell>
          <cell r="J33">
            <v>0</v>
          </cell>
          <cell r="K33">
            <v>425.81</v>
          </cell>
          <cell r="L33">
            <v>583.17999999999995</v>
          </cell>
          <cell r="M33">
            <v>43323.11</v>
          </cell>
          <cell r="N33">
            <v>4228.6099999999997</v>
          </cell>
          <cell r="O33">
            <v>0</v>
          </cell>
          <cell r="P33">
            <v>0</v>
          </cell>
          <cell r="Q33">
            <v>2500.9699999999998</v>
          </cell>
          <cell r="R33">
            <v>5442.34</v>
          </cell>
          <cell r="S33">
            <v>0</v>
          </cell>
          <cell r="T33">
            <v>0</v>
          </cell>
          <cell r="U33">
            <v>33676</v>
          </cell>
          <cell r="V33">
            <v>8948.5</v>
          </cell>
          <cell r="W33">
            <v>641.20000000000005</v>
          </cell>
          <cell r="X33">
            <v>6638.28</v>
          </cell>
          <cell r="Y33">
            <v>2410.5300000000002</v>
          </cell>
          <cell r="Z33">
            <v>105696.36</v>
          </cell>
          <cell r="AA33">
            <v>0</v>
          </cell>
          <cell r="AB33">
            <v>0</v>
          </cell>
          <cell r="AC33">
            <v>0</v>
          </cell>
          <cell r="AD33">
            <v>8033.37</v>
          </cell>
          <cell r="AE33">
            <v>5956.61</v>
          </cell>
          <cell r="AF33">
            <v>2076.7600000000002</v>
          </cell>
          <cell r="AG33">
            <v>0</v>
          </cell>
          <cell r="AH33">
            <v>3917.09</v>
          </cell>
          <cell r="AI33">
            <v>3909</v>
          </cell>
          <cell r="AJ33">
            <v>8.09</v>
          </cell>
          <cell r="AK33">
            <v>23497.5</v>
          </cell>
          <cell r="AL33">
            <v>8804</v>
          </cell>
          <cell r="AM33">
            <v>1802</v>
          </cell>
          <cell r="AN33">
            <v>13004.51</v>
          </cell>
          <cell r="AO33">
            <v>1669</v>
          </cell>
          <cell r="AP33">
            <v>11335.51</v>
          </cell>
          <cell r="AQ33">
            <v>0</v>
          </cell>
          <cell r="AR33">
            <v>1618.43</v>
          </cell>
          <cell r="AS33">
            <v>957</v>
          </cell>
          <cell r="AT33">
            <v>838257</v>
          </cell>
          <cell r="AU33">
            <v>838257</v>
          </cell>
          <cell r="AV33">
            <v>0</v>
          </cell>
          <cell r="AW33">
            <v>0</v>
          </cell>
          <cell r="AX33">
            <v>4391.97</v>
          </cell>
          <cell r="AY33">
            <v>0</v>
          </cell>
          <cell r="AZ33">
            <v>0</v>
          </cell>
          <cell r="BA33">
            <v>0</v>
          </cell>
          <cell r="BB33">
            <v>1908</v>
          </cell>
          <cell r="BC33">
            <v>1446.51</v>
          </cell>
          <cell r="BD33">
            <v>7361</v>
          </cell>
          <cell r="BE33">
            <v>2992.2</v>
          </cell>
          <cell r="BF33">
            <v>1081.1400000000001</v>
          </cell>
          <cell r="BG33">
            <v>4144.18</v>
          </cell>
          <cell r="BH33">
            <v>0</v>
          </cell>
          <cell r="BI33">
            <v>11972.26</v>
          </cell>
          <cell r="BJ33">
            <v>11532.34</v>
          </cell>
          <cell r="BK33">
            <v>439.92</v>
          </cell>
          <cell r="BL33">
            <v>6156</v>
          </cell>
          <cell r="BM33">
            <v>2868</v>
          </cell>
          <cell r="BN33">
            <v>3288</v>
          </cell>
          <cell r="BO33">
            <v>3934.6</v>
          </cell>
          <cell r="BP33">
            <v>5940</v>
          </cell>
          <cell r="BQ33">
            <v>20158</v>
          </cell>
          <cell r="BR33">
            <v>0</v>
          </cell>
          <cell r="BS33">
            <v>11696</v>
          </cell>
          <cell r="BT33">
            <v>1355</v>
          </cell>
          <cell r="BU33">
            <v>22013</v>
          </cell>
          <cell r="BV33">
            <v>1688</v>
          </cell>
          <cell r="BW33">
            <v>10507.19</v>
          </cell>
          <cell r="BX33">
            <v>312.54000000000002</v>
          </cell>
          <cell r="BY33">
            <v>16811.72</v>
          </cell>
          <cell r="BZ33">
            <v>0</v>
          </cell>
          <cell r="CA33">
            <v>15956.06</v>
          </cell>
          <cell r="CB33">
            <v>855.66</v>
          </cell>
          <cell r="CC33">
            <v>1147.08</v>
          </cell>
          <cell r="CD33">
            <v>15409</v>
          </cell>
          <cell r="CE33">
            <v>12550</v>
          </cell>
          <cell r="CF33">
            <v>2859</v>
          </cell>
          <cell r="CG33">
            <v>11760</v>
          </cell>
          <cell r="CH33">
            <v>0</v>
          </cell>
          <cell r="CI33">
            <v>1635</v>
          </cell>
          <cell r="CJ33">
            <v>0</v>
          </cell>
          <cell r="CK33">
            <v>0</v>
          </cell>
          <cell r="CL33">
            <v>730</v>
          </cell>
          <cell r="CM33">
            <v>4067</v>
          </cell>
          <cell r="CN33">
            <v>0</v>
          </cell>
          <cell r="CO33">
            <v>149790.12</v>
          </cell>
          <cell r="CP33">
            <v>148695</v>
          </cell>
          <cell r="CQ33">
            <v>321</v>
          </cell>
          <cell r="CR33">
            <v>774.12</v>
          </cell>
          <cell r="CS33">
            <v>132.9</v>
          </cell>
          <cell r="CT33">
            <v>0</v>
          </cell>
          <cell r="CU33">
            <v>4048.78</v>
          </cell>
          <cell r="CV33">
            <v>598.24</v>
          </cell>
          <cell r="CW33">
            <v>982.74</v>
          </cell>
          <cell r="CX33">
            <v>22.06</v>
          </cell>
          <cell r="CY33">
            <v>455</v>
          </cell>
          <cell r="CZ33">
            <v>1994</v>
          </cell>
          <cell r="DA33">
            <v>1684.46</v>
          </cell>
        </row>
        <row r="34">
          <cell r="A34" t="str">
            <v>Total service area</v>
          </cell>
          <cell r="B34" t="str">
            <v>AREA</v>
          </cell>
          <cell r="C34">
            <v>2004</v>
          </cell>
          <cell r="D34">
            <v>380.25</v>
          </cell>
          <cell r="E34">
            <v>374</v>
          </cell>
          <cell r="F34">
            <v>201.3</v>
          </cell>
          <cell r="G34">
            <v>257.5</v>
          </cell>
          <cell r="H34">
            <v>74</v>
          </cell>
          <cell r="I34">
            <v>188.16</v>
          </cell>
          <cell r="J34">
            <v>303</v>
          </cell>
          <cell r="K34">
            <v>10.77</v>
          </cell>
          <cell r="L34">
            <v>2</v>
          </cell>
          <cell r="M34">
            <v>70</v>
          </cell>
          <cell r="N34">
            <v>4.78</v>
          </cell>
          <cell r="O34">
            <v>57.8</v>
          </cell>
          <cell r="P34">
            <v>5.4</v>
          </cell>
          <cell r="Q34">
            <v>2</v>
          </cell>
          <cell r="R34">
            <v>66</v>
          </cell>
          <cell r="S34">
            <v>21.6</v>
          </cell>
          <cell r="T34">
            <v>287</v>
          </cell>
          <cell r="U34">
            <v>120</v>
          </cell>
          <cell r="V34">
            <v>46.96</v>
          </cell>
          <cell r="W34">
            <v>99</v>
          </cell>
          <cell r="X34">
            <v>104.56</v>
          </cell>
          <cell r="Y34">
            <v>44.66</v>
          </cell>
          <cell r="Z34">
            <v>168</v>
          </cell>
          <cell r="AA34">
            <v>26.5</v>
          </cell>
          <cell r="AB34">
            <v>1.5</v>
          </cell>
          <cell r="AC34">
            <v>14000</v>
          </cell>
          <cell r="AD34">
            <v>411.5</v>
          </cell>
          <cell r="AE34">
            <v>402.5</v>
          </cell>
          <cell r="AF34">
            <v>9</v>
          </cell>
          <cell r="AG34">
            <v>68.12</v>
          </cell>
          <cell r="AH34">
            <v>93</v>
          </cell>
          <cell r="AI34">
            <v>89</v>
          </cell>
          <cell r="AJ34">
            <v>4</v>
          </cell>
          <cell r="AK34">
            <v>1275</v>
          </cell>
          <cell r="AL34">
            <v>280.77</v>
          </cell>
          <cell r="AM34">
            <v>93.48</v>
          </cell>
          <cell r="AN34">
            <v>426</v>
          </cell>
          <cell r="AO34">
            <v>331</v>
          </cell>
          <cell r="AP34">
            <v>95</v>
          </cell>
          <cell r="AQ34">
            <v>9.76</v>
          </cell>
          <cell r="AR34">
            <v>8.6</v>
          </cell>
          <cell r="AS34">
            <v>269</v>
          </cell>
          <cell r="AT34">
            <v>650006.19999999995</v>
          </cell>
          <cell r="AU34">
            <v>650000</v>
          </cell>
          <cell r="AV34">
            <v>6.2</v>
          </cell>
          <cell r="AW34">
            <v>1104</v>
          </cell>
          <cell r="AX34">
            <v>292</v>
          </cell>
          <cell r="AY34">
            <v>24.8</v>
          </cell>
          <cell r="AZ34">
            <v>31.62</v>
          </cell>
          <cell r="BA34">
            <v>404</v>
          </cell>
          <cell r="BB34">
            <v>27.33</v>
          </cell>
          <cell r="BC34">
            <v>77.400000000000006</v>
          </cell>
          <cell r="BD34">
            <v>421.5</v>
          </cell>
          <cell r="BE34">
            <v>21.86</v>
          </cell>
          <cell r="BF34">
            <v>20</v>
          </cell>
          <cell r="BG34">
            <v>381</v>
          </cell>
          <cell r="BH34">
            <v>4</v>
          </cell>
          <cell r="BI34">
            <v>88</v>
          </cell>
          <cell r="BJ34">
            <v>41</v>
          </cell>
          <cell r="BK34">
            <v>47</v>
          </cell>
          <cell r="BL34">
            <v>775.8</v>
          </cell>
          <cell r="BM34">
            <v>208</v>
          </cell>
          <cell r="BN34">
            <v>567.79999999999995</v>
          </cell>
          <cell r="BO34">
            <v>125</v>
          </cell>
          <cell r="BP34">
            <v>693</v>
          </cell>
          <cell r="BQ34">
            <v>330</v>
          </cell>
          <cell r="BR34">
            <v>28</v>
          </cell>
          <cell r="BS34">
            <v>143</v>
          </cell>
          <cell r="BT34">
            <v>15.5</v>
          </cell>
          <cell r="BU34">
            <v>27</v>
          </cell>
          <cell r="BV34">
            <v>143</v>
          </cell>
          <cell r="BW34">
            <v>35.6</v>
          </cell>
          <cell r="BX34">
            <v>15</v>
          </cell>
          <cell r="BY34">
            <v>63.9</v>
          </cell>
          <cell r="BZ34">
            <v>2.3199999999999998</v>
          </cell>
          <cell r="CA34">
            <v>58.61</v>
          </cell>
          <cell r="CB34">
            <v>2.97</v>
          </cell>
          <cell r="CC34">
            <v>123.37</v>
          </cell>
          <cell r="CD34">
            <v>619</v>
          </cell>
          <cell r="CE34">
            <v>575</v>
          </cell>
          <cell r="CF34">
            <v>44</v>
          </cell>
          <cell r="CG34">
            <v>342</v>
          </cell>
          <cell r="CH34">
            <v>13</v>
          </cell>
          <cell r="CI34">
            <v>18.7</v>
          </cell>
          <cell r="CJ34">
            <v>536</v>
          </cell>
          <cell r="CK34">
            <v>32</v>
          </cell>
          <cell r="CL34">
            <v>381</v>
          </cell>
          <cell r="CM34">
            <v>9</v>
          </cell>
          <cell r="CN34">
            <v>650</v>
          </cell>
          <cell r="CO34">
            <v>639.1</v>
          </cell>
          <cell r="CP34">
            <v>414.5</v>
          </cell>
          <cell r="CQ34">
            <v>3.6</v>
          </cell>
          <cell r="CR34">
            <v>221</v>
          </cell>
          <cell r="CS34">
            <v>61</v>
          </cell>
          <cell r="CT34">
            <v>656</v>
          </cell>
          <cell r="CU34">
            <v>86</v>
          </cell>
          <cell r="CV34">
            <v>14</v>
          </cell>
          <cell r="CW34">
            <v>11.5</v>
          </cell>
          <cell r="CX34">
            <v>13.3</v>
          </cell>
          <cell r="CY34">
            <v>49.16</v>
          </cell>
          <cell r="CZ34">
            <v>147.24</v>
          </cell>
          <cell r="DA34">
            <v>31.15</v>
          </cell>
        </row>
        <row r="35">
          <cell r="A35" t="str">
            <v>Urban service area</v>
          </cell>
          <cell r="B35" t="str">
            <v>AREAURB</v>
          </cell>
          <cell r="C35">
            <v>2004</v>
          </cell>
          <cell r="D35">
            <v>0</v>
          </cell>
          <cell r="E35">
            <v>11</v>
          </cell>
          <cell r="F35">
            <v>147.30000000000001</v>
          </cell>
          <cell r="G35">
            <v>240</v>
          </cell>
          <cell r="H35">
            <v>0</v>
          </cell>
          <cell r="I35">
            <v>90.39</v>
          </cell>
          <cell r="J35">
            <v>213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48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73</v>
          </cell>
          <cell r="X35">
            <v>38</v>
          </cell>
          <cell r="Y35">
            <v>0</v>
          </cell>
          <cell r="Z35">
            <v>133</v>
          </cell>
          <cell r="AA35">
            <v>0</v>
          </cell>
          <cell r="AB35">
            <v>0</v>
          </cell>
          <cell r="AC35">
            <v>13997</v>
          </cell>
          <cell r="AD35">
            <v>120.75</v>
          </cell>
          <cell r="AE35">
            <v>120.75</v>
          </cell>
          <cell r="AF35">
            <v>0</v>
          </cell>
          <cell r="AG35">
            <v>45.42</v>
          </cell>
          <cell r="AH35">
            <v>0</v>
          </cell>
          <cell r="AI35">
            <v>0</v>
          </cell>
          <cell r="AJ35">
            <v>0</v>
          </cell>
          <cell r="AK35">
            <v>1225</v>
          </cell>
          <cell r="AL35">
            <v>255.7</v>
          </cell>
          <cell r="AM35">
            <v>5.15</v>
          </cell>
          <cell r="AN35">
            <v>115</v>
          </cell>
          <cell r="AO35">
            <v>88</v>
          </cell>
          <cell r="AP35">
            <v>27</v>
          </cell>
          <cell r="AQ35">
            <v>0</v>
          </cell>
          <cell r="AR35">
            <v>0</v>
          </cell>
          <cell r="AS35">
            <v>0</v>
          </cell>
          <cell r="AT35">
            <v>650000</v>
          </cell>
          <cell r="AU35">
            <v>650000</v>
          </cell>
          <cell r="AV35">
            <v>0</v>
          </cell>
          <cell r="AW35">
            <v>650</v>
          </cell>
          <cell r="AX35">
            <v>234</v>
          </cell>
          <cell r="AY35">
            <v>0</v>
          </cell>
          <cell r="AZ35">
            <v>0</v>
          </cell>
          <cell r="BA35">
            <v>280</v>
          </cell>
          <cell r="BB35">
            <v>0</v>
          </cell>
          <cell r="BC35">
            <v>57</v>
          </cell>
          <cell r="BD35">
            <v>258.5</v>
          </cell>
          <cell r="BE35">
            <v>0</v>
          </cell>
          <cell r="BF35">
            <v>20</v>
          </cell>
          <cell r="BG35">
            <v>372.4</v>
          </cell>
          <cell r="BH35">
            <v>4</v>
          </cell>
          <cell r="BI35">
            <v>22</v>
          </cell>
          <cell r="BJ35">
            <v>0</v>
          </cell>
          <cell r="BK35">
            <v>22</v>
          </cell>
          <cell r="BL35">
            <v>511.02</v>
          </cell>
          <cell r="BM35">
            <v>0</v>
          </cell>
          <cell r="BN35">
            <v>511.02</v>
          </cell>
          <cell r="BO35">
            <v>111</v>
          </cell>
          <cell r="BP35">
            <v>549</v>
          </cell>
          <cell r="BQ35">
            <v>279</v>
          </cell>
          <cell r="BR35">
            <v>0</v>
          </cell>
          <cell r="BS35">
            <v>41</v>
          </cell>
          <cell r="BT35">
            <v>0</v>
          </cell>
          <cell r="BU35">
            <v>0</v>
          </cell>
          <cell r="BV35">
            <v>71.64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102.94</v>
          </cell>
          <cell r="CD35">
            <v>57</v>
          </cell>
          <cell r="CE35">
            <v>57</v>
          </cell>
          <cell r="CF35">
            <v>0</v>
          </cell>
          <cell r="CG35">
            <v>284</v>
          </cell>
          <cell r="CH35">
            <v>0</v>
          </cell>
          <cell r="CI35">
            <v>7.2</v>
          </cell>
          <cell r="CJ35">
            <v>530</v>
          </cell>
          <cell r="CK35">
            <v>0</v>
          </cell>
          <cell r="CL35">
            <v>326</v>
          </cell>
          <cell r="CM35">
            <v>8</v>
          </cell>
          <cell r="CN35">
            <v>0</v>
          </cell>
          <cell r="CO35">
            <v>386</v>
          </cell>
          <cell r="CP35">
            <v>175</v>
          </cell>
          <cell r="CQ35">
            <v>0</v>
          </cell>
          <cell r="CR35">
            <v>211</v>
          </cell>
          <cell r="CS35">
            <v>8</v>
          </cell>
          <cell r="CT35">
            <v>590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76.03</v>
          </cell>
          <cell r="DA35">
            <v>0</v>
          </cell>
        </row>
        <row r="36">
          <cell r="A36" t="str">
            <v>Rural service area</v>
          </cell>
          <cell r="B36" t="str">
            <v>AREARUR</v>
          </cell>
          <cell r="C36">
            <v>2004</v>
          </cell>
          <cell r="D36">
            <v>380.25</v>
          </cell>
          <cell r="E36">
            <v>363</v>
          </cell>
          <cell r="F36">
            <v>54</v>
          </cell>
          <cell r="G36">
            <v>17.5</v>
          </cell>
          <cell r="H36">
            <v>74</v>
          </cell>
          <cell r="I36">
            <v>97.77</v>
          </cell>
          <cell r="J36">
            <v>90</v>
          </cell>
          <cell r="K36">
            <v>10.77</v>
          </cell>
          <cell r="L36">
            <v>2</v>
          </cell>
          <cell r="M36">
            <v>70</v>
          </cell>
          <cell r="N36">
            <v>4.78</v>
          </cell>
          <cell r="O36">
            <v>57.8</v>
          </cell>
          <cell r="P36">
            <v>5.4</v>
          </cell>
          <cell r="Q36">
            <v>2</v>
          </cell>
          <cell r="R36">
            <v>18</v>
          </cell>
          <cell r="S36">
            <v>21.6</v>
          </cell>
          <cell r="T36">
            <v>287</v>
          </cell>
          <cell r="U36">
            <v>120</v>
          </cell>
          <cell r="V36">
            <v>46.96</v>
          </cell>
          <cell r="W36">
            <v>26</v>
          </cell>
          <cell r="X36">
            <v>66.56</v>
          </cell>
          <cell r="Y36">
            <v>44.66</v>
          </cell>
          <cell r="Z36">
            <v>35</v>
          </cell>
          <cell r="AA36">
            <v>26.5</v>
          </cell>
          <cell r="AB36">
            <v>1.5</v>
          </cell>
          <cell r="AC36">
            <v>3</v>
          </cell>
          <cell r="AD36">
            <v>290.75</v>
          </cell>
          <cell r="AE36">
            <v>281.75</v>
          </cell>
          <cell r="AF36">
            <v>9</v>
          </cell>
          <cell r="AG36">
            <v>22.7</v>
          </cell>
          <cell r="AH36">
            <v>93</v>
          </cell>
          <cell r="AI36">
            <v>89</v>
          </cell>
          <cell r="AJ36">
            <v>4</v>
          </cell>
          <cell r="AK36">
            <v>50</v>
          </cell>
          <cell r="AL36">
            <v>25.07</v>
          </cell>
          <cell r="AM36">
            <v>88.33</v>
          </cell>
          <cell r="AN36">
            <v>311</v>
          </cell>
          <cell r="AO36">
            <v>243</v>
          </cell>
          <cell r="AP36">
            <v>68</v>
          </cell>
          <cell r="AQ36">
            <v>9.76</v>
          </cell>
          <cell r="AR36">
            <v>8.6</v>
          </cell>
          <cell r="AS36">
            <v>269</v>
          </cell>
          <cell r="AT36">
            <v>6.2</v>
          </cell>
          <cell r="AU36">
            <v>0</v>
          </cell>
          <cell r="AV36">
            <v>6.2</v>
          </cell>
          <cell r="AW36">
            <v>454</v>
          </cell>
          <cell r="AX36">
            <v>58</v>
          </cell>
          <cell r="AY36">
            <v>24.8</v>
          </cell>
          <cell r="AZ36">
            <v>31.62</v>
          </cell>
          <cell r="BA36">
            <v>124</v>
          </cell>
          <cell r="BB36">
            <v>27.33</v>
          </cell>
          <cell r="BC36">
            <v>20.399999999999999</v>
          </cell>
          <cell r="BD36">
            <v>163</v>
          </cell>
          <cell r="BE36">
            <v>21.86</v>
          </cell>
          <cell r="BF36">
            <v>0</v>
          </cell>
          <cell r="BG36">
            <v>8.6</v>
          </cell>
          <cell r="BH36">
            <v>0</v>
          </cell>
          <cell r="BI36">
            <v>66</v>
          </cell>
          <cell r="BJ36">
            <v>41</v>
          </cell>
          <cell r="BK36">
            <v>25</v>
          </cell>
          <cell r="BL36">
            <v>264.77999999999997</v>
          </cell>
          <cell r="BM36">
            <v>208</v>
          </cell>
          <cell r="BN36">
            <v>56.78</v>
          </cell>
          <cell r="BO36">
            <v>14</v>
          </cell>
          <cell r="BP36">
            <v>144</v>
          </cell>
          <cell r="BQ36">
            <v>51</v>
          </cell>
          <cell r="BR36">
            <v>28</v>
          </cell>
          <cell r="BS36">
            <v>102</v>
          </cell>
          <cell r="BT36">
            <v>15.5</v>
          </cell>
          <cell r="BU36">
            <v>27</v>
          </cell>
          <cell r="BV36">
            <v>71.36</v>
          </cell>
          <cell r="BW36">
            <v>35.6</v>
          </cell>
          <cell r="BX36">
            <v>15</v>
          </cell>
          <cell r="BY36">
            <v>63.9</v>
          </cell>
          <cell r="BZ36">
            <v>2.3199999999999998</v>
          </cell>
          <cell r="CA36">
            <v>58.61</v>
          </cell>
          <cell r="CB36">
            <v>2.97</v>
          </cell>
          <cell r="CC36">
            <v>20.43</v>
          </cell>
          <cell r="CD36">
            <v>562</v>
          </cell>
          <cell r="CE36">
            <v>518</v>
          </cell>
          <cell r="CF36">
            <v>44</v>
          </cell>
          <cell r="CG36">
            <v>58</v>
          </cell>
          <cell r="CH36">
            <v>13</v>
          </cell>
          <cell r="CI36">
            <v>11.5</v>
          </cell>
          <cell r="CJ36">
            <v>6</v>
          </cell>
          <cell r="CK36">
            <v>32</v>
          </cell>
          <cell r="CL36">
            <v>55</v>
          </cell>
          <cell r="CM36">
            <v>1</v>
          </cell>
          <cell r="CN36">
            <v>650</v>
          </cell>
          <cell r="CO36">
            <v>253.1</v>
          </cell>
          <cell r="CP36">
            <v>239.5</v>
          </cell>
          <cell r="CQ36">
            <v>3.6</v>
          </cell>
          <cell r="CR36">
            <v>10</v>
          </cell>
          <cell r="CS36">
            <v>53</v>
          </cell>
          <cell r="CT36">
            <v>66</v>
          </cell>
          <cell r="CU36">
            <v>86</v>
          </cell>
          <cell r="CV36">
            <v>14</v>
          </cell>
          <cell r="CW36">
            <v>11.5</v>
          </cell>
          <cell r="CX36">
            <v>13.3</v>
          </cell>
          <cell r="CY36">
            <v>49.16</v>
          </cell>
          <cell r="CZ36">
            <v>71.209999999999994</v>
          </cell>
          <cell r="DA36">
            <v>31.15</v>
          </cell>
        </row>
        <row r="37">
          <cell r="A37" t="str">
            <v>Service area population</v>
          </cell>
          <cell r="B37" t="str">
            <v>POP</v>
          </cell>
          <cell r="C37">
            <v>2004</v>
          </cell>
          <cell r="D37">
            <v>3000</v>
          </cell>
          <cell r="E37">
            <v>167053</v>
          </cell>
          <cell r="F37">
            <v>83178</v>
          </cell>
          <cell r="G37">
            <v>25000</v>
          </cell>
          <cell r="H37">
            <v>88300</v>
          </cell>
          <cell r="I37">
            <v>160800</v>
          </cell>
          <cell r="J37">
            <v>127950</v>
          </cell>
          <cell r="K37">
            <v>17800</v>
          </cell>
          <cell r="L37">
            <v>2600</v>
          </cell>
          <cell r="M37">
            <v>94769</v>
          </cell>
          <cell r="N37">
            <v>3100</v>
          </cell>
          <cell r="O37">
            <v>22000</v>
          </cell>
          <cell r="P37">
            <v>4000</v>
          </cell>
          <cell r="Q37">
            <v>1450</v>
          </cell>
          <cell r="R37">
            <v>6700</v>
          </cell>
          <cell r="S37">
            <v>68450</v>
          </cell>
          <cell r="T37">
            <v>690000</v>
          </cell>
          <cell r="U37">
            <v>208402</v>
          </cell>
          <cell r="V37">
            <v>32542</v>
          </cell>
          <cell r="W37">
            <v>7138</v>
          </cell>
          <cell r="X37">
            <v>68360</v>
          </cell>
          <cell r="Y37">
            <v>42361</v>
          </cell>
          <cell r="Z37">
            <v>27750</v>
          </cell>
          <cell r="AA37">
            <v>8315</v>
          </cell>
          <cell r="AB37">
            <v>1600</v>
          </cell>
          <cell r="AC37">
            <v>18347</v>
          </cell>
          <cell r="AD37">
            <v>103918</v>
          </cell>
          <cell r="AE37">
            <v>97200</v>
          </cell>
          <cell r="AF37">
            <v>6718</v>
          </cell>
          <cell r="AG37">
            <v>21500</v>
          </cell>
          <cell r="AH37">
            <v>121475</v>
          </cell>
          <cell r="AI37">
            <v>117900</v>
          </cell>
          <cell r="AJ37">
            <v>3575</v>
          </cell>
          <cell r="AK37">
            <v>43728</v>
          </cell>
          <cell r="AL37">
            <v>55000</v>
          </cell>
          <cell r="AM37">
            <v>5825</v>
          </cell>
          <cell r="AN37">
            <v>603762</v>
          </cell>
          <cell r="AO37">
            <v>469504</v>
          </cell>
          <cell r="AP37">
            <v>134258</v>
          </cell>
          <cell r="AQ37">
            <v>2433</v>
          </cell>
          <cell r="AR37">
            <v>10500</v>
          </cell>
          <cell r="AS37">
            <v>413000</v>
          </cell>
          <cell r="AT37">
            <v>2492200</v>
          </cell>
          <cell r="AU37">
            <v>2490000</v>
          </cell>
          <cell r="AV37">
            <v>2200</v>
          </cell>
          <cell r="AW37">
            <v>766175</v>
          </cell>
          <cell r="AX37">
            <v>30900</v>
          </cell>
          <cell r="AY37">
            <v>12000</v>
          </cell>
          <cell r="AZ37">
            <v>57800</v>
          </cell>
          <cell r="BA37">
            <v>220740</v>
          </cell>
          <cell r="BB37">
            <v>22000</v>
          </cell>
          <cell r="BC37">
            <v>21007</v>
          </cell>
          <cell r="BD37">
            <v>336500</v>
          </cell>
          <cell r="BE37">
            <v>19756</v>
          </cell>
          <cell r="BF37">
            <v>15700</v>
          </cell>
          <cell r="BG37">
            <v>56000</v>
          </cell>
          <cell r="BH37">
            <v>402</v>
          </cell>
          <cell r="BI37">
            <v>78991</v>
          </cell>
          <cell r="BJ37">
            <v>74636</v>
          </cell>
          <cell r="BK37">
            <v>4355</v>
          </cell>
          <cell r="BL37">
            <v>121762</v>
          </cell>
          <cell r="BM37">
            <v>82062</v>
          </cell>
          <cell r="BN37">
            <v>39700</v>
          </cell>
          <cell r="BO37">
            <v>13839</v>
          </cell>
          <cell r="BP37">
            <v>31000</v>
          </cell>
          <cell r="BQ37">
            <v>53000</v>
          </cell>
          <cell r="BR37">
            <v>14000</v>
          </cell>
          <cell r="BS37">
            <v>155700</v>
          </cell>
          <cell r="BT37">
            <v>27576</v>
          </cell>
          <cell r="BU37">
            <v>30000</v>
          </cell>
          <cell r="BV37">
            <v>150000</v>
          </cell>
          <cell r="BW37">
            <v>20200</v>
          </cell>
          <cell r="BX37">
            <v>6500</v>
          </cell>
          <cell r="BY37">
            <v>79265</v>
          </cell>
          <cell r="BZ37">
            <v>1346</v>
          </cell>
          <cell r="CA37">
            <v>75440</v>
          </cell>
          <cell r="CB37">
            <v>2479</v>
          </cell>
          <cell r="CC37">
            <v>18450</v>
          </cell>
          <cell r="CD37">
            <v>683000</v>
          </cell>
          <cell r="CE37">
            <v>638000</v>
          </cell>
          <cell r="CF37">
            <v>45000</v>
          </cell>
          <cell r="CG37">
            <v>78000</v>
          </cell>
          <cell r="CH37">
            <v>8125</v>
          </cell>
          <cell r="CI37">
            <v>9900</v>
          </cell>
          <cell r="CJ37">
            <v>5336</v>
          </cell>
          <cell r="CK37">
            <v>32000</v>
          </cell>
          <cell r="CL37">
            <v>109615</v>
          </cell>
          <cell r="CM37">
            <v>15140</v>
          </cell>
          <cell r="CN37">
            <v>2500000</v>
          </cell>
          <cell r="CO37">
            <v>307551</v>
          </cell>
          <cell r="CP37">
            <v>289476</v>
          </cell>
          <cell r="CQ37">
            <v>7550</v>
          </cell>
          <cell r="CR37">
            <v>10525</v>
          </cell>
          <cell r="CS37">
            <v>15000</v>
          </cell>
          <cell r="CT37">
            <v>139800</v>
          </cell>
          <cell r="CU37">
            <v>47161</v>
          </cell>
          <cell r="CV37">
            <v>6400</v>
          </cell>
          <cell r="CW37">
            <v>7411</v>
          </cell>
          <cell r="CX37">
            <v>3800</v>
          </cell>
          <cell r="CY37">
            <v>41200</v>
          </cell>
          <cell r="CZ37">
            <v>110000</v>
          </cell>
          <cell r="DA37">
            <v>33800</v>
          </cell>
        </row>
        <row r="38">
          <cell r="A38" t="str">
            <v>Municipal population</v>
          </cell>
          <cell r="B38" t="str">
            <v>POPCITY</v>
          </cell>
          <cell r="C38">
            <v>2004</v>
          </cell>
          <cell r="D38">
            <v>3000</v>
          </cell>
          <cell r="E38">
            <v>181579</v>
          </cell>
          <cell r="F38">
            <v>85488</v>
          </cell>
          <cell r="G38">
            <v>30000</v>
          </cell>
          <cell r="H38">
            <v>88300</v>
          </cell>
          <cell r="I38">
            <v>160800</v>
          </cell>
          <cell r="J38">
            <v>127950</v>
          </cell>
          <cell r="K38">
            <v>26000</v>
          </cell>
          <cell r="L38">
            <v>2600</v>
          </cell>
          <cell r="M38">
            <v>107341</v>
          </cell>
          <cell r="N38">
            <v>3100</v>
          </cell>
          <cell r="O38">
            <v>22000</v>
          </cell>
          <cell r="P38">
            <v>12500</v>
          </cell>
          <cell r="Q38">
            <v>4500</v>
          </cell>
          <cell r="R38">
            <v>5000</v>
          </cell>
          <cell r="S38">
            <v>20997</v>
          </cell>
          <cell r="T38">
            <v>690000</v>
          </cell>
          <cell r="U38">
            <v>208402</v>
          </cell>
          <cell r="V38">
            <v>62569</v>
          </cell>
          <cell r="W38">
            <v>8700</v>
          </cell>
          <cell r="X38">
            <v>98785</v>
          </cell>
          <cell r="Y38">
            <v>42361</v>
          </cell>
          <cell r="Z38">
            <v>27750</v>
          </cell>
          <cell r="AA38">
            <v>8315</v>
          </cell>
          <cell r="AB38">
            <v>1600</v>
          </cell>
          <cell r="AC38">
            <v>4090</v>
          </cell>
          <cell r="AD38">
            <v>177000</v>
          </cell>
          <cell r="AE38">
            <v>162000</v>
          </cell>
          <cell r="AF38">
            <v>15000</v>
          </cell>
          <cell r="AG38">
            <v>21500</v>
          </cell>
          <cell r="AH38">
            <v>121475</v>
          </cell>
          <cell r="AI38">
            <v>117900</v>
          </cell>
          <cell r="AJ38">
            <v>3575</v>
          </cell>
          <cell r="AK38">
            <v>43728</v>
          </cell>
          <cell r="AL38">
            <v>55000</v>
          </cell>
          <cell r="AM38">
            <v>5825</v>
          </cell>
          <cell r="AN38">
            <v>661402</v>
          </cell>
          <cell r="AO38">
            <v>527144</v>
          </cell>
          <cell r="AP38">
            <v>134258</v>
          </cell>
          <cell r="AQ38">
            <v>2433</v>
          </cell>
          <cell r="AR38">
            <v>10500</v>
          </cell>
          <cell r="AS38">
            <v>413000</v>
          </cell>
          <cell r="AT38">
            <v>2492200</v>
          </cell>
          <cell r="AU38">
            <v>2490000</v>
          </cell>
          <cell r="AV38">
            <v>2200</v>
          </cell>
          <cell r="AW38">
            <v>848875</v>
          </cell>
          <cell r="AX38">
            <v>30900</v>
          </cell>
          <cell r="AY38">
            <v>16500</v>
          </cell>
          <cell r="AZ38">
            <v>119000</v>
          </cell>
          <cell r="BA38">
            <v>220740</v>
          </cell>
          <cell r="BB38">
            <v>22000</v>
          </cell>
          <cell r="BC38">
            <v>34035</v>
          </cell>
          <cell r="BD38">
            <v>336500</v>
          </cell>
          <cell r="BE38">
            <v>24756</v>
          </cell>
          <cell r="BF38">
            <v>16700</v>
          </cell>
          <cell r="BG38">
            <v>56000</v>
          </cell>
          <cell r="BH38">
            <v>402</v>
          </cell>
          <cell r="BI38">
            <v>83868</v>
          </cell>
          <cell r="BJ38">
            <v>74636</v>
          </cell>
          <cell r="BK38">
            <v>9232</v>
          </cell>
          <cell r="BL38">
            <v>129462</v>
          </cell>
          <cell r="BM38">
            <v>82062</v>
          </cell>
          <cell r="BN38">
            <v>47400</v>
          </cell>
          <cell r="BO38">
            <v>13839</v>
          </cell>
          <cell r="BP38">
            <v>61447</v>
          </cell>
          <cell r="BQ38">
            <v>53000</v>
          </cell>
          <cell r="BR38">
            <v>18777</v>
          </cell>
          <cell r="BS38">
            <v>155700</v>
          </cell>
          <cell r="BT38">
            <v>27576</v>
          </cell>
          <cell r="BU38">
            <v>30000</v>
          </cell>
          <cell r="BV38">
            <v>150000</v>
          </cell>
          <cell r="BW38">
            <v>20200</v>
          </cell>
          <cell r="BX38">
            <v>6500</v>
          </cell>
          <cell r="BY38">
            <v>79265</v>
          </cell>
          <cell r="BZ38">
            <v>1346</v>
          </cell>
          <cell r="CA38">
            <v>75440</v>
          </cell>
          <cell r="CB38">
            <v>2479</v>
          </cell>
          <cell r="CC38">
            <v>18450</v>
          </cell>
          <cell r="CD38">
            <v>683000</v>
          </cell>
          <cell r="CE38">
            <v>638000</v>
          </cell>
          <cell r="CF38">
            <v>45000</v>
          </cell>
          <cell r="CG38">
            <v>75000</v>
          </cell>
          <cell r="CH38">
            <v>8125</v>
          </cell>
          <cell r="CI38">
            <v>16700</v>
          </cell>
          <cell r="CJ38">
            <v>5336</v>
          </cell>
          <cell r="CK38">
            <v>32000</v>
          </cell>
          <cell r="CL38">
            <v>109016</v>
          </cell>
          <cell r="CM38">
            <v>15000</v>
          </cell>
          <cell r="CN38">
            <v>2500000</v>
          </cell>
          <cell r="CO38">
            <v>392428</v>
          </cell>
          <cell r="CP38">
            <v>345270</v>
          </cell>
          <cell r="CQ38">
            <v>21000</v>
          </cell>
          <cell r="CR38">
            <v>26158</v>
          </cell>
          <cell r="CS38">
            <v>15000</v>
          </cell>
          <cell r="CT38">
            <v>139800</v>
          </cell>
          <cell r="CU38">
            <v>47161</v>
          </cell>
          <cell r="CV38">
            <v>11000</v>
          </cell>
          <cell r="CW38">
            <v>7411</v>
          </cell>
          <cell r="CX38">
            <v>9000</v>
          </cell>
          <cell r="CY38">
            <v>66700</v>
          </cell>
          <cell r="CZ38">
            <v>110000</v>
          </cell>
          <cell r="DA38">
            <v>34000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2004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0</v>
          </cell>
          <cell r="V39">
            <v>235</v>
          </cell>
          <cell r="W39">
            <v>65</v>
          </cell>
          <cell r="X39">
            <v>0</v>
          </cell>
          <cell r="Y39">
            <v>0</v>
          </cell>
          <cell r="Z39">
            <v>0</v>
          </cell>
          <cell r="AA39">
            <v>9</v>
          </cell>
          <cell r="AB39">
            <v>0</v>
          </cell>
          <cell r="AC39">
            <v>0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5000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154000</v>
          </cell>
          <cell r="AU39">
            <v>154000</v>
          </cell>
          <cell r="AV39">
            <v>0</v>
          </cell>
          <cell r="AW39">
            <v>0</v>
          </cell>
          <cell r="AX39">
            <v>828</v>
          </cell>
          <cell r="AY39">
            <v>200</v>
          </cell>
          <cell r="AZ39">
            <v>0</v>
          </cell>
          <cell r="BA39">
            <v>0</v>
          </cell>
          <cell r="BB39">
            <v>0</v>
          </cell>
          <cell r="BC39">
            <v>151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525</v>
          </cell>
          <cell r="BJ39">
            <v>0</v>
          </cell>
          <cell r="BK39">
            <v>525</v>
          </cell>
          <cell r="BL39">
            <v>0</v>
          </cell>
          <cell r="BM39">
            <v>0</v>
          </cell>
          <cell r="BN39">
            <v>0</v>
          </cell>
          <cell r="BO39">
            <v>215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14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100</v>
          </cell>
          <cell r="CH39">
            <v>0</v>
          </cell>
          <cell r="CI39">
            <v>0</v>
          </cell>
          <cell r="CJ39">
            <v>112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1616</v>
          </cell>
          <cell r="CP39">
            <v>0</v>
          </cell>
          <cell r="CQ39">
            <v>0</v>
          </cell>
          <cell r="CR39">
            <v>1616</v>
          </cell>
          <cell r="CS39">
            <v>2000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450</v>
          </cell>
          <cell r="CZ39">
            <v>0</v>
          </cell>
          <cell r="DA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2004</v>
          </cell>
          <cell r="D40">
            <v>7906</v>
          </cell>
          <cell r="E40">
            <v>274862</v>
          </cell>
          <cell r="F40">
            <v>176687</v>
          </cell>
          <cell r="G40">
            <v>43268</v>
          </cell>
          <cell r="H40">
            <v>159544</v>
          </cell>
          <cell r="I40">
            <v>286076</v>
          </cell>
          <cell r="J40">
            <v>244129</v>
          </cell>
          <cell r="K40">
            <v>27631</v>
          </cell>
          <cell r="L40">
            <v>7834</v>
          </cell>
          <cell r="M40">
            <v>140468</v>
          </cell>
          <cell r="N40">
            <v>5811</v>
          </cell>
          <cell r="O40">
            <v>70523</v>
          </cell>
          <cell r="P40">
            <v>7251</v>
          </cell>
          <cell r="Q40">
            <v>1631</v>
          </cell>
          <cell r="R40">
            <v>16258</v>
          </cell>
          <cell r="S40">
            <v>34623</v>
          </cell>
          <cell r="T40">
            <v>1240200</v>
          </cell>
          <cell r="U40">
            <v>488</v>
          </cell>
          <cell r="V40">
            <v>81291</v>
          </cell>
          <cell r="W40">
            <v>15318</v>
          </cell>
          <cell r="X40">
            <v>91605</v>
          </cell>
          <cell r="Y40">
            <v>102891</v>
          </cell>
          <cell r="Z40">
            <v>50710</v>
          </cell>
          <cell r="AA40">
            <v>18859</v>
          </cell>
          <cell r="AB40">
            <v>11563</v>
          </cell>
          <cell r="AC40">
            <v>44252</v>
          </cell>
          <cell r="AD40">
            <v>197509</v>
          </cell>
          <cell r="AE40">
            <v>184248</v>
          </cell>
          <cell r="AF40">
            <v>13261</v>
          </cell>
          <cell r="AG40">
            <v>39459</v>
          </cell>
          <cell r="AH40">
            <v>247574</v>
          </cell>
          <cell r="AI40">
            <v>243748</v>
          </cell>
          <cell r="AJ40">
            <v>3826</v>
          </cell>
          <cell r="AK40">
            <v>73676</v>
          </cell>
          <cell r="AL40">
            <v>98950</v>
          </cell>
          <cell r="AM40">
            <v>22160</v>
          </cell>
          <cell r="AN40">
            <v>1077296.67</v>
          </cell>
          <cell r="AO40">
            <v>836121.67</v>
          </cell>
          <cell r="AP40">
            <v>241175</v>
          </cell>
          <cell r="AQ40">
            <v>7653</v>
          </cell>
          <cell r="AR40">
            <v>40003</v>
          </cell>
          <cell r="AS40">
            <v>578900</v>
          </cell>
          <cell r="AT40">
            <v>9651</v>
          </cell>
          <cell r="AU40">
            <v>4438</v>
          </cell>
          <cell r="AV40">
            <v>5213</v>
          </cell>
          <cell r="AW40">
            <v>1405279</v>
          </cell>
          <cell r="AX40">
            <v>53706</v>
          </cell>
          <cell r="AY40">
            <v>22867</v>
          </cell>
          <cell r="AZ40">
            <v>147462</v>
          </cell>
          <cell r="BA40">
            <v>344351</v>
          </cell>
          <cell r="BB40">
            <v>50333</v>
          </cell>
          <cell r="BC40">
            <v>46324</v>
          </cell>
          <cell r="BD40">
            <v>536394</v>
          </cell>
          <cell r="BE40">
            <v>34630</v>
          </cell>
          <cell r="BF40">
            <v>40658</v>
          </cell>
          <cell r="BG40">
            <v>104178</v>
          </cell>
          <cell r="BH40">
            <v>3991</v>
          </cell>
          <cell r="BI40">
            <v>132614</v>
          </cell>
          <cell r="BJ40">
            <v>122374</v>
          </cell>
          <cell r="BK40">
            <v>10240</v>
          </cell>
          <cell r="BL40">
            <v>201345</v>
          </cell>
          <cell r="BM40">
            <v>139345</v>
          </cell>
          <cell r="BN40">
            <v>62000</v>
          </cell>
          <cell r="BO40">
            <v>30163</v>
          </cell>
          <cell r="BP40">
            <v>64706</v>
          </cell>
          <cell r="BQ40">
            <v>121809</v>
          </cell>
          <cell r="BR40">
            <v>23920</v>
          </cell>
          <cell r="BS40">
            <v>275735</v>
          </cell>
          <cell r="BT40">
            <v>42087</v>
          </cell>
          <cell r="BU40">
            <v>74924</v>
          </cell>
          <cell r="BV40">
            <v>233000</v>
          </cell>
          <cell r="BW40">
            <v>43015</v>
          </cell>
          <cell r="BX40">
            <v>20090</v>
          </cell>
          <cell r="BY40">
            <v>161348</v>
          </cell>
          <cell r="BZ40">
            <v>2976</v>
          </cell>
          <cell r="CA40">
            <v>151842</v>
          </cell>
          <cell r="CB40">
            <v>6530</v>
          </cell>
          <cell r="CC40">
            <v>33790</v>
          </cell>
          <cell r="CD40">
            <v>1066070</v>
          </cell>
          <cell r="CE40">
            <v>992497</v>
          </cell>
          <cell r="CF40">
            <v>73573</v>
          </cell>
          <cell r="CG40">
            <v>151</v>
          </cell>
          <cell r="CH40">
            <v>19991</v>
          </cell>
          <cell r="CI40">
            <v>26771</v>
          </cell>
          <cell r="CJ40">
            <v>21279</v>
          </cell>
          <cell r="CK40">
            <v>60964</v>
          </cell>
          <cell r="CL40">
            <v>198752</v>
          </cell>
          <cell r="CM40">
            <v>38752</v>
          </cell>
          <cell r="CN40">
            <v>4420214</v>
          </cell>
          <cell r="CO40">
            <v>458551</v>
          </cell>
          <cell r="CP40">
            <v>426300</v>
          </cell>
          <cell r="CQ40">
            <v>10016</v>
          </cell>
          <cell r="CR40">
            <v>22235</v>
          </cell>
          <cell r="CS40">
            <v>24285</v>
          </cell>
          <cell r="CT40">
            <v>227746</v>
          </cell>
          <cell r="CU40">
            <v>84210</v>
          </cell>
          <cell r="CV40">
            <v>16254</v>
          </cell>
          <cell r="CW40">
            <v>24</v>
          </cell>
          <cell r="CX40">
            <v>11065</v>
          </cell>
          <cell r="CY40">
            <v>94390</v>
          </cell>
          <cell r="CZ40">
            <v>152518</v>
          </cell>
          <cell r="DA40">
            <v>67515</v>
          </cell>
        </row>
        <row r="41">
          <cell r="A41" t="str">
            <v>Utility summer max peak load</v>
          </cell>
          <cell r="B41" t="str">
            <v>PEAKS</v>
          </cell>
          <cell r="C41">
            <v>2004</v>
          </cell>
          <cell r="D41">
            <v>7482</v>
          </cell>
          <cell r="E41">
            <v>274400</v>
          </cell>
          <cell r="F41">
            <v>203116</v>
          </cell>
          <cell r="G41">
            <v>45669</v>
          </cell>
          <cell r="H41">
            <v>172536</v>
          </cell>
          <cell r="I41">
            <v>338382</v>
          </cell>
          <cell r="J41">
            <v>278055</v>
          </cell>
          <cell r="K41">
            <v>24930</v>
          </cell>
          <cell r="L41">
            <v>6092</v>
          </cell>
          <cell r="M41">
            <v>167094</v>
          </cell>
          <cell r="N41">
            <v>5684</v>
          </cell>
          <cell r="O41">
            <v>54873</v>
          </cell>
          <cell r="P41">
            <v>4509</v>
          </cell>
          <cell r="Q41">
            <v>1572</v>
          </cell>
          <cell r="R41">
            <v>14906</v>
          </cell>
          <cell r="S41">
            <v>43845</v>
          </cell>
          <cell r="T41">
            <v>1426800</v>
          </cell>
          <cell r="U41">
            <v>602</v>
          </cell>
          <cell r="V41">
            <v>64632</v>
          </cell>
          <cell r="W41">
            <v>9225</v>
          </cell>
          <cell r="X41">
            <v>124845</v>
          </cell>
          <cell r="Y41">
            <v>99671</v>
          </cell>
          <cell r="Z41">
            <v>49484</v>
          </cell>
          <cell r="AA41">
            <v>13508</v>
          </cell>
          <cell r="AB41">
            <v>8129</v>
          </cell>
          <cell r="AC41">
            <v>23287</v>
          </cell>
          <cell r="AD41">
            <v>149649</v>
          </cell>
          <cell r="AE41">
            <v>140106</v>
          </cell>
          <cell r="AF41">
            <v>9543</v>
          </cell>
          <cell r="AG41">
            <v>53374</v>
          </cell>
          <cell r="AH41">
            <v>258016</v>
          </cell>
          <cell r="AI41">
            <v>254968</v>
          </cell>
          <cell r="AJ41">
            <v>3048</v>
          </cell>
          <cell r="AK41">
            <v>66423</v>
          </cell>
          <cell r="AL41">
            <v>90154</v>
          </cell>
          <cell r="AM41">
            <v>17926</v>
          </cell>
          <cell r="AN41">
            <v>1181579.23</v>
          </cell>
          <cell r="AO41">
            <v>916979.23</v>
          </cell>
          <cell r="AP41">
            <v>264600</v>
          </cell>
          <cell r="AQ41">
            <v>4896</v>
          </cell>
          <cell r="AR41">
            <v>32076</v>
          </cell>
          <cell r="AS41">
            <v>645900</v>
          </cell>
          <cell r="AT41">
            <v>6247</v>
          </cell>
          <cell r="AU41">
            <v>3043</v>
          </cell>
          <cell r="AV41">
            <v>3204</v>
          </cell>
          <cell r="AW41">
            <v>1256230</v>
          </cell>
          <cell r="AX41">
            <v>38260</v>
          </cell>
          <cell r="AY41">
            <v>17147</v>
          </cell>
          <cell r="AZ41">
            <v>109502</v>
          </cell>
          <cell r="BA41">
            <v>338448</v>
          </cell>
          <cell r="BB41">
            <v>43804</v>
          </cell>
          <cell r="BC41">
            <v>34343</v>
          </cell>
          <cell r="BD41">
            <v>626856</v>
          </cell>
          <cell r="BE41">
            <v>37690</v>
          </cell>
          <cell r="BF41">
            <v>36300</v>
          </cell>
          <cell r="BG41">
            <v>101506</v>
          </cell>
          <cell r="BH41">
            <v>3891</v>
          </cell>
          <cell r="BI41">
            <v>140248</v>
          </cell>
          <cell r="BJ41">
            <v>133011</v>
          </cell>
          <cell r="BK41">
            <v>7237</v>
          </cell>
          <cell r="BL41">
            <v>232149</v>
          </cell>
          <cell r="BM41">
            <v>163149</v>
          </cell>
          <cell r="BN41">
            <v>69000</v>
          </cell>
          <cell r="BO41">
            <v>36150</v>
          </cell>
          <cell r="BP41">
            <v>62443</v>
          </cell>
          <cell r="BQ41">
            <v>83059</v>
          </cell>
          <cell r="BR41">
            <v>19088</v>
          </cell>
          <cell r="BS41">
            <v>330378</v>
          </cell>
          <cell r="BT41">
            <v>42493</v>
          </cell>
          <cell r="BU41">
            <v>73528</v>
          </cell>
          <cell r="BV41">
            <v>200000</v>
          </cell>
          <cell r="BW41">
            <v>26600</v>
          </cell>
          <cell r="BX41">
            <v>10625</v>
          </cell>
          <cell r="BY41">
            <v>136574</v>
          </cell>
          <cell r="BZ41">
            <v>1880</v>
          </cell>
          <cell r="CA41">
            <v>129702</v>
          </cell>
          <cell r="CB41">
            <v>4992</v>
          </cell>
          <cell r="CC41">
            <v>34961</v>
          </cell>
          <cell r="CD41">
            <v>1300564</v>
          </cell>
          <cell r="CE41">
            <v>1230769</v>
          </cell>
          <cell r="CF41">
            <v>69795</v>
          </cell>
          <cell r="CG41">
            <v>108</v>
          </cell>
          <cell r="CH41">
            <v>14941</v>
          </cell>
          <cell r="CI41">
            <v>30552</v>
          </cell>
          <cell r="CJ41">
            <v>14564</v>
          </cell>
          <cell r="CK41">
            <v>65409</v>
          </cell>
          <cell r="CL41">
            <v>155397</v>
          </cell>
          <cell r="CM41">
            <v>41171</v>
          </cell>
          <cell r="CN41">
            <v>4520766</v>
          </cell>
          <cell r="CO41">
            <v>421821</v>
          </cell>
          <cell r="CP41">
            <v>398500</v>
          </cell>
          <cell r="CQ41">
            <v>8614</v>
          </cell>
          <cell r="CR41">
            <v>14707</v>
          </cell>
          <cell r="CS41">
            <v>21397</v>
          </cell>
          <cell r="CT41">
            <v>229605</v>
          </cell>
          <cell r="CU41">
            <v>87178</v>
          </cell>
          <cell r="CV41">
            <v>13414</v>
          </cell>
          <cell r="CW41">
            <v>25</v>
          </cell>
          <cell r="CX41">
            <v>10761</v>
          </cell>
          <cell r="CY41">
            <v>61323</v>
          </cell>
          <cell r="CZ41">
            <v>155149</v>
          </cell>
          <cell r="DA41">
            <v>70862</v>
          </cell>
        </row>
        <row r="42">
          <cell r="A42" t="str">
            <v>Utility Annual Peak load</v>
          </cell>
          <cell r="C42">
            <v>2004</v>
          </cell>
          <cell r="D42">
            <v>7906</v>
          </cell>
          <cell r="E42">
            <v>274862</v>
          </cell>
          <cell r="F42">
            <v>203116</v>
          </cell>
          <cell r="G42">
            <v>45669</v>
          </cell>
          <cell r="H42">
            <v>172536</v>
          </cell>
          <cell r="I42">
            <v>338382</v>
          </cell>
          <cell r="J42">
            <v>278055</v>
          </cell>
          <cell r="K42">
            <v>27631</v>
          </cell>
          <cell r="L42">
            <v>7834</v>
          </cell>
          <cell r="M42">
            <v>167094</v>
          </cell>
          <cell r="N42">
            <v>5811</v>
          </cell>
          <cell r="O42">
            <v>70523</v>
          </cell>
          <cell r="P42">
            <v>7251</v>
          </cell>
          <cell r="Q42">
            <v>1631</v>
          </cell>
          <cell r="R42">
            <v>16258</v>
          </cell>
          <cell r="S42">
            <v>43845</v>
          </cell>
          <cell r="T42">
            <v>1426800</v>
          </cell>
          <cell r="U42">
            <v>602</v>
          </cell>
          <cell r="V42">
            <v>81291</v>
          </cell>
          <cell r="W42">
            <v>15318</v>
          </cell>
          <cell r="X42">
            <v>124845</v>
          </cell>
          <cell r="Y42">
            <v>102891</v>
          </cell>
          <cell r="Z42">
            <v>50710</v>
          </cell>
          <cell r="AA42">
            <v>18859</v>
          </cell>
          <cell r="AB42">
            <v>11563</v>
          </cell>
          <cell r="AC42">
            <v>44252</v>
          </cell>
          <cell r="AD42">
            <v>197509</v>
          </cell>
          <cell r="AE42">
            <v>184248</v>
          </cell>
          <cell r="AF42">
            <v>13261</v>
          </cell>
          <cell r="AG42">
            <v>53374</v>
          </cell>
          <cell r="AH42">
            <v>258016</v>
          </cell>
          <cell r="AI42">
            <v>254968</v>
          </cell>
          <cell r="AJ42">
            <v>3826</v>
          </cell>
          <cell r="AK42">
            <v>73676</v>
          </cell>
          <cell r="AL42">
            <v>98950</v>
          </cell>
          <cell r="AM42">
            <v>22160</v>
          </cell>
          <cell r="AN42">
            <v>1181579.23</v>
          </cell>
          <cell r="AO42">
            <v>916979.23</v>
          </cell>
          <cell r="AP42">
            <v>264600</v>
          </cell>
          <cell r="AQ42">
            <v>7653</v>
          </cell>
          <cell r="AR42">
            <v>40003</v>
          </cell>
          <cell r="AS42">
            <v>645900</v>
          </cell>
          <cell r="AT42">
            <v>9651</v>
          </cell>
          <cell r="AU42">
            <v>4438</v>
          </cell>
          <cell r="AV42">
            <v>5213</v>
          </cell>
          <cell r="AW42">
            <v>1405279</v>
          </cell>
          <cell r="AX42">
            <v>53706</v>
          </cell>
          <cell r="AY42">
            <v>22867</v>
          </cell>
          <cell r="AZ42">
            <v>147462</v>
          </cell>
          <cell r="BA42">
            <v>344351</v>
          </cell>
          <cell r="BB42">
            <v>50333</v>
          </cell>
          <cell r="BC42">
            <v>46324</v>
          </cell>
          <cell r="BD42">
            <v>626856</v>
          </cell>
          <cell r="BE42">
            <v>37690</v>
          </cell>
          <cell r="BF42">
            <v>40658</v>
          </cell>
          <cell r="BG42">
            <v>104178</v>
          </cell>
          <cell r="BH42">
            <v>3991</v>
          </cell>
          <cell r="BI42">
            <v>140248</v>
          </cell>
          <cell r="BJ42">
            <v>133011</v>
          </cell>
          <cell r="BK42">
            <v>10240</v>
          </cell>
          <cell r="BL42">
            <v>232149</v>
          </cell>
          <cell r="BM42">
            <v>163149</v>
          </cell>
          <cell r="BN42">
            <v>69000</v>
          </cell>
          <cell r="BO42">
            <v>36150</v>
          </cell>
          <cell r="BP42">
            <v>64706</v>
          </cell>
          <cell r="BQ42">
            <v>121809</v>
          </cell>
          <cell r="BR42">
            <v>23920</v>
          </cell>
          <cell r="BS42">
            <v>330378</v>
          </cell>
          <cell r="BT42">
            <v>42493</v>
          </cell>
          <cell r="BU42">
            <v>74924</v>
          </cell>
          <cell r="BV42">
            <v>233000</v>
          </cell>
          <cell r="BW42">
            <v>43015</v>
          </cell>
          <cell r="BX42">
            <v>20090</v>
          </cell>
          <cell r="BY42">
            <v>161348</v>
          </cell>
          <cell r="BZ42">
            <v>2976</v>
          </cell>
          <cell r="CA42">
            <v>151842</v>
          </cell>
          <cell r="CB42">
            <v>6530</v>
          </cell>
          <cell r="CC42">
            <v>34961</v>
          </cell>
        </row>
        <row r="43">
          <cell r="A43" t="str">
            <v>Utility average peak load</v>
          </cell>
          <cell r="B43" t="str">
            <v>PEAKA</v>
          </cell>
          <cell r="C43">
            <v>2004</v>
          </cell>
          <cell r="D43">
            <v>6066</v>
          </cell>
          <cell r="E43">
            <v>243518</v>
          </cell>
          <cell r="F43">
            <v>173820</v>
          </cell>
          <cell r="G43">
            <v>41600</v>
          </cell>
          <cell r="H43">
            <v>153245</v>
          </cell>
          <cell r="I43">
            <v>274618</v>
          </cell>
          <cell r="J43">
            <v>276185</v>
          </cell>
          <cell r="K43">
            <v>24429</v>
          </cell>
          <cell r="L43">
            <v>5119</v>
          </cell>
          <cell r="M43">
            <v>141017</v>
          </cell>
          <cell r="N43">
            <v>5203</v>
          </cell>
          <cell r="O43">
            <v>56690</v>
          </cell>
          <cell r="P43">
            <v>4894</v>
          </cell>
          <cell r="Q43">
            <v>1421</v>
          </cell>
          <cell r="R43">
            <v>14215</v>
          </cell>
          <cell r="S43">
            <v>34339</v>
          </cell>
          <cell r="T43">
            <v>1221577</v>
          </cell>
          <cell r="U43">
            <v>495</v>
          </cell>
          <cell r="V43">
            <v>62959</v>
          </cell>
          <cell r="W43">
            <v>10658</v>
          </cell>
          <cell r="X43">
            <v>93036</v>
          </cell>
          <cell r="Y43">
            <v>93103</v>
          </cell>
          <cell r="Z43">
            <v>45586</v>
          </cell>
          <cell r="AA43">
            <v>13637</v>
          </cell>
          <cell r="AB43">
            <v>1641</v>
          </cell>
          <cell r="AC43">
            <v>29385</v>
          </cell>
          <cell r="AD43">
            <v>146894</v>
          </cell>
          <cell r="AE43">
            <v>137521</v>
          </cell>
          <cell r="AF43">
            <v>9373</v>
          </cell>
          <cell r="AG43">
            <v>30897</v>
          </cell>
          <cell r="AH43">
            <v>238438</v>
          </cell>
          <cell r="AI43">
            <v>235516</v>
          </cell>
          <cell r="AJ43">
            <v>2922</v>
          </cell>
          <cell r="AK43">
            <v>61799</v>
          </cell>
          <cell r="AL43">
            <v>81183</v>
          </cell>
          <cell r="AM43">
            <v>18185</v>
          </cell>
          <cell r="AN43">
            <v>1044943.5</v>
          </cell>
          <cell r="AO43">
            <v>813298.5</v>
          </cell>
          <cell r="AP43">
            <v>231645</v>
          </cell>
          <cell r="AQ43">
            <v>4462</v>
          </cell>
          <cell r="AR43">
            <v>31984</v>
          </cell>
          <cell r="AS43">
            <v>560800</v>
          </cell>
          <cell r="AT43">
            <v>6690</v>
          </cell>
          <cell r="AU43">
            <v>3253</v>
          </cell>
          <cell r="AV43">
            <v>3437</v>
          </cell>
          <cell r="AW43">
            <v>1182432</v>
          </cell>
          <cell r="AX43">
            <v>39995</v>
          </cell>
          <cell r="AY43">
            <v>17544</v>
          </cell>
          <cell r="AZ43">
            <v>112201</v>
          </cell>
          <cell r="BA43">
            <v>309780</v>
          </cell>
          <cell r="BB43">
            <v>43176</v>
          </cell>
          <cell r="BC43">
            <v>34935</v>
          </cell>
          <cell r="BD43">
            <v>525337</v>
          </cell>
          <cell r="BE43">
            <v>33510</v>
          </cell>
          <cell r="BF43">
            <v>33583</v>
          </cell>
          <cell r="BG43">
            <v>93380</v>
          </cell>
          <cell r="BH43">
            <v>656</v>
          </cell>
          <cell r="BI43">
            <v>120976</v>
          </cell>
          <cell r="BJ43">
            <v>113601</v>
          </cell>
          <cell r="BK43">
            <v>7375</v>
          </cell>
          <cell r="BL43">
            <v>194888</v>
          </cell>
          <cell r="BM43">
            <v>134888</v>
          </cell>
          <cell r="BN43">
            <v>60000</v>
          </cell>
          <cell r="BO43">
            <v>29149</v>
          </cell>
          <cell r="BP43">
            <v>58317</v>
          </cell>
          <cell r="BQ43">
            <v>90195</v>
          </cell>
          <cell r="BR43">
            <v>21504</v>
          </cell>
          <cell r="BS43">
            <v>270811</v>
          </cell>
          <cell r="BT43">
            <v>38080</v>
          </cell>
          <cell r="BU43">
            <v>59320</v>
          </cell>
          <cell r="BV43">
            <v>188000</v>
          </cell>
          <cell r="BW43">
            <v>28653</v>
          </cell>
          <cell r="BX43">
            <v>13499</v>
          </cell>
          <cell r="BY43">
            <v>129383</v>
          </cell>
          <cell r="BZ43">
            <v>2157</v>
          </cell>
          <cell r="CA43">
            <v>121862</v>
          </cell>
          <cell r="CB43">
            <v>5364</v>
          </cell>
          <cell r="CC43">
            <v>31882</v>
          </cell>
          <cell r="CD43">
            <v>1076942</v>
          </cell>
          <cell r="CE43">
            <v>1013278</v>
          </cell>
          <cell r="CF43">
            <v>63664</v>
          </cell>
          <cell r="CG43">
            <v>114</v>
          </cell>
          <cell r="CH43">
            <v>15966</v>
          </cell>
          <cell r="CI43">
            <v>21972</v>
          </cell>
          <cell r="CJ43">
            <v>15767</v>
          </cell>
          <cell r="CK43">
            <v>57387</v>
          </cell>
          <cell r="CL43">
            <v>161420</v>
          </cell>
          <cell r="CM43">
            <v>37397</v>
          </cell>
          <cell r="CN43">
            <v>4042889</v>
          </cell>
          <cell r="CO43">
            <v>393912</v>
          </cell>
          <cell r="CP43">
            <v>370300</v>
          </cell>
          <cell r="CQ43">
            <v>8206</v>
          </cell>
          <cell r="CR43">
            <v>15406</v>
          </cell>
          <cell r="CS43">
            <v>17643</v>
          </cell>
          <cell r="CT43">
            <v>208987</v>
          </cell>
          <cell r="CU43">
            <v>79728</v>
          </cell>
          <cell r="CV43">
            <v>13916</v>
          </cell>
          <cell r="CW43">
            <v>24</v>
          </cell>
          <cell r="CX43">
            <v>10299</v>
          </cell>
          <cell r="CY43">
            <v>71394</v>
          </cell>
          <cell r="CZ43">
            <v>132481</v>
          </cell>
          <cell r="DA43">
            <v>64500</v>
          </cell>
        </row>
        <row r="44">
          <cell r="A44" t="str">
            <v>Total circuit kms of line</v>
          </cell>
          <cell r="B44" t="str">
            <v>KMC</v>
          </cell>
          <cell r="C44">
            <v>2004</v>
          </cell>
          <cell r="D44">
            <v>92.5</v>
          </cell>
          <cell r="E44">
            <v>1517</v>
          </cell>
          <cell r="F44">
            <v>783.5</v>
          </cell>
          <cell r="G44">
            <v>432</v>
          </cell>
          <cell r="H44">
            <v>446</v>
          </cell>
          <cell r="I44">
            <v>1383</v>
          </cell>
          <cell r="J44">
            <v>1082</v>
          </cell>
          <cell r="K44">
            <v>140.30000000000001</v>
          </cell>
          <cell r="L44">
            <v>27.5</v>
          </cell>
          <cell r="M44">
            <v>745</v>
          </cell>
          <cell r="N44">
            <v>21</v>
          </cell>
          <cell r="O44">
            <v>320</v>
          </cell>
          <cell r="P44">
            <v>28.1</v>
          </cell>
          <cell r="Q44">
            <v>7.6</v>
          </cell>
          <cell r="R44">
            <v>142</v>
          </cell>
          <cell r="S44">
            <v>136.1</v>
          </cell>
          <cell r="T44">
            <v>4972</v>
          </cell>
          <cell r="U44">
            <v>1184</v>
          </cell>
          <cell r="V44">
            <v>258</v>
          </cell>
          <cell r="W44">
            <v>136.19999999999999</v>
          </cell>
          <cell r="X44">
            <v>462.9</v>
          </cell>
          <cell r="Y44">
            <v>274.89999999999998</v>
          </cell>
          <cell r="Z44">
            <v>487.6</v>
          </cell>
          <cell r="AA44">
            <v>84.6</v>
          </cell>
          <cell r="AB44">
            <v>8.1</v>
          </cell>
          <cell r="AC44">
            <v>1832.5</v>
          </cell>
          <cell r="AD44">
            <v>870.6</v>
          </cell>
          <cell r="AE44">
            <v>833.6</v>
          </cell>
          <cell r="AF44">
            <v>37</v>
          </cell>
          <cell r="AG44">
            <v>233.4</v>
          </cell>
          <cell r="AH44">
            <v>948.4</v>
          </cell>
          <cell r="AI44">
            <v>916</v>
          </cell>
          <cell r="AJ44">
            <v>32.4</v>
          </cell>
          <cell r="AK44">
            <v>1649</v>
          </cell>
          <cell r="AL44">
            <v>1301.0999999999999</v>
          </cell>
          <cell r="AM44">
            <v>68.400000000000006</v>
          </cell>
          <cell r="AN44">
            <v>3203</v>
          </cell>
          <cell r="AO44">
            <v>2481</v>
          </cell>
          <cell r="AP44">
            <v>722</v>
          </cell>
          <cell r="AQ44">
            <v>22.8</v>
          </cell>
          <cell r="AR44">
            <v>65.400000000000006</v>
          </cell>
          <cell r="AS44">
            <v>2384</v>
          </cell>
          <cell r="AT44">
            <v>119060.4</v>
          </cell>
          <cell r="AU44">
            <v>119040</v>
          </cell>
          <cell r="AV44">
            <v>20.399999999999999</v>
          </cell>
          <cell r="AW44">
            <v>5040</v>
          </cell>
          <cell r="AX44">
            <v>596</v>
          </cell>
          <cell r="AY44">
            <v>98</v>
          </cell>
          <cell r="AZ44">
            <v>347.9</v>
          </cell>
          <cell r="BA44">
            <v>1758</v>
          </cell>
          <cell r="BB44">
            <v>100</v>
          </cell>
          <cell r="BC44">
            <v>659</v>
          </cell>
          <cell r="BD44">
            <v>2498</v>
          </cell>
          <cell r="BE44">
            <v>108</v>
          </cell>
          <cell r="BF44">
            <v>112</v>
          </cell>
          <cell r="BG44">
            <v>730</v>
          </cell>
          <cell r="BH44">
            <v>4</v>
          </cell>
          <cell r="BI44">
            <v>984.8</v>
          </cell>
          <cell r="BJ44">
            <v>627.5</v>
          </cell>
          <cell r="BK44">
            <v>357.3</v>
          </cell>
          <cell r="BL44">
            <v>2091</v>
          </cell>
          <cell r="BM44">
            <v>791</v>
          </cell>
          <cell r="BN44">
            <v>1300</v>
          </cell>
          <cell r="BO44">
            <v>327</v>
          </cell>
          <cell r="BP44">
            <v>770</v>
          </cell>
          <cell r="BQ44">
            <v>560</v>
          </cell>
          <cell r="BR44">
            <v>370</v>
          </cell>
          <cell r="BS44">
            <v>1316</v>
          </cell>
          <cell r="BT44">
            <v>236</v>
          </cell>
          <cell r="BU44">
            <v>297.7</v>
          </cell>
          <cell r="BV44">
            <v>1731</v>
          </cell>
          <cell r="BW44">
            <v>147.4</v>
          </cell>
          <cell r="BX44">
            <v>128</v>
          </cell>
          <cell r="BY44">
            <v>533.79999999999995</v>
          </cell>
          <cell r="BZ44">
            <v>11.8</v>
          </cell>
          <cell r="CA44">
            <v>494</v>
          </cell>
          <cell r="CB44">
            <v>28</v>
          </cell>
          <cell r="CC44">
            <v>271</v>
          </cell>
          <cell r="CD44">
            <v>5751.2</v>
          </cell>
          <cell r="CE44">
            <v>5379</v>
          </cell>
          <cell r="CF44">
            <v>372.2</v>
          </cell>
          <cell r="CG44">
            <v>711</v>
          </cell>
          <cell r="CH44">
            <v>70</v>
          </cell>
          <cell r="CI44">
            <v>86</v>
          </cell>
          <cell r="CJ44">
            <v>212</v>
          </cell>
          <cell r="CK44">
            <v>233</v>
          </cell>
          <cell r="CL44">
            <v>1338.1</v>
          </cell>
          <cell r="CM44">
            <v>231</v>
          </cell>
          <cell r="CN44">
            <v>16869</v>
          </cell>
          <cell r="CO44">
            <v>1789</v>
          </cell>
          <cell r="CP44">
            <v>1510</v>
          </cell>
          <cell r="CQ44">
            <v>32.799999999999997</v>
          </cell>
          <cell r="CR44">
            <v>246.2</v>
          </cell>
          <cell r="CS44">
            <v>208</v>
          </cell>
          <cell r="CT44">
            <v>1324.2</v>
          </cell>
          <cell r="CU44">
            <v>417.7</v>
          </cell>
          <cell r="CV44">
            <v>122</v>
          </cell>
          <cell r="CW44">
            <v>65.2</v>
          </cell>
          <cell r="CX44">
            <v>32.6</v>
          </cell>
          <cell r="CY44">
            <v>443.2</v>
          </cell>
          <cell r="CZ44">
            <v>956</v>
          </cell>
          <cell r="DA44">
            <v>247.7</v>
          </cell>
        </row>
        <row r="45">
          <cell r="A45" t="str">
            <v>Overhead circuit kms of line</v>
          </cell>
          <cell r="B45" t="str">
            <v>KMCO</v>
          </cell>
          <cell r="C45">
            <v>2004</v>
          </cell>
          <cell r="D45">
            <v>92</v>
          </cell>
          <cell r="E45">
            <v>690</v>
          </cell>
          <cell r="F45">
            <v>606.9</v>
          </cell>
          <cell r="G45">
            <v>405</v>
          </cell>
          <cell r="H45">
            <v>255</v>
          </cell>
          <cell r="I45">
            <v>818</v>
          </cell>
          <cell r="J45">
            <v>727</v>
          </cell>
          <cell r="K45">
            <v>77</v>
          </cell>
          <cell r="L45">
            <v>26</v>
          </cell>
          <cell r="M45">
            <v>525</v>
          </cell>
          <cell r="N45">
            <v>17</v>
          </cell>
          <cell r="O45">
            <v>220</v>
          </cell>
          <cell r="P45">
            <v>15.5</v>
          </cell>
          <cell r="Q45">
            <v>6.4</v>
          </cell>
          <cell r="R45">
            <v>137</v>
          </cell>
          <cell r="S45">
            <v>87.8</v>
          </cell>
          <cell r="T45">
            <v>1696</v>
          </cell>
          <cell r="U45">
            <v>813</v>
          </cell>
          <cell r="V45">
            <v>202.9</v>
          </cell>
          <cell r="W45">
            <v>125.6</v>
          </cell>
          <cell r="X45">
            <v>235.3</v>
          </cell>
          <cell r="Y45">
            <v>184.8</v>
          </cell>
          <cell r="Z45">
            <v>20.399999999999999</v>
          </cell>
          <cell r="AA45">
            <v>76.599999999999994</v>
          </cell>
          <cell r="AB45">
            <v>6.3</v>
          </cell>
          <cell r="AC45">
            <v>1831.4</v>
          </cell>
          <cell r="AD45">
            <v>695.6</v>
          </cell>
          <cell r="AE45">
            <v>660.6</v>
          </cell>
          <cell r="AF45">
            <v>35</v>
          </cell>
          <cell r="AG45">
            <v>177.2</v>
          </cell>
          <cell r="AH45">
            <v>411.8</v>
          </cell>
          <cell r="AI45">
            <v>401</v>
          </cell>
          <cell r="AJ45">
            <v>10.8</v>
          </cell>
          <cell r="AK45">
            <v>1570</v>
          </cell>
          <cell r="AL45">
            <v>871.7</v>
          </cell>
          <cell r="AM45">
            <v>57.4</v>
          </cell>
          <cell r="AN45">
            <v>1609</v>
          </cell>
          <cell r="AO45">
            <v>1097</v>
          </cell>
          <cell r="AP45">
            <v>512</v>
          </cell>
          <cell r="AQ45">
            <v>20.3</v>
          </cell>
          <cell r="AR45">
            <v>56.6</v>
          </cell>
          <cell r="AS45">
            <v>734</v>
          </cell>
          <cell r="AT45">
            <v>114860</v>
          </cell>
          <cell r="AU45">
            <v>114840</v>
          </cell>
          <cell r="AV45">
            <v>20</v>
          </cell>
          <cell r="AW45">
            <v>3190</v>
          </cell>
          <cell r="AX45">
            <v>493</v>
          </cell>
          <cell r="AY45">
            <v>88</v>
          </cell>
          <cell r="AZ45">
            <v>241.6</v>
          </cell>
          <cell r="BA45">
            <v>981</v>
          </cell>
          <cell r="BB45">
            <v>93</v>
          </cell>
          <cell r="BC45">
            <v>580</v>
          </cell>
          <cell r="BD45">
            <v>1256</v>
          </cell>
          <cell r="BE45">
            <v>85</v>
          </cell>
          <cell r="BF45">
            <v>78</v>
          </cell>
          <cell r="BG45">
            <v>524</v>
          </cell>
          <cell r="BH45">
            <v>2</v>
          </cell>
          <cell r="BI45">
            <v>577.5</v>
          </cell>
          <cell r="BJ45">
            <v>234.8</v>
          </cell>
          <cell r="BK45">
            <v>342.7</v>
          </cell>
          <cell r="BL45">
            <v>1566</v>
          </cell>
          <cell r="BM45">
            <v>466</v>
          </cell>
          <cell r="BN45">
            <v>1100</v>
          </cell>
          <cell r="BO45">
            <v>252</v>
          </cell>
          <cell r="BP45">
            <v>693</v>
          </cell>
          <cell r="BQ45">
            <v>500</v>
          </cell>
          <cell r="BR45">
            <v>365</v>
          </cell>
          <cell r="BS45">
            <v>530</v>
          </cell>
          <cell r="BT45">
            <v>149</v>
          </cell>
          <cell r="BU45">
            <v>245</v>
          </cell>
          <cell r="BV45">
            <v>892</v>
          </cell>
          <cell r="BW45">
            <v>127.5</v>
          </cell>
          <cell r="BX45">
            <v>117</v>
          </cell>
          <cell r="BY45">
            <v>380.7</v>
          </cell>
          <cell r="BZ45">
            <v>11.8</v>
          </cell>
          <cell r="CA45">
            <v>348</v>
          </cell>
          <cell r="CB45">
            <v>20.9</v>
          </cell>
          <cell r="CC45">
            <v>262.60000000000002</v>
          </cell>
          <cell r="CD45">
            <v>1915.2</v>
          </cell>
          <cell r="CE45">
            <v>1775</v>
          </cell>
          <cell r="CF45">
            <v>140.19999999999999</v>
          </cell>
          <cell r="CG45">
            <v>605</v>
          </cell>
          <cell r="CH45">
            <v>68</v>
          </cell>
          <cell r="CI45">
            <v>76.5</v>
          </cell>
          <cell r="CJ45">
            <v>205.5</v>
          </cell>
          <cell r="CK45">
            <v>175</v>
          </cell>
          <cell r="CL45">
            <v>886.1</v>
          </cell>
          <cell r="CM45">
            <v>135.1</v>
          </cell>
          <cell r="CN45">
            <v>9136</v>
          </cell>
          <cell r="CO45">
            <v>1256.5999999999999</v>
          </cell>
          <cell r="CP45">
            <v>1023</v>
          </cell>
          <cell r="CQ45">
            <v>20.7</v>
          </cell>
          <cell r="CR45">
            <v>212.9</v>
          </cell>
          <cell r="CS45">
            <v>120.8</v>
          </cell>
          <cell r="CT45">
            <v>934.5</v>
          </cell>
          <cell r="CU45">
            <v>323.89999999999998</v>
          </cell>
          <cell r="CV45">
            <v>114</v>
          </cell>
          <cell r="CW45">
            <v>53.2</v>
          </cell>
          <cell r="CX45">
            <v>25.6</v>
          </cell>
          <cell r="CY45">
            <v>334.7</v>
          </cell>
          <cell r="CZ45">
            <v>472.1</v>
          </cell>
          <cell r="DA45">
            <v>148.6</v>
          </cell>
        </row>
        <row r="46">
          <cell r="A46" t="str">
            <v>Underground circuit kms ofline</v>
          </cell>
          <cell r="B46" t="str">
            <v>KMCU</v>
          </cell>
          <cell r="C46">
            <v>2004</v>
          </cell>
          <cell r="D46">
            <v>0.5</v>
          </cell>
          <cell r="E46">
            <v>827</v>
          </cell>
          <cell r="F46">
            <v>176.6</v>
          </cell>
          <cell r="G46">
            <v>27</v>
          </cell>
          <cell r="H46">
            <v>191</v>
          </cell>
          <cell r="I46">
            <v>565</v>
          </cell>
          <cell r="J46">
            <v>355</v>
          </cell>
          <cell r="K46">
            <v>63.3</v>
          </cell>
          <cell r="L46">
            <v>1.5</v>
          </cell>
          <cell r="M46">
            <v>220</v>
          </cell>
          <cell r="N46">
            <v>4</v>
          </cell>
          <cell r="O46">
            <v>100</v>
          </cell>
          <cell r="P46">
            <v>12.6</v>
          </cell>
          <cell r="Q46">
            <v>1.2</v>
          </cell>
          <cell r="R46">
            <v>5</v>
          </cell>
          <cell r="S46">
            <v>48.3</v>
          </cell>
          <cell r="T46">
            <v>3276</v>
          </cell>
          <cell r="U46">
            <v>371</v>
          </cell>
          <cell r="V46">
            <v>55.1</v>
          </cell>
          <cell r="W46">
            <v>10.6</v>
          </cell>
          <cell r="X46">
            <v>227.6</v>
          </cell>
          <cell r="Y46">
            <v>90.1</v>
          </cell>
          <cell r="Z46">
            <v>467.2</v>
          </cell>
          <cell r="AA46">
            <v>8</v>
          </cell>
          <cell r="AB46">
            <v>1.8</v>
          </cell>
          <cell r="AC46">
            <v>1.1000000000000001</v>
          </cell>
          <cell r="AD46">
            <v>175</v>
          </cell>
          <cell r="AE46">
            <v>173</v>
          </cell>
          <cell r="AF46">
            <v>2</v>
          </cell>
          <cell r="AG46">
            <v>56.2</v>
          </cell>
          <cell r="AH46">
            <v>536.6</v>
          </cell>
          <cell r="AI46">
            <v>515</v>
          </cell>
          <cell r="AJ46">
            <v>21.6</v>
          </cell>
          <cell r="AK46">
            <v>79</v>
          </cell>
          <cell r="AL46">
            <v>429.4</v>
          </cell>
          <cell r="AM46">
            <v>11</v>
          </cell>
          <cell r="AN46">
            <v>1594</v>
          </cell>
          <cell r="AO46">
            <v>1384</v>
          </cell>
          <cell r="AP46">
            <v>210</v>
          </cell>
          <cell r="AQ46">
            <v>2.5</v>
          </cell>
          <cell r="AR46">
            <v>8.8000000000000007</v>
          </cell>
          <cell r="AS46">
            <v>1650</v>
          </cell>
          <cell r="AT46">
            <v>4200.3999999999996</v>
          </cell>
          <cell r="AU46">
            <v>4200</v>
          </cell>
          <cell r="AV46">
            <v>0.4</v>
          </cell>
          <cell r="AW46">
            <v>1850</v>
          </cell>
          <cell r="AX46">
            <v>103</v>
          </cell>
          <cell r="AY46">
            <v>10</v>
          </cell>
          <cell r="AZ46">
            <v>106.3</v>
          </cell>
          <cell r="BA46">
            <v>777</v>
          </cell>
          <cell r="BB46">
            <v>7</v>
          </cell>
          <cell r="BC46">
            <v>79</v>
          </cell>
          <cell r="BD46">
            <v>1242</v>
          </cell>
          <cell r="BE46">
            <v>23</v>
          </cell>
          <cell r="BF46">
            <v>34</v>
          </cell>
          <cell r="BG46">
            <v>206</v>
          </cell>
          <cell r="BH46">
            <v>2</v>
          </cell>
          <cell r="BI46">
            <v>407.3</v>
          </cell>
          <cell r="BJ46">
            <v>392.7</v>
          </cell>
          <cell r="BK46">
            <v>14.6</v>
          </cell>
          <cell r="BL46">
            <v>525</v>
          </cell>
          <cell r="BM46">
            <v>325</v>
          </cell>
          <cell r="BN46">
            <v>200</v>
          </cell>
          <cell r="BO46">
            <v>75</v>
          </cell>
          <cell r="BP46">
            <v>77</v>
          </cell>
          <cell r="BQ46">
            <v>60</v>
          </cell>
          <cell r="BR46">
            <v>5</v>
          </cell>
          <cell r="BS46">
            <v>786</v>
          </cell>
          <cell r="BT46">
            <v>87</v>
          </cell>
          <cell r="BU46">
            <v>52.7</v>
          </cell>
          <cell r="BV46">
            <v>839</v>
          </cell>
          <cell r="BW46">
            <v>19.899999999999999</v>
          </cell>
          <cell r="BX46">
            <v>11</v>
          </cell>
          <cell r="BY46">
            <v>153.1</v>
          </cell>
          <cell r="BZ46">
            <v>0</v>
          </cell>
          <cell r="CA46">
            <v>146</v>
          </cell>
          <cell r="CB46">
            <v>7.1</v>
          </cell>
          <cell r="CC46">
            <v>8.4</v>
          </cell>
          <cell r="CD46">
            <v>3836</v>
          </cell>
          <cell r="CE46">
            <v>3604</v>
          </cell>
          <cell r="CF46">
            <v>232</v>
          </cell>
          <cell r="CG46">
            <v>106</v>
          </cell>
          <cell r="CH46">
            <v>2</v>
          </cell>
          <cell r="CI46">
            <v>9.5</v>
          </cell>
          <cell r="CJ46">
            <v>6.5</v>
          </cell>
          <cell r="CK46">
            <v>58</v>
          </cell>
          <cell r="CL46">
            <v>452</v>
          </cell>
          <cell r="CM46">
            <v>95.9</v>
          </cell>
          <cell r="CN46">
            <v>7733</v>
          </cell>
          <cell r="CO46">
            <v>532.4</v>
          </cell>
          <cell r="CP46">
            <v>487</v>
          </cell>
          <cell r="CQ46">
            <v>12.1</v>
          </cell>
          <cell r="CR46">
            <v>33.299999999999997</v>
          </cell>
          <cell r="CS46">
            <v>87.2</v>
          </cell>
          <cell r="CT46">
            <v>389.7</v>
          </cell>
          <cell r="CU46">
            <v>93.8</v>
          </cell>
          <cell r="CV46">
            <v>8</v>
          </cell>
          <cell r="CW46">
            <v>12</v>
          </cell>
          <cell r="CX46">
            <v>7</v>
          </cell>
          <cell r="CY46">
            <v>108.5</v>
          </cell>
          <cell r="CZ46">
            <v>483.9</v>
          </cell>
          <cell r="DA46">
            <v>99.1</v>
          </cell>
        </row>
        <row r="47">
          <cell r="A47" t="str">
            <v>Circuit kilometers 3 phase</v>
          </cell>
          <cell r="B47" t="str">
            <v>KMC3</v>
          </cell>
          <cell r="C47">
            <v>2004</v>
          </cell>
          <cell r="D47">
            <v>47</v>
          </cell>
          <cell r="E47">
            <v>740</v>
          </cell>
          <cell r="F47">
            <v>448.1</v>
          </cell>
          <cell r="G47">
            <v>202</v>
          </cell>
          <cell r="H47">
            <v>211</v>
          </cell>
          <cell r="I47">
            <v>673.8</v>
          </cell>
          <cell r="J47">
            <v>458.2</v>
          </cell>
          <cell r="K47">
            <v>68</v>
          </cell>
          <cell r="L47">
            <v>15.9</v>
          </cell>
          <cell r="M47">
            <v>467</v>
          </cell>
          <cell r="N47">
            <v>10</v>
          </cell>
          <cell r="O47">
            <v>100</v>
          </cell>
          <cell r="P47">
            <v>12.7</v>
          </cell>
          <cell r="Q47">
            <v>5.2</v>
          </cell>
          <cell r="R47">
            <v>0</v>
          </cell>
          <cell r="S47">
            <v>65.900000000000006</v>
          </cell>
          <cell r="T47">
            <v>3005</v>
          </cell>
          <cell r="U47">
            <v>684</v>
          </cell>
          <cell r="V47">
            <v>145</v>
          </cell>
          <cell r="W47">
            <v>30.8</v>
          </cell>
          <cell r="X47">
            <v>166</v>
          </cell>
          <cell r="Y47">
            <v>145.9</v>
          </cell>
          <cell r="Z47">
            <v>0</v>
          </cell>
          <cell r="AA47">
            <v>48.5</v>
          </cell>
          <cell r="AB47">
            <v>3.5</v>
          </cell>
          <cell r="AC47">
            <v>0</v>
          </cell>
          <cell r="AD47">
            <v>20.399999999999999</v>
          </cell>
          <cell r="AE47">
            <v>0</v>
          </cell>
          <cell r="AF47">
            <v>20.399999999999999</v>
          </cell>
          <cell r="AG47">
            <v>107.7</v>
          </cell>
          <cell r="AH47">
            <v>432.9</v>
          </cell>
          <cell r="AI47">
            <v>426</v>
          </cell>
          <cell r="AJ47">
            <v>6.9</v>
          </cell>
          <cell r="AK47">
            <v>599</v>
          </cell>
          <cell r="AL47">
            <v>388.3</v>
          </cell>
          <cell r="AM47">
            <v>27.3</v>
          </cell>
          <cell r="AN47">
            <v>1867</v>
          </cell>
          <cell r="AO47">
            <v>1517</v>
          </cell>
          <cell r="AP47">
            <v>350</v>
          </cell>
          <cell r="AQ47">
            <v>8</v>
          </cell>
          <cell r="AR47">
            <v>42.8</v>
          </cell>
          <cell r="AS47">
            <v>1014.8</v>
          </cell>
          <cell r="AT47">
            <v>44929</v>
          </cell>
          <cell r="AU47">
            <v>44920</v>
          </cell>
          <cell r="AV47">
            <v>9</v>
          </cell>
          <cell r="AW47">
            <v>2680</v>
          </cell>
          <cell r="AX47">
            <v>291</v>
          </cell>
          <cell r="AY47">
            <v>61</v>
          </cell>
          <cell r="AZ47">
            <v>251</v>
          </cell>
          <cell r="BA47">
            <v>755</v>
          </cell>
          <cell r="BB47">
            <v>58</v>
          </cell>
          <cell r="BC47">
            <v>159</v>
          </cell>
          <cell r="BD47">
            <v>1160</v>
          </cell>
          <cell r="BE47">
            <v>64.5</v>
          </cell>
          <cell r="BF47">
            <v>75</v>
          </cell>
          <cell r="BG47">
            <v>380</v>
          </cell>
          <cell r="BH47">
            <v>1</v>
          </cell>
          <cell r="BI47">
            <v>292.10000000000002</v>
          </cell>
          <cell r="BJ47">
            <v>260.8</v>
          </cell>
          <cell r="BK47">
            <v>31.3</v>
          </cell>
          <cell r="BL47">
            <v>861</v>
          </cell>
          <cell r="BM47">
            <v>411</v>
          </cell>
          <cell r="BN47">
            <v>450</v>
          </cell>
          <cell r="BO47">
            <v>174</v>
          </cell>
          <cell r="BP47">
            <v>388</v>
          </cell>
          <cell r="BQ47">
            <v>373</v>
          </cell>
          <cell r="BR47">
            <v>200</v>
          </cell>
          <cell r="BS47">
            <v>698</v>
          </cell>
          <cell r="BT47">
            <v>62</v>
          </cell>
          <cell r="BU47">
            <v>217.9</v>
          </cell>
          <cell r="BV47">
            <v>359.6</v>
          </cell>
          <cell r="BW47">
            <v>94.1</v>
          </cell>
          <cell r="BX47">
            <v>84</v>
          </cell>
          <cell r="BY47">
            <v>347.1</v>
          </cell>
          <cell r="BZ47">
            <v>7.7</v>
          </cell>
          <cell r="CA47">
            <v>320</v>
          </cell>
          <cell r="CB47">
            <v>19.399999999999999</v>
          </cell>
          <cell r="CC47">
            <v>177.5</v>
          </cell>
          <cell r="CD47">
            <v>2620.6</v>
          </cell>
          <cell r="CE47">
            <v>2473</v>
          </cell>
          <cell r="CF47">
            <v>147.6</v>
          </cell>
          <cell r="CG47">
            <v>446</v>
          </cell>
          <cell r="CH47">
            <v>49</v>
          </cell>
          <cell r="CI47">
            <v>43</v>
          </cell>
          <cell r="CJ47">
            <v>72.099999999999994</v>
          </cell>
          <cell r="CK47">
            <v>158</v>
          </cell>
          <cell r="CL47">
            <v>754</v>
          </cell>
          <cell r="CM47">
            <v>39.200000000000003</v>
          </cell>
          <cell r="CN47">
            <v>0</v>
          </cell>
          <cell r="CO47">
            <v>908</v>
          </cell>
          <cell r="CP47">
            <v>819</v>
          </cell>
          <cell r="CQ47">
            <v>17.2</v>
          </cell>
          <cell r="CR47">
            <v>71.8</v>
          </cell>
          <cell r="CS47">
            <v>87.8</v>
          </cell>
          <cell r="CT47">
            <v>880.1</v>
          </cell>
          <cell r="CU47">
            <v>268.8</v>
          </cell>
          <cell r="CV47">
            <v>86</v>
          </cell>
          <cell r="CW47">
            <v>45.4</v>
          </cell>
          <cell r="CX47">
            <v>19.3</v>
          </cell>
          <cell r="CY47">
            <v>261.39999999999998</v>
          </cell>
          <cell r="CZ47">
            <v>431.1</v>
          </cell>
          <cell r="DA47">
            <v>141.4</v>
          </cell>
        </row>
        <row r="48">
          <cell r="A48" t="str">
            <v>Circuit kilometers 2 phase</v>
          </cell>
          <cell r="B48" t="str">
            <v>KMC2</v>
          </cell>
          <cell r="C48">
            <v>2004</v>
          </cell>
          <cell r="D48">
            <v>0</v>
          </cell>
          <cell r="E48">
            <v>0</v>
          </cell>
          <cell r="F48">
            <v>5.3</v>
          </cell>
          <cell r="G48">
            <v>19</v>
          </cell>
          <cell r="H48">
            <v>0</v>
          </cell>
          <cell r="I48">
            <v>0</v>
          </cell>
          <cell r="J48">
            <v>2</v>
          </cell>
          <cell r="K48">
            <v>0</v>
          </cell>
          <cell r="L48">
            <v>2.2000000000000002</v>
          </cell>
          <cell r="M48">
            <v>2.2999999999999998</v>
          </cell>
          <cell r="N48">
            <v>1</v>
          </cell>
          <cell r="O48">
            <v>0</v>
          </cell>
          <cell r="P48">
            <v>1.4</v>
          </cell>
          <cell r="Q48">
            <v>0</v>
          </cell>
          <cell r="R48">
            <v>0</v>
          </cell>
          <cell r="S48">
            <v>1.4</v>
          </cell>
          <cell r="T48">
            <v>93</v>
          </cell>
          <cell r="U48">
            <v>28.9</v>
          </cell>
          <cell r="V48">
            <v>5</v>
          </cell>
          <cell r="W48">
            <v>0.7</v>
          </cell>
          <cell r="X48">
            <v>0.1</v>
          </cell>
          <cell r="Y48">
            <v>5.7</v>
          </cell>
          <cell r="Z48">
            <v>0</v>
          </cell>
          <cell r="AA48">
            <v>8.8000000000000007</v>
          </cell>
          <cell r="AB48">
            <v>0.2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0.4</v>
          </cell>
          <cell r="AH48">
            <v>0</v>
          </cell>
          <cell r="AI48">
            <v>0</v>
          </cell>
          <cell r="AJ48">
            <v>0</v>
          </cell>
          <cell r="AK48">
            <v>59</v>
          </cell>
          <cell r="AL48">
            <v>0</v>
          </cell>
          <cell r="AM48">
            <v>0</v>
          </cell>
          <cell r="AN48">
            <v>79.5</v>
          </cell>
          <cell r="AO48">
            <v>79</v>
          </cell>
          <cell r="AP48">
            <v>0.5</v>
          </cell>
          <cell r="AQ48">
            <v>4</v>
          </cell>
          <cell r="AR48">
            <v>0</v>
          </cell>
          <cell r="AS48">
            <v>20.5</v>
          </cell>
          <cell r="AT48">
            <v>3560</v>
          </cell>
          <cell r="AU48">
            <v>3560</v>
          </cell>
          <cell r="AV48">
            <v>0</v>
          </cell>
          <cell r="AW48">
            <v>220</v>
          </cell>
          <cell r="AX48">
            <v>4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34</v>
          </cell>
          <cell r="BD48">
            <v>0</v>
          </cell>
          <cell r="BE48">
            <v>0</v>
          </cell>
          <cell r="BF48">
            <v>0</v>
          </cell>
          <cell r="BG48">
            <v>26</v>
          </cell>
          <cell r="BH48">
            <v>0</v>
          </cell>
          <cell r="BI48">
            <v>7.1</v>
          </cell>
          <cell r="BJ48">
            <v>0</v>
          </cell>
          <cell r="BK48">
            <v>7.1</v>
          </cell>
          <cell r="BL48">
            <v>2</v>
          </cell>
          <cell r="BM48">
            <v>2</v>
          </cell>
          <cell r="BN48">
            <v>0</v>
          </cell>
          <cell r="BO48">
            <v>6</v>
          </cell>
          <cell r="BP48">
            <v>0</v>
          </cell>
          <cell r="BQ48">
            <v>7</v>
          </cell>
          <cell r="BR48">
            <v>0</v>
          </cell>
          <cell r="BS48">
            <v>0</v>
          </cell>
          <cell r="BT48">
            <v>83</v>
          </cell>
          <cell r="BU48">
            <v>5.7</v>
          </cell>
          <cell r="BV48">
            <v>0</v>
          </cell>
          <cell r="BW48">
            <v>1.5</v>
          </cell>
          <cell r="BX48">
            <v>0</v>
          </cell>
          <cell r="BY48">
            <v>8.1</v>
          </cell>
          <cell r="BZ48">
            <v>0</v>
          </cell>
          <cell r="CA48">
            <v>7</v>
          </cell>
          <cell r="CB48">
            <v>1.1000000000000001</v>
          </cell>
          <cell r="CC48">
            <v>0</v>
          </cell>
          <cell r="CD48">
            <v>51</v>
          </cell>
          <cell r="CE48">
            <v>51</v>
          </cell>
          <cell r="CF48">
            <v>0</v>
          </cell>
          <cell r="CG48">
            <v>10</v>
          </cell>
          <cell r="CH48">
            <v>1</v>
          </cell>
          <cell r="CI48">
            <v>0</v>
          </cell>
          <cell r="CJ48">
            <v>0</v>
          </cell>
          <cell r="CK48">
            <v>16</v>
          </cell>
          <cell r="CL48">
            <v>0</v>
          </cell>
          <cell r="CM48">
            <v>0</v>
          </cell>
          <cell r="CN48">
            <v>0</v>
          </cell>
          <cell r="CO48">
            <v>21.3</v>
          </cell>
          <cell r="CP48">
            <v>20</v>
          </cell>
          <cell r="CQ48">
            <v>0.3</v>
          </cell>
          <cell r="CR48">
            <v>1</v>
          </cell>
          <cell r="CS48">
            <v>6.8</v>
          </cell>
          <cell r="CT48">
            <v>39.6</v>
          </cell>
          <cell r="CU48">
            <v>210</v>
          </cell>
          <cell r="CV48">
            <v>0</v>
          </cell>
          <cell r="CW48">
            <v>0</v>
          </cell>
          <cell r="CX48">
            <v>0</v>
          </cell>
          <cell r="CY48">
            <v>1.1000000000000001</v>
          </cell>
          <cell r="CZ48">
            <v>8.1999999999999993</v>
          </cell>
          <cell r="DA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2004</v>
          </cell>
          <cell r="D49">
            <v>45.5</v>
          </cell>
          <cell r="E49">
            <v>777</v>
          </cell>
          <cell r="F49">
            <v>330.1</v>
          </cell>
          <cell r="G49">
            <v>211</v>
          </cell>
          <cell r="H49">
            <v>237</v>
          </cell>
          <cell r="I49">
            <v>709</v>
          </cell>
          <cell r="J49">
            <v>618.79999999999995</v>
          </cell>
          <cell r="K49">
            <v>72.3</v>
          </cell>
          <cell r="L49">
            <v>9.4</v>
          </cell>
          <cell r="M49">
            <v>276</v>
          </cell>
          <cell r="N49">
            <v>10</v>
          </cell>
          <cell r="O49">
            <v>220</v>
          </cell>
          <cell r="P49">
            <v>14</v>
          </cell>
          <cell r="Q49">
            <v>2.4</v>
          </cell>
          <cell r="R49">
            <v>0</v>
          </cell>
          <cell r="S49">
            <v>118.4</v>
          </cell>
          <cell r="T49">
            <v>1874</v>
          </cell>
          <cell r="U49">
            <v>470.8</v>
          </cell>
          <cell r="V49">
            <v>106</v>
          </cell>
          <cell r="W49">
            <v>104.7</v>
          </cell>
          <cell r="X49">
            <v>296.8</v>
          </cell>
          <cell r="Y49">
            <v>123.3</v>
          </cell>
          <cell r="Z49">
            <v>0</v>
          </cell>
          <cell r="AA49">
            <v>27.3</v>
          </cell>
          <cell r="AB49">
            <v>2.5</v>
          </cell>
          <cell r="AC49">
            <v>0</v>
          </cell>
          <cell r="AD49">
            <v>16.600000000000001</v>
          </cell>
          <cell r="AE49">
            <v>0</v>
          </cell>
          <cell r="AF49">
            <v>16.600000000000001</v>
          </cell>
          <cell r="AG49">
            <v>125.3</v>
          </cell>
          <cell r="AH49">
            <v>515.5</v>
          </cell>
          <cell r="AI49">
            <v>490</v>
          </cell>
          <cell r="AJ49">
            <v>25.5</v>
          </cell>
          <cell r="AK49">
            <v>991</v>
          </cell>
          <cell r="AL49">
            <v>912.8</v>
          </cell>
          <cell r="AM49">
            <v>41.1</v>
          </cell>
          <cell r="AN49">
            <v>1257</v>
          </cell>
          <cell r="AO49">
            <v>886</v>
          </cell>
          <cell r="AP49">
            <v>371</v>
          </cell>
          <cell r="AQ49">
            <v>10.6</v>
          </cell>
          <cell r="AR49">
            <v>22.6</v>
          </cell>
          <cell r="AS49">
            <v>1349</v>
          </cell>
          <cell r="AT49">
            <v>70571.399999999994</v>
          </cell>
          <cell r="AU49">
            <v>70560</v>
          </cell>
          <cell r="AV49">
            <v>11.4</v>
          </cell>
          <cell r="AW49">
            <v>2140</v>
          </cell>
          <cell r="AX49">
            <v>301</v>
          </cell>
          <cell r="AY49">
            <v>37</v>
          </cell>
          <cell r="AZ49">
            <v>203</v>
          </cell>
          <cell r="BA49">
            <v>1003</v>
          </cell>
          <cell r="BB49">
            <v>42</v>
          </cell>
          <cell r="BC49">
            <v>113</v>
          </cell>
          <cell r="BD49">
            <v>1338</v>
          </cell>
          <cell r="BE49">
            <v>43</v>
          </cell>
          <cell r="BF49">
            <v>25</v>
          </cell>
          <cell r="BG49">
            <v>324</v>
          </cell>
          <cell r="BH49">
            <v>3</v>
          </cell>
          <cell r="BI49">
            <v>671</v>
          </cell>
          <cell r="BJ49">
            <v>366.7</v>
          </cell>
          <cell r="BK49">
            <v>304.3</v>
          </cell>
          <cell r="BL49">
            <v>1228</v>
          </cell>
          <cell r="BM49">
            <v>378</v>
          </cell>
          <cell r="BN49">
            <v>850</v>
          </cell>
          <cell r="BO49">
            <v>152</v>
          </cell>
          <cell r="BP49">
            <v>382</v>
          </cell>
          <cell r="BQ49">
            <v>180</v>
          </cell>
          <cell r="BR49">
            <v>170</v>
          </cell>
          <cell r="BS49">
            <v>618</v>
          </cell>
          <cell r="BT49">
            <v>66</v>
          </cell>
          <cell r="BU49">
            <v>74.099999999999994</v>
          </cell>
          <cell r="BV49">
            <v>509.1</v>
          </cell>
          <cell r="BW49">
            <v>51.8</v>
          </cell>
          <cell r="BX49">
            <v>44</v>
          </cell>
          <cell r="BY49">
            <v>178.6</v>
          </cell>
          <cell r="BZ49">
            <v>4.0999999999999996</v>
          </cell>
          <cell r="CA49">
            <v>167</v>
          </cell>
          <cell r="CB49">
            <v>7.5</v>
          </cell>
          <cell r="CC49">
            <v>93.5</v>
          </cell>
          <cell r="CD49">
            <v>3079.7</v>
          </cell>
          <cell r="CE49">
            <v>2855</v>
          </cell>
          <cell r="CF49">
            <v>224.7</v>
          </cell>
          <cell r="CG49">
            <v>255</v>
          </cell>
          <cell r="CH49">
            <v>20</v>
          </cell>
          <cell r="CI49">
            <v>43</v>
          </cell>
          <cell r="CJ49">
            <v>139.9</v>
          </cell>
          <cell r="CK49">
            <v>59</v>
          </cell>
          <cell r="CL49">
            <v>583</v>
          </cell>
          <cell r="CM49">
            <v>57.2</v>
          </cell>
          <cell r="CN49">
            <v>0</v>
          </cell>
          <cell r="CO49">
            <v>373.7</v>
          </cell>
          <cell r="CP49">
            <v>185</v>
          </cell>
          <cell r="CQ49">
            <v>15.3</v>
          </cell>
          <cell r="CR49">
            <v>173.4</v>
          </cell>
          <cell r="CS49">
            <v>113.4</v>
          </cell>
          <cell r="CT49">
            <v>403.6</v>
          </cell>
          <cell r="CU49">
            <v>148.9</v>
          </cell>
          <cell r="CV49">
            <v>36</v>
          </cell>
          <cell r="CW49">
            <v>19.8</v>
          </cell>
          <cell r="CX49">
            <v>13.2</v>
          </cell>
          <cell r="CY49">
            <v>180.7</v>
          </cell>
          <cell r="CZ49">
            <v>516.4</v>
          </cell>
          <cell r="DA49">
            <v>106.3</v>
          </cell>
        </row>
        <row r="50">
          <cell r="A50" t="str">
            <v>No transmission transformers</v>
          </cell>
          <cell r="B50" t="str">
            <v>NTRST</v>
          </cell>
          <cell r="C50">
            <v>2004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10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</v>
          </cell>
          <cell r="AS50">
            <v>2</v>
          </cell>
          <cell r="AT50">
            <v>256</v>
          </cell>
          <cell r="AU50">
            <v>256</v>
          </cell>
          <cell r="AV50">
            <v>0</v>
          </cell>
          <cell r="AW50">
            <v>22</v>
          </cell>
          <cell r="AX50">
            <v>0</v>
          </cell>
          <cell r="AY50">
            <v>3</v>
          </cell>
          <cell r="AZ50">
            <v>0</v>
          </cell>
          <cell r="BA50">
            <v>16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</v>
          </cell>
          <cell r="BP50">
            <v>1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18</v>
          </cell>
          <cell r="CE50">
            <v>18</v>
          </cell>
          <cell r="CF50">
            <v>0</v>
          </cell>
          <cell r="CG50">
            <v>8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2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8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2004</v>
          </cell>
          <cell r="D51">
            <v>4</v>
          </cell>
          <cell r="E51">
            <v>42</v>
          </cell>
          <cell r="F51">
            <v>23</v>
          </cell>
          <cell r="G51">
            <v>0</v>
          </cell>
          <cell r="H51">
            <v>5</v>
          </cell>
          <cell r="I51">
            <v>44</v>
          </cell>
          <cell r="J51">
            <v>8</v>
          </cell>
          <cell r="K51">
            <v>6</v>
          </cell>
          <cell r="L51">
            <v>0</v>
          </cell>
          <cell r="M51">
            <v>44</v>
          </cell>
          <cell r="N51">
            <v>4</v>
          </cell>
          <cell r="O51">
            <v>12</v>
          </cell>
          <cell r="P51">
            <v>1</v>
          </cell>
          <cell r="Q51">
            <v>0</v>
          </cell>
          <cell r="R51">
            <v>17</v>
          </cell>
          <cell r="S51">
            <v>0</v>
          </cell>
          <cell r="T51">
            <v>101</v>
          </cell>
          <cell r="U51">
            <v>25</v>
          </cell>
          <cell r="V51">
            <v>10</v>
          </cell>
          <cell r="W51">
            <v>0</v>
          </cell>
          <cell r="X51">
            <v>6</v>
          </cell>
          <cell r="Y51">
            <v>10</v>
          </cell>
          <cell r="Z51">
            <v>7</v>
          </cell>
          <cell r="AA51">
            <v>0</v>
          </cell>
          <cell r="AB51">
            <v>0</v>
          </cell>
          <cell r="AC51">
            <v>0</v>
          </cell>
          <cell r="AD51">
            <v>37</v>
          </cell>
          <cell r="AE51">
            <v>30</v>
          </cell>
          <cell r="AF51">
            <v>7</v>
          </cell>
          <cell r="AG51">
            <v>0</v>
          </cell>
          <cell r="AH51">
            <v>1</v>
          </cell>
          <cell r="AI51">
            <v>0</v>
          </cell>
          <cell r="AJ51">
            <v>1</v>
          </cell>
          <cell r="AK51">
            <v>18</v>
          </cell>
          <cell r="AL51">
            <v>72</v>
          </cell>
          <cell r="AM51">
            <v>0</v>
          </cell>
          <cell r="AN51">
            <v>48</v>
          </cell>
          <cell r="AO51">
            <v>48</v>
          </cell>
          <cell r="AP51">
            <v>0</v>
          </cell>
          <cell r="AQ51">
            <v>0</v>
          </cell>
          <cell r="AR51">
            <v>3</v>
          </cell>
          <cell r="AS51">
            <v>24</v>
          </cell>
          <cell r="AT51">
            <v>1682</v>
          </cell>
          <cell r="AU51">
            <v>1682</v>
          </cell>
          <cell r="AV51">
            <v>0</v>
          </cell>
          <cell r="AW51">
            <v>154</v>
          </cell>
          <cell r="AX51">
            <v>15</v>
          </cell>
          <cell r="AY51">
            <v>0</v>
          </cell>
          <cell r="AZ51">
            <v>34</v>
          </cell>
          <cell r="BA51">
            <v>7</v>
          </cell>
          <cell r="BB51">
            <v>0</v>
          </cell>
          <cell r="BC51">
            <v>7</v>
          </cell>
          <cell r="BD51">
            <v>51</v>
          </cell>
          <cell r="BE51">
            <v>0</v>
          </cell>
          <cell r="BF51">
            <v>6</v>
          </cell>
          <cell r="BG51">
            <v>8</v>
          </cell>
          <cell r="BH51">
            <v>0</v>
          </cell>
          <cell r="BI51">
            <v>13</v>
          </cell>
          <cell r="BJ51">
            <v>13</v>
          </cell>
          <cell r="BK51">
            <v>0</v>
          </cell>
          <cell r="BL51">
            <v>9</v>
          </cell>
          <cell r="BM51">
            <v>0</v>
          </cell>
          <cell r="BN51">
            <v>9</v>
          </cell>
          <cell r="BO51">
            <v>32</v>
          </cell>
          <cell r="BP51">
            <v>14</v>
          </cell>
          <cell r="BQ51">
            <v>20</v>
          </cell>
          <cell r="BR51">
            <v>0</v>
          </cell>
          <cell r="BS51">
            <v>38</v>
          </cell>
          <cell r="BT51">
            <v>0</v>
          </cell>
          <cell r="BU51">
            <v>0</v>
          </cell>
          <cell r="BV51">
            <v>16</v>
          </cell>
          <cell r="BW51">
            <v>11</v>
          </cell>
          <cell r="BX51">
            <v>3</v>
          </cell>
          <cell r="BY51">
            <v>39</v>
          </cell>
          <cell r="BZ51">
            <v>0</v>
          </cell>
          <cell r="CA51">
            <v>37</v>
          </cell>
          <cell r="CB51">
            <v>2</v>
          </cell>
          <cell r="CC51">
            <v>7</v>
          </cell>
          <cell r="CD51">
            <v>24</v>
          </cell>
          <cell r="CE51">
            <v>15</v>
          </cell>
          <cell r="CF51">
            <v>9</v>
          </cell>
          <cell r="CG51">
            <v>33</v>
          </cell>
          <cell r="CH51">
            <v>5</v>
          </cell>
          <cell r="CI51">
            <v>9</v>
          </cell>
          <cell r="CJ51">
            <v>0</v>
          </cell>
          <cell r="CK51">
            <v>0</v>
          </cell>
          <cell r="CL51">
            <v>33</v>
          </cell>
          <cell r="CM51">
            <v>5</v>
          </cell>
          <cell r="CN51">
            <v>0</v>
          </cell>
          <cell r="CO51">
            <v>66</v>
          </cell>
          <cell r="CP51">
            <v>59</v>
          </cell>
          <cell r="CQ51">
            <v>3</v>
          </cell>
          <cell r="CR51">
            <v>4</v>
          </cell>
          <cell r="CS51">
            <v>3</v>
          </cell>
          <cell r="CT51">
            <v>29</v>
          </cell>
          <cell r="CU51">
            <v>615</v>
          </cell>
          <cell r="CV51">
            <v>6</v>
          </cell>
          <cell r="CW51">
            <v>4</v>
          </cell>
          <cell r="CX51">
            <v>2</v>
          </cell>
          <cell r="CY51">
            <v>28</v>
          </cell>
          <cell r="CZ51">
            <v>14</v>
          </cell>
          <cell r="DA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2004</v>
          </cell>
          <cell r="D52">
            <v>324</v>
          </cell>
          <cell r="E52">
            <v>9118</v>
          </cell>
          <cell r="F52">
            <v>4895</v>
          </cell>
          <cell r="G52">
            <v>2631</v>
          </cell>
          <cell r="H52">
            <v>3252</v>
          </cell>
          <cell r="I52">
            <v>8605</v>
          </cell>
          <cell r="J52">
            <v>6711</v>
          </cell>
          <cell r="K52">
            <v>813</v>
          </cell>
          <cell r="L52">
            <v>1</v>
          </cell>
          <cell r="M52">
            <v>3496</v>
          </cell>
          <cell r="N52">
            <v>241</v>
          </cell>
          <cell r="O52">
            <v>2000</v>
          </cell>
          <cell r="P52">
            <v>275</v>
          </cell>
          <cell r="Q52">
            <v>66</v>
          </cell>
          <cell r="R52">
            <v>600</v>
          </cell>
          <cell r="S52">
            <v>1502</v>
          </cell>
          <cell r="T52">
            <v>25409</v>
          </cell>
          <cell r="U52">
            <v>8017</v>
          </cell>
          <cell r="V52">
            <v>1563</v>
          </cell>
          <cell r="W52">
            <v>703</v>
          </cell>
          <cell r="X52">
            <v>3028</v>
          </cell>
          <cell r="Y52">
            <v>2418</v>
          </cell>
          <cell r="Z52">
            <v>2601</v>
          </cell>
          <cell r="AA52">
            <v>788</v>
          </cell>
          <cell r="AB52">
            <v>113</v>
          </cell>
          <cell r="AC52">
            <v>5606</v>
          </cell>
          <cell r="AD52">
            <v>5484</v>
          </cell>
          <cell r="AE52">
            <v>5066</v>
          </cell>
          <cell r="AF52">
            <v>418</v>
          </cell>
          <cell r="AG52">
            <v>1420</v>
          </cell>
          <cell r="AH52">
            <v>5189</v>
          </cell>
          <cell r="AI52">
            <v>4939</v>
          </cell>
          <cell r="AJ52">
            <v>250</v>
          </cell>
          <cell r="AK52">
            <v>6408</v>
          </cell>
          <cell r="AL52">
            <v>3569</v>
          </cell>
          <cell r="AM52">
            <v>593</v>
          </cell>
          <cell r="AN52">
            <v>23334</v>
          </cell>
          <cell r="AO52">
            <v>17402</v>
          </cell>
          <cell r="AP52">
            <v>5932</v>
          </cell>
          <cell r="AQ52">
            <v>174</v>
          </cell>
          <cell r="AR52">
            <v>734</v>
          </cell>
          <cell r="AS52">
            <v>13574</v>
          </cell>
          <cell r="AT52">
            <v>505790</v>
          </cell>
          <cell r="AU52">
            <v>505619</v>
          </cell>
          <cell r="AV52">
            <v>171</v>
          </cell>
          <cell r="AW52">
            <v>39756</v>
          </cell>
          <cell r="AX52">
            <v>3124</v>
          </cell>
          <cell r="AY52">
            <v>688</v>
          </cell>
          <cell r="AZ52">
            <v>2200</v>
          </cell>
          <cell r="BA52">
            <v>9386</v>
          </cell>
          <cell r="BB52">
            <v>590</v>
          </cell>
          <cell r="BC52">
            <v>1735</v>
          </cell>
          <cell r="BD52">
            <v>14435</v>
          </cell>
          <cell r="BE52">
            <v>1102</v>
          </cell>
          <cell r="BF52">
            <v>1108</v>
          </cell>
          <cell r="BG52">
            <v>4010</v>
          </cell>
          <cell r="BH52">
            <v>16</v>
          </cell>
          <cell r="BI52">
            <v>3750</v>
          </cell>
          <cell r="BJ52">
            <v>3100</v>
          </cell>
          <cell r="BK52">
            <v>650</v>
          </cell>
          <cell r="BL52">
            <v>8146</v>
          </cell>
          <cell r="BM52">
            <v>4068</v>
          </cell>
          <cell r="BN52">
            <v>4078</v>
          </cell>
          <cell r="BO52">
            <v>1640</v>
          </cell>
          <cell r="BP52">
            <v>4900</v>
          </cell>
          <cell r="BQ52">
            <v>3890</v>
          </cell>
          <cell r="BR52">
            <v>725</v>
          </cell>
          <cell r="BS52">
            <v>7650</v>
          </cell>
          <cell r="BT52">
            <v>1230</v>
          </cell>
          <cell r="BU52">
            <v>1692</v>
          </cell>
          <cell r="BV52">
            <v>6153</v>
          </cell>
          <cell r="BW52">
            <v>1592</v>
          </cell>
          <cell r="BX52">
            <v>687</v>
          </cell>
          <cell r="BY52">
            <v>3489</v>
          </cell>
          <cell r="BZ52">
            <v>134</v>
          </cell>
          <cell r="CA52">
            <v>3149</v>
          </cell>
          <cell r="CB52">
            <v>206</v>
          </cell>
          <cell r="CC52">
            <v>2042</v>
          </cell>
          <cell r="CD52">
            <v>32777</v>
          </cell>
          <cell r="CE52">
            <v>30483</v>
          </cell>
          <cell r="CF52">
            <v>2294</v>
          </cell>
          <cell r="CG52">
            <v>5892</v>
          </cell>
          <cell r="CH52">
            <v>425</v>
          </cell>
          <cell r="CI52">
            <v>965</v>
          </cell>
          <cell r="CJ52">
            <v>930</v>
          </cell>
          <cell r="CK52">
            <v>1295</v>
          </cell>
          <cell r="CL52">
            <v>6777</v>
          </cell>
          <cell r="CM52">
            <v>865</v>
          </cell>
          <cell r="CN52">
            <v>59405</v>
          </cell>
          <cell r="CO52">
            <v>14701</v>
          </cell>
          <cell r="CP52">
            <v>12700</v>
          </cell>
          <cell r="CQ52">
            <v>274</v>
          </cell>
          <cell r="CR52">
            <v>1727</v>
          </cell>
          <cell r="CS52">
            <v>1232</v>
          </cell>
          <cell r="CT52">
            <v>8817</v>
          </cell>
          <cell r="CU52">
            <v>2027</v>
          </cell>
          <cell r="CV52">
            <v>681</v>
          </cell>
          <cell r="CW52">
            <v>417</v>
          </cell>
          <cell r="CX52">
            <v>243</v>
          </cell>
          <cell r="CY52">
            <v>2956</v>
          </cell>
          <cell r="CZ52">
            <v>4857</v>
          </cell>
          <cell r="DA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2004</v>
          </cell>
          <cell r="D53">
            <v>75.349999999999994</v>
          </cell>
          <cell r="E53">
            <v>0.62</v>
          </cell>
          <cell r="F53">
            <v>78.08</v>
          </cell>
          <cell r="G53">
            <v>65.48</v>
          </cell>
          <cell r="H53">
            <v>65</v>
          </cell>
          <cell r="I53">
            <v>71.599999999999994</v>
          </cell>
          <cell r="J53">
            <v>77</v>
          </cell>
          <cell r="K53">
            <v>72.89</v>
          </cell>
          <cell r="L53">
            <v>74.7</v>
          </cell>
          <cell r="M53">
            <v>73.87</v>
          </cell>
          <cell r="N53">
            <v>69.319999999999993</v>
          </cell>
          <cell r="O53">
            <v>77</v>
          </cell>
          <cell r="P53">
            <v>69.53</v>
          </cell>
          <cell r="Q53" t="str">
            <v>0.25</v>
          </cell>
          <cell r="R53">
            <v>59.94</v>
          </cell>
          <cell r="S53">
            <v>71</v>
          </cell>
          <cell r="T53">
            <v>74.599999999999994</v>
          </cell>
          <cell r="U53">
            <v>82</v>
          </cell>
          <cell r="V53" t="str">
            <v>0.74</v>
          </cell>
          <cell r="W53">
            <v>71</v>
          </cell>
          <cell r="X53">
            <v>66.98</v>
          </cell>
          <cell r="Y53">
            <v>80.7</v>
          </cell>
          <cell r="Z53">
            <v>64.5</v>
          </cell>
          <cell r="AA53">
            <v>72.5</v>
          </cell>
          <cell r="AB53">
            <v>76.599999999999994</v>
          </cell>
          <cell r="AC53">
            <v>1.51</v>
          </cell>
          <cell r="AD53">
            <v>0</v>
          </cell>
          <cell r="AE53">
            <v>76.47</v>
          </cell>
          <cell r="AF53">
            <v>613</v>
          </cell>
          <cell r="AG53">
            <v>63.53</v>
          </cell>
          <cell r="AH53">
            <v>0</v>
          </cell>
          <cell r="AI53">
            <v>75.5</v>
          </cell>
          <cell r="AJ53">
            <v>62.6</v>
          </cell>
          <cell r="AK53">
            <v>70.3</v>
          </cell>
          <cell r="AL53">
            <v>80.33</v>
          </cell>
          <cell r="AM53">
            <v>69</v>
          </cell>
          <cell r="AN53">
            <v>0</v>
          </cell>
          <cell r="AO53">
            <v>73.650000000000006</v>
          </cell>
          <cell r="AP53">
            <v>67.7</v>
          </cell>
          <cell r="AQ53">
            <v>71.52</v>
          </cell>
          <cell r="AR53">
            <v>75.36</v>
          </cell>
          <cell r="AS53">
            <v>0</v>
          </cell>
          <cell r="AT53">
            <v>68.599999999999994</v>
          </cell>
          <cell r="AU53">
            <v>0.8</v>
          </cell>
          <cell r="AV53">
            <v>67.8</v>
          </cell>
          <cell r="AW53" t="str">
            <v>0.74</v>
          </cell>
          <cell r="AX53">
            <v>50</v>
          </cell>
          <cell r="AY53">
            <v>73.72</v>
          </cell>
          <cell r="AZ53">
            <v>0.75</v>
          </cell>
          <cell r="BA53">
            <v>73.099999999999994</v>
          </cell>
          <cell r="BB53">
            <v>0.73</v>
          </cell>
          <cell r="BC53">
            <v>74.05</v>
          </cell>
          <cell r="BD53">
            <v>73.099999999999994</v>
          </cell>
          <cell r="BE53">
            <v>70.599999999999994</v>
          </cell>
          <cell r="BF53">
            <v>73.2</v>
          </cell>
          <cell r="BG53">
            <v>74.099999999999994</v>
          </cell>
          <cell r="BH53">
            <v>2714</v>
          </cell>
          <cell r="BI53">
            <v>141.49</v>
          </cell>
          <cell r="BJ53">
            <v>70</v>
          </cell>
          <cell r="BK53">
            <v>71.489999999999995</v>
          </cell>
          <cell r="BL53">
            <v>0</v>
          </cell>
          <cell r="BM53">
            <v>73.400000000000006</v>
          </cell>
          <cell r="BN53">
            <v>88</v>
          </cell>
          <cell r="BO53">
            <v>80.599999999999994</v>
          </cell>
          <cell r="BP53">
            <v>0.73</v>
          </cell>
          <cell r="BQ53">
            <v>0.76</v>
          </cell>
          <cell r="BR53">
            <v>74.41</v>
          </cell>
          <cell r="BS53">
            <v>71.900000000000006</v>
          </cell>
          <cell r="BT53">
            <v>72.64</v>
          </cell>
          <cell r="BU53">
            <v>63.4</v>
          </cell>
          <cell r="BV53">
            <v>71.89</v>
          </cell>
          <cell r="BW53">
            <v>0.56000000000000005</v>
          </cell>
          <cell r="BX53">
            <v>69.06</v>
          </cell>
          <cell r="BY53">
            <v>0</v>
          </cell>
          <cell r="BZ53">
            <v>71.16</v>
          </cell>
          <cell r="CA53">
            <v>72.25</v>
          </cell>
          <cell r="CB53">
            <v>70.239999999999995</v>
          </cell>
          <cell r="CC53">
            <v>59</v>
          </cell>
          <cell r="CD53">
            <v>70</v>
          </cell>
          <cell r="CE53">
            <v>70</v>
          </cell>
          <cell r="CF53">
            <v>0.81</v>
          </cell>
          <cell r="CG53">
            <v>75.900000000000006</v>
          </cell>
          <cell r="CH53">
            <v>70</v>
          </cell>
          <cell r="CI53">
            <v>70</v>
          </cell>
          <cell r="CJ53">
            <v>8.52</v>
          </cell>
          <cell r="CK53">
            <v>64</v>
          </cell>
          <cell r="CL53">
            <v>76.06</v>
          </cell>
          <cell r="CM53">
            <v>72.099999999999994</v>
          </cell>
          <cell r="CN53">
            <v>74.59</v>
          </cell>
          <cell r="CO53">
            <v>0</v>
          </cell>
          <cell r="CP53">
            <v>69.81</v>
          </cell>
          <cell r="CQ53">
            <v>72.2</v>
          </cell>
          <cell r="CR53">
            <v>74.44</v>
          </cell>
          <cell r="CS53">
            <v>67.98</v>
          </cell>
          <cell r="CT53">
            <v>71</v>
          </cell>
          <cell r="CU53" t="str">
            <v>0.72</v>
          </cell>
          <cell r="CV53">
            <v>74.5</v>
          </cell>
          <cell r="CW53">
            <v>75</v>
          </cell>
          <cell r="CX53">
            <v>73.599999999999994</v>
          </cell>
          <cell r="CY53">
            <v>71.2</v>
          </cell>
          <cell r="CZ53">
            <v>71</v>
          </cell>
          <cell r="DA53">
            <v>73</v>
          </cell>
        </row>
      </sheetData>
      <sheetData sheetId="31">
        <row r="1">
          <cell r="A1" t="str">
            <v>Distributor Data for Year ended Dec 31st, 2003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Eastern Ontario Power (CNP)</v>
          </cell>
          <cell r="S1" t="str">
            <v>E.L.K. Energy Inc.</v>
          </cell>
          <cell r="T1" t="str">
            <v>Enersource Hydro Mississauga Inc.</v>
          </cell>
          <cell r="U1" t="str">
            <v>ENWIN Utilities Ltd.</v>
          </cell>
          <cell r="V1" t="str">
            <v>Erie Thames Powerlines Corporation</v>
          </cell>
          <cell r="W1" t="str">
            <v>Espanola Regional Hydro Distribution Corporation</v>
          </cell>
          <cell r="X1" t="str">
            <v>Essex Powerlines Corporation</v>
          </cell>
          <cell r="Y1" t="str">
            <v>Festival Hydro Inc.</v>
          </cell>
          <cell r="Z1" t="str">
            <v>Fort Erie (CNP)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Hearst Power Distribution Company Limited</v>
          </cell>
          <cell r="AN1" t="str">
            <v>Horizon Utilities Corporation</v>
          </cell>
          <cell r="AO1" t="str">
            <v>Hamilton Hydro Inc.</v>
          </cell>
          <cell r="AP1" t="str">
            <v>St. Catherines Hydro Utility Services Inc.</v>
          </cell>
          <cell r="AQ1" t="str">
            <v>Hydro 2000 Inc.</v>
          </cell>
          <cell r="AR1" t="str">
            <v>Hydro Hawkesbury Inc.</v>
          </cell>
          <cell r="AS1" t="str">
            <v>Hydro One Brampton Networks Inc.</v>
          </cell>
          <cell r="AT1" t="str">
            <v>Hydro One Networks Inc.</v>
          </cell>
          <cell r="AU1" t="str">
            <v>Hydro One Networks Inc. without Terrace Bay Superior Wires Inc.</v>
          </cell>
          <cell r="AV1" t="str">
            <v>Terrace Bay Superior Wires Inc.</v>
          </cell>
          <cell r="AW1" t="str">
            <v>Hydro Ottawa Limited</v>
          </cell>
          <cell r="AX1" t="str">
            <v>Innisfil Hydro Distribution Systems Limited</v>
          </cell>
          <cell r="AY1" t="str">
            <v>Kenora Hydro Electric Corporation Ltd.</v>
          </cell>
          <cell r="AZ1" t="str">
            <v>Kingston Hydro Corporation</v>
          </cell>
          <cell r="BA1" t="str">
            <v>Kitchener-Wilmot Hydro Inc.</v>
          </cell>
          <cell r="BB1" t="str">
            <v>Lakefront Utilities Inc.</v>
          </cell>
          <cell r="BC1" t="str">
            <v>Lakeland Power Distribution Ltd.</v>
          </cell>
          <cell r="BD1" t="str">
            <v>London Hydro Inc.</v>
          </cell>
          <cell r="BE1" t="str">
            <v>Middlesex Power Distribution Corporation</v>
          </cell>
          <cell r="BF1" t="str">
            <v>Midland Power Utility Corporation</v>
          </cell>
          <cell r="BG1" t="str">
            <v>Milton Hydro Distribution Inc.</v>
          </cell>
          <cell r="BH1" t="str">
            <v>Newbury Power Inc.</v>
          </cell>
          <cell r="BI1" t="str">
            <v>Newmarket - Tay Power Distribution Ltd.</v>
          </cell>
          <cell r="BJ1" t="str">
            <v>Newmarket Hydro Ltd.</v>
          </cell>
          <cell r="BK1" t="str">
            <v>Tay Hydro Electric Distribution Company Inc.</v>
          </cell>
          <cell r="BL1" t="str">
            <v>Niagara Peninsula Energy Inc.</v>
          </cell>
          <cell r="BM1" t="str">
            <v>Niagara Falls Hydro Inc.</v>
          </cell>
          <cell r="BN1" t="str">
            <v>Peninsula West Utilities Limited</v>
          </cell>
          <cell r="BO1" t="str">
            <v>Niagara-on-the-Lake Hydro Inc.</v>
          </cell>
          <cell r="BP1" t="str">
            <v>Norfolk Power Distribution Inc.</v>
          </cell>
          <cell r="BQ1" t="str">
            <v>North Bay Hydro Distribution Limited</v>
          </cell>
          <cell r="BR1" t="str">
            <v>Northern Ontario Wires Inc.</v>
          </cell>
          <cell r="BS1" t="str">
            <v>Oakville Hydro Electricity Distribution Inc.</v>
          </cell>
          <cell r="BT1" t="str">
            <v>Orangeville Hydro Limited</v>
          </cell>
          <cell r="BU1" t="str">
            <v>Orillia Power Distribution Corporation</v>
          </cell>
          <cell r="BV1" t="str">
            <v>Oshawa PUC Networks Inc.</v>
          </cell>
          <cell r="BW1" t="str">
            <v>Ottawa River Power Corporation</v>
          </cell>
          <cell r="BX1" t="str">
            <v>Parry Sound Power Corporation</v>
          </cell>
          <cell r="BY1" t="str">
            <v>Peterborough Distribution Incorporated</v>
          </cell>
          <cell r="BZ1" t="str">
            <v>Peterborough Distribution Inc without Asphodel Norwood and Lakefield</v>
          </cell>
          <cell r="CA1" t="str">
            <v>Lakefield Distribution Inc.</v>
          </cell>
          <cell r="CB1" t="str">
            <v>Asphodel Norwood Distribution Inc.</v>
          </cell>
          <cell r="CC1" t="str">
            <v>Port Colborne (CNP)</v>
          </cell>
          <cell r="CD1" t="str">
            <v>Powerstream Inc.</v>
          </cell>
          <cell r="CE1" t="str">
            <v>PowerStream Inc. without Aurora</v>
          </cell>
          <cell r="CF1" t="str">
            <v>Aurora Hydro Connections Limited</v>
          </cell>
          <cell r="CG1" t="str">
            <v>PUC Distribution Inc.</v>
          </cell>
          <cell r="CH1" t="str">
            <v>Renfrew Hydro Inc.</v>
          </cell>
          <cell r="CI1" t="str">
            <v>Rideau St. Lawrence Distribution Inc.</v>
          </cell>
          <cell r="CJ1" t="str">
            <v>Sioux Lookout Hydro Inc.</v>
          </cell>
          <cell r="CK1" t="str">
            <v>St. Thomas Energy Inc.</v>
          </cell>
          <cell r="CL1" t="str">
            <v>Thunder Bay Hydro Electricity Distribution Inc.</v>
          </cell>
          <cell r="CM1" t="str">
            <v>Tillsonburg Hydro Inc.</v>
          </cell>
          <cell r="CN1" t="str">
            <v>Toronto Hydro-Electric System Limited</v>
          </cell>
          <cell r="CO1" t="str">
            <v>Veridian Connections Inc.</v>
          </cell>
          <cell r="CP1" t="str">
            <v>Veridian Connections Inc. without Gravenhurst and Scugog</v>
          </cell>
          <cell r="CQ1" t="str">
            <v>Scugog Hydro Energy Corporation</v>
          </cell>
          <cell r="CR1" t="str">
            <v>Gravenhurst Hydro Electric Inc.</v>
          </cell>
          <cell r="CS1" t="str">
            <v>Wasaga Distribution Inc.</v>
          </cell>
          <cell r="CT1" t="str">
            <v>Waterloo North Hydro Inc.</v>
          </cell>
          <cell r="CU1" t="str">
            <v>Welland Hydro-Electric System Corp.</v>
          </cell>
          <cell r="CV1" t="str">
            <v>Wellington North Power Inc.</v>
          </cell>
          <cell r="CW1" t="str">
            <v>West Coast Huron Energy Inc.</v>
          </cell>
          <cell r="CX1" t="str">
            <v>West Perth Power Inc.</v>
          </cell>
          <cell r="CY1" t="str">
            <v>Westario Power Inc.</v>
          </cell>
          <cell r="CZ1" t="str">
            <v>Whitby Hydro Electric Corporation</v>
          </cell>
          <cell r="DA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2003</v>
          </cell>
          <cell r="D4">
            <v>3100161.72</v>
          </cell>
          <cell r="E4">
            <v>174219418</v>
          </cell>
          <cell r="F4">
            <v>71533493</v>
          </cell>
          <cell r="G4">
            <v>13298849.51</v>
          </cell>
          <cell r="H4">
            <v>46914945.750000007</v>
          </cell>
          <cell r="I4">
            <v>160351618.72000003</v>
          </cell>
          <cell r="J4">
            <v>134172926</v>
          </cell>
          <cell r="K4">
            <v>13388993.060000002</v>
          </cell>
          <cell r="L4">
            <v>2083780.54</v>
          </cell>
          <cell r="M4">
            <v>50712739.18999999</v>
          </cell>
          <cell r="N4">
            <v>1168462.94</v>
          </cell>
          <cell r="O4">
            <v>18662308.519999996</v>
          </cell>
          <cell r="P4">
            <v>2298642.42</v>
          </cell>
          <cell r="Q4">
            <v>600232.25000000012</v>
          </cell>
          <cell r="R4">
            <v>6694067.3199999994</v>
          </cell>
          <cell r="S4">
            <v>18881691.170000002</v>
          </cell>
          <cell r="T4">
            <v>688008998.43000007</v>
          </cell>
          <cell r="U4">
            <v>179044668</v>
          </cell>
          <cell r="V4">
            <v>16005481.680000002</v>
          </cell>
          <cell r="W4">
            <v>5444838.9400000004</v>
          </cell>
          <cell r="X4">
            <v>30656601.210000001</v>
          </cell>
          <cell r="Y4">
            <v>56596562.820000015</v>
          </cell>
          <cell r="Z4">
            <v>42887183.870000005</v>
          </cell>
          <cell r="AA4">
            <v>8898272.1099999994</v>
          </cell>
          <cell r="AB4">
            <v>983488.4</v>
          </cell>
          <cell r="AC4">
            <v>76630245.390000001</v>
          </cell>
          <cell r="AD4">
            <v>138400049.70000002</v>
          </cell>
          <cell r="AE4">
            <v>133134050.82000001</v>
          </cell>
          <cell r="AF4">
            <v>5265998.88</v>
          </cell>
          <cell r="AG4">
            <v>20081617.680000003</v>
          </cell>
          <cell r="AH4">
            <v>98469298.010000005</v>
          </cell>
          <cell r="AI4">
            <v>97073756.390000015</v>
          </cell>
          <cell r="AJ4">
            <v>1395541.6199999999</v>
          </cell>
          <cell r="AK4">
            <v>36888692.310000002</v>
          </cell>
          <cell r="AL4">
            <v>28724458</v>
          </cell>
          <cell r="AM4">
            <v>3666460.59</v>
          </cell>
          <cell r="AN4">
            <v>482040797.63</v>
          </cell>
          <cell r="AO4">
            <v>384625483.38</v>
          </cell>
          <cell r="AP4">
            <v>97415314.25</v>
          </cell>
          <cell r="AQ4">
            <v>461697.70000000007</v>
          </cell>
          <cell r="AR4">
            <v>2629868.77</v>
          </cell>
          <cell r="AS4">
            <v>385987477.01999998</v>
          </cell>
          <cell r="AT4">
            <v>4927931788.5899992</v>
          </cell>
          <cell r="AU4">
            <v>4925472800</v>
          </cell>
          <cell r="AV4">
            <v>2458988.59</v>
          </cell>
          <cell r="AW4">
            <v>700541045.43999994</v>
          </cell>
          <cell r="AX4">
            <v>36583199.309999995</v>
          </cell>
          <cell r="AY4">
            <v>10174350.24</v>
          </cell>
          <cell r="AZ4">
            <v>24646538.000000004</v>
          </cell>
          <cell r="BA4">
            <v>229330654.61999997</v>
          </cell>
          <cell r="BB4">
            <v>17993531.960000001</v>
          </cell>
          <cell r="BC4">
            <v>16706504.9</v>
          </cell>
          <cell r="BD4">
            <v>292677977.05000001</v>
          </cell>
          <cell r="BE4">
            <v>15288840.950000001</v>
          </cell>
          <cell r="BF4">
            <v>12576154.780000001</v>
          </cell>
          <cell r="BG4">
            <v>66000987.589999996</v>
          </cell>
          <cell r="BH4">
            <v>168697</v>
          </cell>
          <cell r="BI4">
            <v>81207632.409999996</v>
          </cell>
          <cell r="BJ4">
            <v>74540703.780000001</v>
          </cell>
          <cell r="BK4">
            <v>6666928.6300000008</v>
          </cell>
          <cell r="BL4">
            <v>134635677.91999999</v>
          </cell>
          <cell r="BM4">
            <v>97899803.939999998</v>
          </cell>
          <cell r="BN4">
            <v>36735873.980000004</v>
          </cell>
          <cell r="BO4">
            <v>30624418.229999993</v>
          </cell>
          <cell r="BP4">
            <v>55861892.780000001</v>
          </cell>
          <cell r="BQ4">
            <v>64753640</v>
          </cell>
          <cell r="BR4">
            <v>5214038.919999999</v>
          </cell>
          <cell r="BS4">
            <v>156068408.63</v>
          </cell>
          <cell r="BT4">
            <v>25294320.390000004</v>
          </cell>
          <cell r="BU4">
            <v>31118341.329999998</v>
          </cell>
          <cell r="BV4">
            <v>98441614.75</v>
          </cell>
          <cell r="BW4">
            <v>19870298.640000001</v>
          </cell>
          <cell r="BX4">
            <v>9866555.379999999</v>
          </cell>
          <cell r="BY4">
            <v>50022715.07</v>
          </cell>
          <cell r="BZ4">
            <v>48104833.690000005</v>
          </cell>
          <cell r="CA4">
            <v>1436886.2100000002</v>
          </cell>
          <cell r="CB4">
            <v>480995.17</v>
          </cell>
          <cell r="CC4">
            <v>2579399.1500000004</v>
          </cell>
          <cell r="CD4">
            <v>776267041.08999991</v>
          </cell>
          <cell r="CE4">
            <v>733048318.76999998</v>
          </cell>
          <cell r="CF4">
            <v>43218722.320000008</v>
          </cell>
          <cell r="CG4">
            <v>65480302.229999997</v>
          </cell>
          <cell r="CH4">
            <v>9586590.9899999984</v>
          </cell>
          <cell r="CI4">
            <v>3734071.0799999996</v>
          </cell>
          <cell r="CJ4">
            <v>5956826.540000001</v>
          </cell>
          <cell r="CK4">
            <v>32009087.170000002</v>
          </cell>
          <cell r="CL4">
            <v>118555343</v>
          </cell>
          <cell r="CM4">
            <v>6896516.9199999999</v>
          </cell>
          <cell r="CN4">
            <v>3034552741.0000005</v>
          </cell>
          <cell r="CO4">
            <v>223760640.13</v>
          </cell>
          <cell r="CP4">
            <v>206700488</v>
          </cell>
          <cell r="CQ4">
            <v>3993603.1</v>
          </cell>
          <cell r="CR4">
            <v>13066549.029999999</v>
          </cell>
          <cell r="CS4">
            <v>15449205.77</v>
          </cell>
          <cell r="CT4">
            <v>149692315.34</v>
          </cell>
          <cell r="CU4">
            <v>36691186.769999988</v>
          </cell>
          <cell r="CV4">
            <v>6235897.8500000006</v>
          </cell>
          <cell r="CW4">
            <v>4355274.28</v>
          </cell>
          <cell r="CX4">
            <v>3882820.27</v>
          </cell>
          <cell r="CY4">
            <v>23798033</v>
          </cell>
          <cell r="CZ4">
            <v>97391385.989999995</v>
          </cell>
          <cell r="DA4">
            <v>22330974.849999998</v>
          </cell>
        </row>
        <row r="5">
          <cell r="A5" t="str">
            <v>Accumulated Amortization</v>
          </cell>
          <cell r="B5" t="str">
            <v>ACCDEP</v>
          </cell>
          <cell r="C5">
            <v>2003</v>
          </cell>
          <cell r="D5">
            <v>-2067513.04</v>
          </cell>
          <cell r="E5">
            <v>-65123112</v>
          </cell>
          <cell r="F5">
            <v>-28776602</v>
          </cell>
          <cell r="G5">
            <v>-2318761.65</v>
          </cell>
          <cell r="H5">
            <v>-5807374</v>
          </cell>
          <cell r="I5">
            <v>-80246432.560000002</v>
          </cell>
          <cell r="J5">
            <v>-53764438</v>
          </cell>
          <cell r="K5">
            <v>-5597235.9800000004</v>
          </cell>
          <cell r="L5">
            <v>-1153787.04</v>
          </cell>
          <cell r="M5">
            <v>-9132379.4700000007</v>
          </cell>
          <cell r="N5">
            <v>-144460.35</v>
          </cell>
          <cell r="O5">
            <v>-8651488.3100000005</v>
          </cell>
          <cell r="P5">
            <v>-299600.71999999997</v>
          </cell>
          <cell r="Q5">
            <v>-294176.53000000003</v>
          </cell>
          <cell r="R5">
            <v>-2344111.63</v>
          </cell>
          <cell r="S5">
            <v>0</v>
          </cell>
          <cell r="T5">
            <v>-265444974.81</v>
          </cell>
          <cell r="U5">
            <v>-30641578</v>
          </cell>
          <cell r="V5">
            <v>-1745311.42</v>
          </cell>
          <cell r="W5">
            <v>-3343001.44</v>
          </cell>
          <cell r="X5">
            <v>-4295356.16</v>
          </cell>
          <cell r="Y5">
            <v>-27825416.09</v>
          </cell>
          <cell r="Z5">
            <v>-10974815.109999999</v>
          </cell>
          <cell r="AA5">
            <v>-5330500.1100000003</v>
          </cell>
          <cell r="AB5">
            <v>-626692.52</v>
          </cell>
          <cell r="AC5">
            <v>-34610307.890000001</v>
          </cell>
          <cell r="AD5">
            <v>-71429900.469999999</v>
          </cell>
          <cell r="AE5">
            <v>-68176333.060000002</v>
          </cell>
          <cell r="AF5">
            <v>-3253567.41</v>
          </cell>
          <cell r="AG5">
            <v>-7875551.6299999999</v>
          </cell>
          <cell r="AH5">
            <v>-15748770.010000002</v>
          </cell>
          <cell r="AI5">
            <v>-15462220.710000001</v>
          </cell>
          <cell r="AJ5">
            <v>-286549.3</v>
          </cell>
          <cell r="AK5">
            <v>-6503636.9199999999</v>
          </cell>
          <cell r="AL5">
            <v>-5151716</v>
          </cell>
          <cell r="AM5">
            <v>-2520290.35</v>
          </cell>
          <cell r="AN5">
            <v>-217022682.56999999</v>
          </cell>
          <cell r="AO5">
            <v>-175627711.5</v>
          </cell>
          <cell r="AP5">
            <v>-41394971.07</v>
          </cell>
          <cell r="AQ5">
            <v>-109176.35</v>
          </cell>
          <cell r="AR5">
            <v>-532472.06999999995</v>
          </cell>
          <cell r="AS5">
            <v>-143041520.55000001</v>
          </cell>
          <cell r="AT5">
            <v>-1904078521.1500001</v>
          </cell>
          <cell r="AU5">
            <v>-1902977300</v>
          </cell>
          <cell r="AV5">
            <v>-1101221.1499999999</v>
          </cell>
          <cell r="AW5">
            <v>-351853200.59999996</v>
          </cell>
          <cell r="AX5">
            <v>-17375953.170000002</v>
          </cell>
          <cell r="AY5">
            <v>-5338197.0999999996</v>
          </cell>
          <cell r="AZ5">
            <v>-5372033.7400000002</v>
          </cell>
          <cell r="BA5">
            <v>-92982362.63000001</v>
          </cell>
          <cell r="BB5">
            <v>-7881749.4400000004</v>
          </cell>
          <cell r="BC5">
            <v>-2859447.15</v>
          </cell>
          <cell r="BD5">
            <v>-122218102.09</v>
          </cell>
          <cell r="BE5">
            <v>-6818723</v>
          </cell>
          <cell r="BF5">
            <v>-7685524.1900000004</v>
          </cell>
          <cell r="BG5">
            <v>-29231884.48</v>
          </cell>
          <cell r="BH5">
            <v>0</v>
          </cell>
          <cell r="BI5">
            <v>-34324986.68</v>
          </cell>
          <cell r="BJ5">
            <v>-30664122.809999999</v>
          </cell>
          <cell r="BK5">
            <v>-3660863.87</v>
          </cell>
          <cell r="BL5">
            <v>-54646655.700000003</v>
          </cell>
          <cell r="BM5">
            <v>-38191617.200000003</v>
          </cell>
          <cell r="BN5">
            <v>-16455038.5</v>
          </cell>
          <cell r="BO5">
            <v>-11637741.27</v>
          </cell>
          <cell r="BP5">
            <v>-23948365.859999999</v>
          </cell>
          <cell r="BQ5">
            <v>-33767518</v>
          </cell>
          <cell r="BR5">
            <v>-1215048.7</v>
          </cell>
          <cell r="BS5">
            <v>-37957568.969999999</v>
          </cell>
          <cell r="BT5">
            <v>-10628372.41</v>
          </cell>
          <cell r="BU5">
            <v>-17213392.98</v>
          </cell>
          <cell r="BV5">
            <v>-57086495.869999997</v>
          </cell>
          <cell r="BW5">
            <v>-10927010.32</v>
          </cell>
          <cell r="BX5">
            <v>-5008266.6100000003</v>
          </cell>
          <cell r="BY5">
            <v>-9433923.3200000003</v>
          </cell>
          <cell r="BZ5">
            <v>-9238379.3200000003</v>
          </cell>
          <cell r="CA5">
            <v>-145184.48000000001</v>
          </cell>
          <cell r="CB5">
            <v>-50359.519999999997</v>
          </cell>
          <cell r="CC5">
            <v>-34358.959999999999</v>
          </cell>
          <cell r="CD5">
            <v>-314617673.55999994</v>
          </cell>
          <cell r="CE5">
            <v>-292826324.66999996</v>
          </cell>
          <cell r="CF5">
            <v>-21791348.890000001</v>
          </cell>
          <cell r="CG5">
            <v>-35288723.109999999</v>
          </cell>
          <cell r="CH5">
            <v>-5592107.9199999999</v>
          </cell>
          <cell r="CI5">
            <v>-434557.9</v>
          </cell>
          <cell r="CJ5">
            <v>-789016.73</v>
          </cell>
          <cell r="CK5">
            <v>-12050992.34</v>
          </cell>
          <cell r="CL5">
            <v>-56198757</v>
          </cell>
          <cell r="CM5">
            <v>-1160258.31</v>
          </cell>
          <cell r="CN5">
            <v>-1375557940.49</v>
          </cell>
          <cell r="CO5">
            <v>-98941826.890000001</v>
          </cell>
          <cell r="CP5">
            <v>-92481280</v>
          </cell>
          <cell r="CQ5">
            <v>-2105905.85</v>
          </cell>
          <cell r="CR5">
            <v>-4354641.04</v>
          </cell>
          <cell r="CS5">
            <v>-6942971.2599999998</v>
          </cell>
          <cell r="CT5">
            <v>-59141041.560000002</v>
          </cell>
          <cell r="CU5">
            <v>-18250378.91</v>
          </cell>
          <cell r="CV5">
            <v>-3719844.3</v>
          </cell>
          <cell r="CW5">
            <v>-634074.67000000004</v>
          </cell>
          <cell r="CX5">
            <v>-1918049.87</v>
          </cell>
          <cell r="CY5">
            <v>-3360839</v>
          </cell>
          <cell r="CZ5">
            <v>-40130026</v>
          </cell>
          <cell r="DA5">
            <v>-4667833.05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</row>
        <row r="7">
          <cell r="A7" t="str">
            <v>Plant Additions</v>
          </cell>
          <cell r="B7" t="str">
            <v>PADD</v>
          </cell>
          <cell r="C7">
            <v>2003</v>
          </cell>
          <cell r="D7">
            <v>78488</v>
          </cell>
          <cell r="E7">
            <v>15028842</v>
          </cell>
          <cell r="F7">
            <v>2682003</v>
          </cell>
          <cell r="G7">
            <v>2158134</v>
          </cell>
          <cell r="H7">
            <v>2098740</v>
          </cell>
          <cell r="I7">
            <v>7149045.9100000001</v>
          </cell>
          <cell r="J7">
            <v>6748109</v>
          </cell>
          <cell r="K7">
            <v>619610.48</v>
          </cell>
          <cell r="L7">
            <v>10990</v>
          </cell>
          <cell r="M7">
            <v>3991841</v>
          </cell>
          <cell r="N7">
            <v>68472</v>
          </cell>
          <cell r="O7">
            <v>740375.93</v>
          </cell>
          <cell r="P7">
            <v>146338.98000000001</v>
          </cell>
          <cell r="Q7">
            <v>4</v>
          </cell>
          <cell r="R7">
            <v>662872.43000000005</v>
          </cell>
          <cell r="S7">
            <v>572041.49</v>
          </cell>
          <cell r="T7">
            <v>34245666</v>
          </cell>
          <cell r="U7">
            <v>8652136</v>
          </cell>
          <cell r="V7">
            <v>1608737.91</v>
          </cell>
          <cell r="W7">
            <v>355774</v>
          </cell>
          <cell r="X7">
            <v>1328758.78</v>
          </cell>
          <cell r="Y7">
            <v>2511911</v>
          </cell>
          <cell r="Z7">
            <v>13024866.560000001</v>
          </cell>
          <cell r="AA7">
            <v>123578</v>
          </cell>
          <cell r="AB7">
            <v>0</v>
          </cell>
          <cell r="AC7">
            <v>0</v>
          </cell>
          <cell r="AD7">
            <v>4758948.1399999997</v>
          </cell>
          <cell r="AE7">
            <v>4758948.1399999997</v>
          </cell>
          <cell r="AF7">
            <v>0</v>
          </cell>
          <cell r="AG7">
            <v>1844403.87</v>
          </cell>
          <cell r="AH7">
            <v>6527750.1299999999</v>
          </cell>
          <cell r="AI7">
            <v>6480345</v>
          </cell>
          <cell r="AJ7">
            <v>47405.13</v>
          </cell>
          <cell r="AK7">
            <v>2786072.35</v>
          </cell>
          <cell r="AL7">
            <v>1557528</v>
          </cell>
          <cell r="AM7">
            <v>55747</v>
          </cell>
          <cell r="AN7">
            <v>23592841.43</v>
          </cell>
          <cell r="AO7">
            <v>18962754.870000001</v>
          </cell>
          <cell r="AP7">
            <v>4630086.5599999996</v>
          </cell>
          <cell r="AQ7">
            <v>7198</v>
          </cell>
          <cell r="AR7">
            <v>18184.689999999999</v>
          </cell>
          <cell r="AS7">
            <v>17138625</v>
          </cell>
          <cell r="AT7">
            <v>280572457.79000002</v>
          </cell>
          <cell r="AU7">
            <v>280500000</v>
          </cell>
          <cell r="AV7">
            <v>72457.789999999994</v>
          </cell>
          <cell r="AW7">
            <v>59423707</v>
          </cell>
          <cell r="AX7">
            <v>942845.91</v>
          </cell>
          <cell r="AY7">
            <v>313692</v>
          </cell>
          <cell r="AZ7">
            <v>1855011.48</v>
          </cell>
          <cell r="BA7">
            <v>12959979.609999999</v>
          </cell>
          <cell r="BB7">
            <v>543000</v>
          </cell>
          <cell r="BC7">
            <v>1209329.33</v>
          </cell>
          <cell r="BD7">
            <v>16012079</v>
          </cell>
          <cell r="BE7">
            <v>293491</v>
          </cell>
          <cell r="BF7">
            <v>120863.45</v>
          </cell>
          <cell r="BG7">
            <v>7899378</v>
          </cell>
          <cell r="BH7">
            <v>0</v>
          </cell>
          <cell r="BI7">
            <v>5041901.1399999997</v>
          </cell>
          <cell r="BJ7">
            <v>4953241.43</v>
          </cell>
          <cell r="BK7">
            <v>88659.71</v>
          </cell>
          <cell r="BL7">
            <v>8972064</v>
          </cell>
          <cell r="BM7">
            <v>7018133</v>
          </cell>
          <cell r="BN7">
            <v>1953931</v>
          </cell>
          <cell r="BO7">
            <v>4623812</v>
          </cell>
          <cell r="BP7">
            <v>3814293.49</v>
          </cell>
          <cell r="BQ7">
            <v>1540968</v>
          </cell>
          <cell r="BR7">
            <v>63234</v>
          </cell>
          <cell r="BS7">
            <v>772508</v>
          </cell>
          <cell r="BT7">
            <v>2101670.63</v>
          </cell>
          <cell r="BU7">
            <v>1222712</v>
          </cell>
          <cell r="BV7">
            <v>2628914</v>
          </cell>
          <cell r="BW7">
            <v>644750</v>
          </cell>
          <cell r="BX7">
            <v>263724.15000000002</v>
          </cell>
          <cell r="BY7">
            <v>4288492</v>
          </cell>
          <cell r="BZ7">
            <v>4112611</v>
          </cell>
          <cell r="CA7">
            <v>117761</v>
          </cell>
          <cell r="CB7">
            <v>58120</v>
          </cell>
          <cell r="CC7">
            <v>1878355.8</v>
          </cell>
          <cell r="CD7">
            <v>38329217</v>
          </cell>
          <cell r="CE7">
            <v>32489441</v>
          </cell>
          <cell r="CF7">
            <v>5839776</v>
          </cell>
          <cell r="CG7">
            <v>1775800</v>
          </cell>
          <cell r="CH7">
            <v>188436</v>
          </cell>
          <cell r="CI7">
            <v>155820</v>
          </cell>
          <cell r="CJ7">
            <v>492280.71</v>
          </cell>
          <cell r="CK7">
            <v>2477530.2000000002</v>
          </cell>
          <cell r="CL7">
            <v>5141137</v>
          </cell>
          <cell r="CM7">
            <v>566758</v>
          </cell>
          <cell r="CN7">
            <v>113400427</v>
          </cell>
          <cell r="CO7">
            <v>7759423.9500000002</v>
          </cell>
          <cell r="CP7">
            <v>6960770</v>
          </cell>
          <cell r="CQ7">
            <v>54705</v>
          </cell>
          <cell r="CR7">
            <v>743948.95</v>
          </cell>
          <cell r="CS7">
            <v>528774</v>
          </cell>
          <cell r="CT7">
            <v>8160377</v>
          </cell>
          <cell r="CU7">
            <v>554752</v>
          </cell>
          <cell r="CV7">
            <v>358912.97</v>
          </cell>
          <cell r="CW7">
            <v>0</v>
          </cell>
          <cell r="CX7">
            <v>64367.67</v>
          </cell>
          <cell r="CY7">
            <v>1990600</v>
          </cell>
          <cell r="CZ7">
            <v>3866206</v>
          </cell>
          <cell r="DA7">
            <v>1503171.37</v>
          </cell>
        </row>
        <row r="8">
          <cell r="A8" t="str">
            <v>OM&amp;A Expense</v>
          </cell>
          <cell r="B8" t="str">
            <v>COMA</v>
          </cell>
          <cell r="C8">
            <v>2003</v>
          </cell>
          <cell r="D8">
            <v>1014874.03</v>
          </cell>
          <cell r="E8">
            <v>8885882</v>
          </cell>
          <cell r="F8">
            <v>8639170</v>
          </cell>
          <cell r="G8">
            <v>2812374.23</v>
          </cell>
          <cell r="H8">
            <v>6214018.29</v>
          </cell>
          <cell r="I8">
            <v>9426621.2699999996</v>
          </cell>
          <cell r="J8">
            <v>6855740</v>
          </cell>
          <cell r="K8">
            <v>1430285.6</v>
          </cell>
          <cell r="L8">
            <v>483794.29000000004</v>
          </cell>
          <cell r="M8">
            <v>4681045.7600000007</v>
          </cell>
          <cell r="N8">
            <v>378291.38</v>
          </cell>
          <cell r="O8">
            <v>2325210.04</v>
          </cell>
          <cell r="P8">
            <v>302558.18</v>
          </cell>
          <cell r="Q8">
            <v>132069.91</v>
          </cell>
          <cell r="R8">
            <v>1176281.9100000001</v>
          </cell>
          <cell r="S8">
            <v>1812699.5100000002</v>
          </cell>
          <cell r="T8">
            <v>34420178.079999998</v>
          </cell>
          <cell r="U8">
            <v>22394656</v>
          </cell>
          <cell r="V8">
            <v>3541114.3099999996</v>
          </cell>
          <cell r="W8">
            <v>777453.79</v>
          </cell>
          <cell r="X8">
            <v>4965081.88</v>
          </cell>
          <cell r="Y8">
            <v>2951608.67</v>
          </cell>
          <cell r="Z8">
            <v>3543109.2800000007</v>
          </cell>
          <cell r="AA8">
            <v>896032.54999999993</v>
          </cell>
          <cell r="AB8">
            <v>156883.19</v>
          </cell>
          <cell r="AC8">
            <v>6650158.6700000009</v>
          </cell>
          <cell r="AD8">
            <v>8615227</v>
          </cell>
          <cell r="AE8">
            <v>7931211.8500000006</v>
          </cell>
          <cell r="AF8">
            <v>684015.15</v>
          </cell>
          <cell r="AG8">
            <v>1186965.98</v>
          </cell>
          <cell r="AH8">
            <v>8848642.4299999997</v>
          </cell>
          <cell r="AI8">
            <v>8464067.9700000007</v>
          </cell>
          <cell r="AJ8">
            <v>384574.46</v>
          </cell>
          <cell r="AK8">
            <v>4641513.24</v>
          </cell>
          <cell r="AL8">
            <v>3642399</v>
          </cell>
          <cell r="AM8">
            <v>475414.70999999996</v>
          </cell>
          <cell r="AN8">
            <v>31809542.330000002</v>
          </cell>
          <cell r="AO8">
            <v>23866086.130000003</v>
          </cell>
          <cell r="AP8">
            <v>7943456.2000000002</v>
          </cell>
          <cell r="AQ8">
            <v>154287.65</v>
          </cell>
          <cell r="AR8">
            <v>672103.66999999993</v>
          </cell>
          <cell r="AS8">
            <v>13330611.32</v>
          </cell>
          <cell r="AT8">
            <v>314667819.71999997</v>
          </cell>
          <cell r="AU8">
            <v>314383000</v>
          </cell>
          <cell r="AV8">
            <v>284819.72000000003</v>
          </cell>
          <cell r="AW8">
            <v>38350311.109999999</v>
          </cell>
          <cell r="AX8">
            <v>2345580.9500000002</v>
          </cell>
          <cell r="AY8">
            <v>1191404.3999999997</v>
          </cell>
          <cell r="AZ8">
            <v>5020222.7399999993</v>
          </cell>
          <cell r="BA8">
            <v>9770912.4299999997</v>
          </cell>
          <cell r="BB8">
            <v>1118631.8400000001</v>
          </cell>
          <cell r="BC8">
            <v>2047581.6300000001</v>
          </cell>
          <cell r="BD8">
            <v>19688605.5</v>
          </cell>
          <cell r="BE8">
            <v>1414323.51</v>
          </cell>
          <cell r="BF8">
            <v>1654858.9000000001</v>
          </cell>
          <cell r="BG8">
            <v>3471312.45</v>
          </cell>
          <cell r="BH8">
            <v>40019</v>
          </cell>
          <cell r="BI8">
            <v>5425739.0199999996</v>
          </cell>
          <cell r="BJ8">
            <v>4739754.3</v>
          </cell>
          <cell r="BK8">
            <v>685984.72000000009</v>
          </cell>
          <cell r="BL8">
            <v>10299269.439999999</v>
          </cell>
          <cell r="BM8">
            <v>6828321.4000000004</v>
          </cell>
          <cell r="BN8">
            <v>3470948.04</v>
          </cell>
          <cell r="BO8">
            <v>1211099.5399999998</v>
          </cell>
          <cell r="BP8">
            <v>3958764.91</v>
          </cell>
          <cell r="BQ8">
            <v>5046472</v>
          </cell>
          <cell r="BR8">
            <v>1690861.5000000002</v>
          </cell>
          <cell r="BS8">
            <v>10226768.259999998</v>
          </cell>
          <cell r="BT8">
            <v>1753929.67</v>
          </cell>
          <cell r="BU8">
            <v>2641679.3599999999</v>
          </cell>
          <cell r="BV8">
            <v>8050337</v>
          </cell>
          <cell r="BW8">
            <v>1942462.6099999999</v>
          </cell>
          <cell r="BX8">
            <v>808023.89</v>
          </cell>
          <cell r="BY8">
            <v>4858094.12</v>
          </cell>
          <cell r="BZ8">
            <v>4491824.59</v>
          </cell>
          <cell r="CA8">
            <v>234098.30000000005</v>
          </cell>
          <cell r="CB8">
            <v>132171.22999999998</v>
          </cell>
          <cell r="CC8">
            <v>1592417.9200000002</v>
          </cell>
          <cell r="CD8">
            <v>33817990.820000008</v>
          </cell>
          <cell r="CE8">
            <v>30618396.680000003</v>
          </cell>
          <cell r="CF8">
            <v>3199594.1399999997</v>
          </cell>
          <cell r="CG8">
            <v>5888577.29</v>
          </cell>
          <cell r="CH8">
            <v>738871.74</v>
          </cell>
          <cell r="CI8">
            <v>1172503.73</v>
          </cell>
          <cell r="CJ8">
            <v>650416.84000000008</v>
          </cell>
          <cell r="CK8">
            <v>2397264.17</v>
          </cell>
          <cell r="CL8">
            <v>10663571</v>
          </cell>
          <cell r="CM8">
            <v>1301425.27</v>
          </cell>
          <cell r="CN8">
            <v>139419801.63</v>
          </cell>
          <cell r="CO8">
            <v>23227768.729999997</v>
          </cell>
          <cell r="CP8">
            <v>21122376</v>
          </cell>
          <cell r="CQ8">
            <v>449288.26</v>
          </cell>
          <cell r="CR8">
            <v>1656104.47</v>
          </cell>
          <cell r="CS8">
            <v>1193670.7599999998</v>
          </cell>
          <cell r="CT8">
            <v>8110770.2000000002</v>
          </cell>
          <cell r="CU8">
            <v>3854294.3600000003</v>
          </cell>
          <cell r="CV8">
            <v>807142.17999999982</v>
          </cell>
          <cell r="CW8">
            <v>1116986.3099999998</v>
          </cell>
          <cell r="CX8">
            <v>498243.83</v>
          </cell>
          <cell r="CY8">
            <v>4332397</v>
          </cell>
          <cell r="CZ8">
            <v>7090118</v>
          </cell>
          <cell r="DA8">
            <v>2700988.01</v>
          </cell>
        </row>
        <row r="9">
          <cell r="A9" t="str">
            <v>Income Taxes</v>
          </cell>
          <cell r="B9" t="str">
            <v>CTAXINC</v>
          </cell>
          <cell r="C9">
            <v>2003</v>
          </cell>
          <cell r="D9">
            <v>0</v>
          </cell>
          <cell r="E9">
            <v>1214827</v>
          </cell>
          <cell r="F9">
            <v>61000</v>
          </cell>
          <cell r="G9">
            <v>0</v>
          </cell>
          <cell r="H9">
            <v>384845</v>
          </cell>
          <cell r="I9">
            <v>2406314.52</v>
          </cell>
          <cell r="J9">
            <v>833038</v>
          </cell>
          <cell r="K9">
            <v>49795</v>
          </cell>
          <cell r="L9">
            <v>0</v>
          </cell>
          <cell r="M9">
            <v>1197207.93</v>
          </cell>
          <cell r="N9">
            <v>0</v>
          </cell>
          <cell r="O9">
            <v>191855</v>
          </cell>
          <cell r="P9">
            <v>-224</v>
          </cell>
          <cell r="Q9">
            <v>0</v>
          </cell>
          <cell r="R9">
            <v>138947.95000000001</v>
          </cell>
          <cell r="S9">
            <v>683000</v>
          </cell>
          <cell r="T9">
            <v>7001586.7800000003</v>
          </cell>
          <cell r="U9">
            <v>415000</v>
          </cell>
          <cell r="V9">
            <v>79703.649999999994</v>
          </cell>
          <cell r="W9">
            <v>0</v>
          </cell>
          <cell r="X9">
            <v>550749</v>
          </cell>
          <cell r="Y9">
            <v>690000.15</v>
          </cell>
          <cell r="Z9">
            <v>393977.77</v>
          </cell>
          <cell r="AA9">
            <v>-27153</v>
          </cell>
          <cell r="AB9">
            <v>4441</v>
          </cell>
          <cell r="AC9">
            <v>971091.99</v>
          </cell>
          <cell r="AD9">
            <v>121167</v>
          </cell>
          <cell r="AE9">
            <v>150067</v>
          </cell>
          <cell r="AF9">
            <v>-28900</v>
          </cell>
          <cell r="AG9">
            <v>289784</v>
          </cell>
          <cell r="AH9">
            <v>2302200.25</v>
          </cell>
          <cell r="AI9">
            <v>2286879.25</v>
          </cell>
          <cell r="AJ9">
            <v>15321</v>
          </cell>
          <cell r="AK9">
            <v>735000</v>
          </cell>
          <cell r="AL9">
            <v>856051</v>
          </cell>
          <cell r="AM9">
            <v>0</v>
          </cell>
          <cell r="AN9">
            <v>4438078.4800000004</v>
          </cell>
          <cell r="AO9">
            <v>4159974.14</v>
          </cell>
          <cell r="AP9">
            <v>278104.34000000003</v>
          </cell>
          <cell r="AQ9">
            <v>7686</v>
          </cell>
          <cell r="AR9">
            <v>-53921</v>
          </cell>
          <cell r="AS9">
            <v>4024777.02</v>
          </cell>
          <cell r="AT9">
            <v>39903100</v>
          </cell>
          <cell r="AU9">
            <v>39903100</v>
          </cell>
          <cell r="AV9">
            <v>0</v>
          </cell>
          <cell r="AW9">
            <v>0</v>
          </cell>
          <cell r="AX9">
            <v>0</v>
          </cell>
          <cell r="AY9">
            <v>16909</v>
          </cell>
          <cell r="AZ9">
            <v>0</v>
          </cell>
          <cell r="BA9">
            <v>3749519.34</v>
          </cell>
          <cell r="BB9">
            <v>425670</v>
          </cell>
          <cell r="BC9">
            <v>0</v>
          </cell>
          <cell r="BD9">
            <v>2935500</v>
          </cell>
          <cell r="BE9">
            <v>0</v>
          </cell>
          <cell r="BF9">
            <v>0</v>
          </cell>
          <cell r="BG9">
            <v>784281.77</v>
          </cell>
          <cell r="BH9">
            <v>0</v>
          </cell>
          <cell r="BI9">
            <v>448441.87</v>
          </cell>
          <cell r="BJ9">
            <v>398441.87</v>
          </cell>
          <cell r="BK9">
            <v>50000</v>
          </cell>
          <cell r="BL9">
            <v>1777554</v>
          </cell>
          <cell r="BM9">
            <v>1737894</v>
          </cell>
          <cell r="BN9">
            <v>39660</v>
          </cell>
          <cell r="BO9">
            <v>10173</v>
          </cell>
          <cell r="BP9">
            <v>157840.95999999999</v>
          </cell>
          <cell r="BQ9">
            <v>399209</v>
          </cell>
          <cell r="BR9">
            <v>0</v>
          </cell>
          <cell r="BS9">
            <v>-240422.24</v>
          </cell>
          <cell r="BT9">
            <v>541168</v>
          </cell>
          <cell r="BU9">
            <v>1015000</v>
          </cell>
          <cell r="BV9">
            <v>0</v>
          </cell>
          <cell r="BW9">
            <v>221997.69</v>
          </cell>
          <cell r="BX9">
            <v>4188</v>
          </cell>
          <cell r="BY9">
            <v>1914029.27</v>
          </cell>
          <cell r="BZ9">
            <v>1818162.48</v>
          </cell>
          <cell r="CA9">
            <v>90039.79</v>
          </cell>
          <cell r="CB9">
            <v>5827</v>
          </cell>
          <cell r="CC9">
            <v>70406.44</v>
          </cell>
          <cell r="CD9">
            <v>12807218</v>
          </cell>
          <cell r="CE9">
            <v>12807218</v>
          </cell>
          <cell r="CF9">
            <v>0</v>
          </cell>
          <cell r="CG9">
            <v>0</v>
          </cell>
          <cell r="CH9">
            <v>21265</v>
          </cell>
          <cell r="CI9">
            <v>14676</v>
          </cell>
          <cell r="CJ9">
            <v>126718</v>
          </cell>
          <cell r="CK9">
            <v>972188</v>
          </cell>
          <cell r="CL9">
            <v>0</v>
          </cell>
          <cell r="CM9">
            <v>0</v>
          </cell>
          <cell r="CN9">
            <v>41711220</v>
          </cell>
          <cell r="CO9">
            <v>1012648</v>
          </cell>
          <cell r="CP9">
            <v>691594</v>
          </cell>
          <cell r="CQ9">
            <v>0</v>
          </cell>
          <cell r="CR9">
            <v>321054</v>
          </cell>
          <cell r="CS9">
            <v>324328</v>
          </cell>
          <cell r="CT9">
            <v>1702060</v>
          </cell>
          <cell r="CU9">
            <v>42515</v>
          </cell>
          <cell r="CV9">
            <v>5162</v>
          </cell>
          <cell r="CW9">
            <v>33792</v>
          </cell>
          <cell r="CX9">
            <v>0</v>
          </cell>
          <cell r="CY9">
            <v>713000</v>
          </cell>
          <cell r="CZ9">
            <v>394435</v>
          </cell>
          <cell r="DA9">
            <v>399491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2003</v>
          </cell>
          <cell r="D10">
            <v>1764</v>
          </cell>
          <cell r="E10">
            <v>61590</v>
          </cell>
          <cell r="F10">
            <v>34736</v>
          </cell>
          <cell r="G10">
            <v>8741</v>
          </cell>
          <cell r="H10">
            <v>34804</v>
          </cell>
          <cell r="I10">
            <v>56873</v>
          </cell>
          <cell r="J10">
            <v>45765</v>
          </cell>
          <cell r="K10">
            <v>5833</v>
          </cell>
          <cell r="L10">
            <v>1346</v>
          </cell>
          <cell r="M10">
            <v>31922</v>
          </cell>
          <cell r="N10">
            <v>1613</v>
          </cell>
          <cell r="O10">
            <v>13397</v>
          </cell>
          <cell r="P10">
            <v>1601</v>
          </cell>
          <cell r="Q10">
            <v>569</v>
          </cell>
          <cell r="R10">
            <v>3512</v>
          </cell>
          <cell r="S10">
            <v>10263</v>
          </cell>
          <cell r="T10">
            <v>173862</v>
          </cell>
          <cell r="U10">
            <v>82132</v>
          </cell>
          <cell r="V10">
            <v>13465</v>
          </cell>
          <cell r="W10">
            <v>3325</v>
          </cell>
          <cell r="X10">
            <v>26734</v>
          </cell>
          <cell r="Y10">
            <v>18487</v>
          </cell>
          <cell r="Z10">
            <v>14870</v>
          </cell>
          <cell r="AA10">
            <v>3787</v>
          </cell>
          <cell r="AB10">
            <v>672</v>
          </cell>
          <cell r="AC10">
            <v>11467</v>
          </cell>
          <cell r="AD10">
            <v>45752</v>
          </cell>
          <cell r="AE10">
            <v>42681</v>
          </cell>
          <cell r="AF10">
            <v>3071</v>
          </cell>
          <cell r="AG10">
            <v>8969</v>
          </cell>
          <cell r="AH10">
            <v>44229</v>
          </cell>
          <cell r="AI10">
            <v>42943</v>
          </cell>
          <cell r="AJ10">
            <v>1286</v>
          </cell>
          <cell r="AK10">
            <v>20112</v>
          </cell>
          <cell r="AL10">
            <v>18365</v>
          </cell>
          <cell r="AM10">
            <v>2755</v>
          </cell>
          <cell r="AN10">
            <v>227634</v>
          </cell>
          <cell r="AO10">
            <v>176021</v>
          </cell>
          <cell r="AP10">
            <v>51613</v>
          </cell>
          <cell r="AQ10">
            <v>1122</v>
          </cell>
          <cell r="AR10">
            <v>5214</v>
          </cell>
          <cell r="AS10">
            <v>103204</v>
          </cell>
          <cell r="AT10">
            <v>1129064</v>
          </cell>
          <cell r="AU10">
            <v>1128114</v>
          </cell>
          <cell r="AV10">
            <v>950</v>
          </cell>
          <cell r="AW10">
            <v>269190</v>
          </cell>
          <cell r="AX10">
            <v>13362</v>
          </cell>
          <cell r="AY10">
            <v>5627</v>
          </cell>
          <cell r="AZ10">
            <v>26358</v>
          </cell>
          <cell r="BA10">
            <v>75269</v>
          </cell>
          <cell r="BB10">
            <v>8539</v>
          </cell>
          <cell r="BC10">
            <v>8871</v>
          </cell>
          <cell r="BD10">
            <v>134387</v>
          </cell>
          <cell r="BE10">
            <v>6653</v>
          </cell>
          <cell r="BF10">
            <v>6363</v>
          </cell>
          <cell r="BG10">
            <v>16171</v>
          </cell>
          <cell r="BH10">
            <v>0</v>
          </cell>
          <cell r="BI10">
            <v>28235</v>
          </cell>
          <cell r="BJ10">
            <v>24326</v>
          </cell>
          <cell r="BK10">
            <v>3909</v>
          </cell>
          <cell r="BL10">
            <v>47784</v>
          </cell>
          <cell r="BM10">
            <v>33648</v>
          </cell>
          <cell r="BN10">
            <v>14136</v>
          </cell>
          <cell r="BO10">
            <v>7010</v>
          </cell>
          <cell r="BP10">
            <v>17636</v>
          </cell>
          <cell r="BQ10">
            <v>23603</v>
          </cell>
          <cell r="BR10">
            <v>6324</v>
          </cell>
          <cell r="BS10">
            <v>51814</v>
          </cell>
          <cell r="BT10">
            <v>9616</v>
          </cell>
          <cell r="BU10">
            <v>12258</v>
          </cell>
          <cell r="BV10">
            <v>48202</v>
          </cell>
          <cell r="BW10">
            <v>10032</v>
          </cell>
          <cell r="BX10">
            <v>3191</v>
          </cell>
          <cell r="BY10">
            <v>32847</v>
          </cell>
          <cell r="BZ10">
            <v>30815</v>
          </cell>
          <cell r="CA10">
            <v>1354</v>
          </cell>
          <cell r="CB10">
            <v>678</v>
          </cell>
          <cell r="CC10">
            <v>9271</v>
          </cell>
          <cell r="CD10">
            <v>205025</v>
          </cell>
          <cell r="CE10">
            <v>190201</v>
          </cell>
          <cell r="CF10">
            <v>14824</v>
          </cell>
          <cell r="CG10">
            <v>32443</v>
          </cell>
          <cell r="CH10">
            <v>4048</v>
          </cell>
          <cell r="CI10">
            <v>5738</v>
          </cell>
          <cell r="CJ10">
            <v>2735</v>
          </cell>
          <cell r="CK10">
            <v>14613</v>
          </cell>
          <cell r="CL10">
            <v>49236</v>
          </cell>
          <cell r="CM10">
            <v>6165</v>
          </cell>
          <cell r="CN10">
            <v>668625</v>
          </cell>
          <cell r="CO10">
            <v>99022</v>
          </cell>
          <cell r="CP10">
            <v>90867</v>
          </cell>
          <cell r="CQ10">
            <v>2318</v>
          </cell>
          <cell r="CR10">
            <v>5837</v>
          </cell>
          <cell r="CS10">
            <v>9691</v>
          </cell>
          <cell r="CT10">
            <v>45484</v>
          </cell>
          <cell r="CU10">
            <v>21155</v>
          </cell>
          <cell r="CV10">
            <v>3314</v>
          </cell>
          <cell r="CW10">
            <v>3740</v>
          </cell>
          <cell r="CX10">
            <v>1890</v>
          </cell>
          <cell r="CY10">
            <v>20382</v>
          </cell>
          <cell r="CZ10">
            <v>33174</v>
          </cell>
          <cell r="DA10">
            <v>13863</v>
          </cell>
        </row>
        <row r="11">
          <cell r="A11" t="str">
            <v>Customers - Residential</v>
          </cell>
          <cell r="B11" t="str">
            <v>YNR</v>
          </cell>
          <cell r="C11">
            <v>2003</v>
          </cell>
          <cell r="D11">
            <v>1488</v>
          </cell>
          <cell r="E11">
            <v>55195</v>
          </cell>
          <cell r="F11">
            <v>30451</v>
          </cell>
          <cell r="G11">
            <v>7259</v>
          </cell>
          <cell r="H11">
            <v>31468</v>
          </cell>
          <cell r="I11">
            <v>51456</v>
          </cell>
          <cell r="J11">
            <v>40795</v>
          </cell>
          <cell r="K11">
            <v>5163</v>
          </cell>
          <cell r="L11">
            <v>1164</v>
          </cell>
          <cell r="M11">
            <v>28204</v>
          </cell>
          <cell r="N11">
            <v>1367</v>
          </cell>
          <cell r="O11">
            <v>11756</v>
          </cell>
          <cell r="P11">
            <v>1417</v>
          </cell>
          <cell r="Q11">
            <v>482</v>
          </cell>
          <cell r="R11">
            <v>3037</v>
          </cell>
          <cell r="S11">
            <v>9132</v>
          </cell>
          <cell r="T11">
            <v>153732</v>
          </cell>
          <cell r="U11">
            <v>73872</v>
          </cell>
          <cell r="V11">
            <v>11895</v>
          </cell>
          <cell r="W11">
            <v>2853</v>
          </cell>
          <cell r="X11">
            <v>24600</v>
          </cell>
          <cell r="Y11">
            <v>16253</v>
          </cell>
          <cell r="Z11">
            <v>13492</v>
          </cell>
          <cell r="AA11">
            <v>3321</v>
          </cell>
          <cell r="AB11">
            <v>583</v>
          </cell>
          <cell r="AC11">
            <v>10459</v>
          </cell>
          <cell r="AD11">
            <v>42629</v>
          </cell>
          <cell r="AE11">
            <v>39841</v>
          </cell>
          <cell r="AF11">
            <v>2788</v>
          </cell>
          <cell r="AG11">
            <v>8156</v>
          </cell>
          <cell r="AH11">
            <v>40285</v>
          </cell>
          <cell r="AI11">
            <v>39126</v>
          </cell>
          <cell r="AJ11">
            <v>1159</v>
          </cell>
          <cell r="AK11">
            <v>17585</v>
          </cell>
          <cell r="AL11">
            <v>16787</v>
          </cell>
          <cell r="AM11">
            <v>2317</v>
          </cell>
          <cell r="AN11">
            <v>205427</v>
          </cell>
          <cell r="AO11">
            <v>159055</v>
          </cell>
          <cell r="AP11">
            <v>46372</v>
          </cell>
          <cell r="AQ11">
            <v>955</v>
          </cell>
          <cell r="AR11">
            <v>4553</v>
          </cell>
          <cell r="AS11">
            <v>95064</v>
          </cell>
          <cell r="AT11">
            <v>1022314</v>
          </cell>
          <cell r="AU11">
            <v>1021476</v>
          </cell>
          <cell r="AV11">
            <v>838</v>
          </cell>
          <cell r="AW11">
            <v>242369</v>
          </cell>
          <cell r="AX11">
            <v>12409</v>
          </cell>
          <cell r="AY11">
            <v>4834</v>
          </cell>
          <cell r="AZ11">
            <v>22517</v>
          </cell>
          <cell r="BA11">
            <v>67527</v>
          </cell>
          <cell r="BB11">
            <v>7438</v>
          </cell>
          <cell r="BC11">
            <v>7251</v>
          </cell>
          <cell r="BD11">
            <v>121139</v>
          </cell>
          <cell r="BE11">
            <v>5879</v>
          </cell>
          <cell r="BF11">
            <v>5533</v>
          </cell>
          <cell r="BG11">
            <v>14053</v>
          </cell>
          <cell r="BH11">
            <v>0</v>
          </cell>
          <cell r="BI11">
            <v>25318</v>
          </cell>
          <cell r="BJ11">
            <v>21696</v>
          </cell>
          <cell r="BK11">
            <v>3622</v>
          </cell>
          <cell r="BL11">
            <v>41967</v>
          </cell>
          <cell r="BM11">
            <v>29554</v>
          </cell>
          <cell r="BN11">
            <v>12413</v>
          </cell>
          <cell r="BO11">
            <v>5661</v>
          </cell>
          <cell r="BP11">
            <v>15444</v>
          </cell>
          <cell r="BQ11">
            <v>20612</v>
          </cell>
          <cell r="BR11">
            <v>5359</v>
          </cell>
          <cell r="BS11">
            <v>46167</v>
          </cell>
          <cell r="BT11">
            <v>8581</v>
          </cell>
          <cell r="BU11">
            <v>10651</v>
          </cell>
          <cell r="BV11">
            <v>43679</v>
          </cell>
          <cell r="BW11">
            <v>8439</v>
          </cell>
          <cell r="BX11">
            <v>2570</v>
          </cell>
          <cell r="BY11">
            <v>28820</v>
          </cell>
          <cell r="BZ11">
            <v>27091</v>
          </cell>
          <cell r="CA11">
            <v>1151</v>
          </cell>
          <cell r="CB11">
            <v>578</v>
          </cell>
          <cell r="CC11">
            <v>8071</v>
          </cell>
          <cell r="CD11">
            <v>179658</v>
          </cell>
          <cell r="CE11">
            <v>166230</v>
          </cell>
          <cell r="CF11">
            <v>13428</v>
          </cell>
          <cell r="CG11">
            <v>28709</v>
          </cell>
          <cell r="CH11">
            <v>3471</v>
          </cell>
          <cell r="CI11">
            <v>4860</v>
          </cell>
          <cell r="CJ11">
            <v>2274</v>
          </cell>
          <cell r="CK11">
            <v>12874</v>
          </cell>
          <cell r="CL11">
            <v>44110</v>
          </cell>
          <cell r="CM11">
            <v>5420</v>
          </cell>
          <cell r="CN11">
            <v>590109</v>
          </cell>
          <cell r="CO11">
            <v>89112</v>
          </cell>
          <cell r="CP11">
            <v>82018</v>
          </cell>
          <cell r="CQ11">
            <v>1955</v>
          </cell>
          <cell r="CR11">
            <v>5139</v>
          </cell>
          <cell r="CS11">
            <v>8843</v>
          </cell>
          <cell r="CT11">
            <v>39847</v>
          </cell>
          <cell r="CU11">
            <v>19007</v>
          </cell>
          <cell r="CV11">
            <v>2803</v>
          </cell>
          <cell r="CW11">
            <v>3197</v>
          </cell>
          <cell r="CX11">
            <v>1648</v>
          </cell>
          <cell r="CY11">
            <v>17704</v>
          </cell>
          <cell r="CZ11">
            <v>30910</v>
          </cell>
          <cell r="DA11">
            <v>12497</v>
          </cell>
        </row>
        <row r="12">
          <cell r="A12" t="str">
            <v xml:space="preserve">Customers- General Service </v>
          </cell>
          <cell r="C12">
            <v>2003</v>
          </cell>
          <cell r="D12">
            <v>276</v>
          </cell>
          <cell r="E12">
            <v>6395</v>
          </cell>
          <cell r="F12">
            <v>4280</v>
          </cell>
          <cell r="G12">
            <v>1481</v>
          </cell>
          <cell r="H12">
            <v>3336</v>
          </cell>
          <cell r="I12">
            <v>5417</v>
          </cell>
          <cell r="J12">
            <v>4967</v>
          </cell>
          <cell r="K12">
            <v>670</v>
          </cell>
          <cell r="L12">
            <v>182</v>
          </cell>
          <cell r="M12">
            <v>3715</v>
          </cell>
          <cell r="N12">
            <v>246</v>
          </cell>
          <cell r="O12">
            <v>1639</v>
          </cell>
          <cell r="P12">
            <v>184</v>
          </cell>
          <cell r="Q12">
            <v>87</v>
          </cell>
          <cell r="R12">
            <v>475</v>
          </cell>
          <cell r="S12">
            <v>1020</v>
          </cell>
          <cell r="T12">
            <v>20120</v>
          </cell>
          <cell r="U12">
            <v>8250</v>
          </cell>
          <cell r="V12">
            <v>1569</v>
          </cell>
          <cell r="W12">
            <v>472</v>
          </cell>
          <cell r="X12">
            <v>2134</v>
          </cell>
          <cell r="Y12">
            <v>2233</v>
          </cell>
          <cell r="Z12">
            <v>1378</v>
          </cell>
          <cell r="AA12">
            <v>466</v>
          </cell>
          <cell r="AB12">
            <v>83</v>
          </cell>
          <cell r="AC12">
            <v>1006</v>
          </cell>
          <cell r="AD12">
            <v>3123</v>
          </cell>
          <cell r="AE12">
            <v>2840</v>
          </cell>
          <cell r="AF12">
            <v>283</v>
          </cell>
          <cell r="AG12">
            <v>813</v>
          </cell>
          <cell r="AH12">
            <v>3941</v>
          </cell>
          <cell r="AI12">
            <v>3814</v>
          </cell>
          <cell r="AJ12">
            <v>127</v>
          </cell>
          <cell r="AK12">
            <v>2527</v>
          </cell>
          <cell r="AL12">
            <v>1578</v>
          </cell>
          <cell r="AM12">
            <v>438</v>
          </cell>
          <cell r="AN12">
            <v>22193</v>
          </cell>
          <cell r="AO12">
            <v>16956</v>
          </cell>
          <cell r="AP12">
            <v>5237</v>
          </cell>
          <cell r="AQ12">
            <v>167</v>
          </cell>
          <cell r="AR12">
            <v>660</v>
          </cell>
          <cell r="AS12">
            <v>8136</v>
          </cell>
          <cell r="AT12">
            <v>106725</v>
          </cell>
          <cell r="AU12">
            <v>106613</v>
          </cell>
          <cell r="AV12">
            <v>112</v>
          </cell>
          <cell r="AW12">
            <v>26810</v>
          </cell>
          <cell r="AX12">
            <v>953</v>
          </cell>
          <cell r="AY12">
            <v>793</v>
          </cell>
          <cell r="AZ12">
            <v>3838</v>
          </cell>
          <cell r="BA12">
            <v>7738</v>
          </cell>
          <cell r="BB12">
            <v>1101</v>
          </cell>
          <cell r="BC12">
            <v>1620</v>
          </cell>
          <cell r="BD12">
            <v>13245</v>
          </cell>
          <cell r="BE12">
            <v>773</v>
          </cell>
          <cell r="BF12">
            <v>830</v>
          </cell>
          <cell r="BG12">
            <v>2116</v>
          </cell>
          <cell r="BH12">
            <v>0</v>
          </cell>
          <cell r="BI12">
            <v>2917</v>
          </cell>
          <cell r="BJ12">
            <v>2630</v>
          </cell>
          <cell r="BK12">
            <v>287</v>
          </cell>
          <cell r="BL12">
            <v>5817</v>
          </cell>
          <cell r="BM12">
            <v>4094</v>
          </cell>
          <cell r="BN12">
            <v>1723</v>
          </cell>
          <cell r="BO12">
            <v>1349</v>
          </cell>
          <cell r="BP12">
            <v>2192</v>
          </cell>
          <cell r="BQ12">
            <v>2991</v>
          </cell>
          <cell r="BR12">
            <v>965</v>
          </cell>
          <cell r="BS12">
            <v>5645</v>
          </cell>
          <cell r="BT12">
            <v>1035</v>
          </cell>
          <cell r="BU12">
            <v>1607</v>
          </cell>
          <cell r="BV12">
            <v>4520</v>
          </cell>
          <cell r="BW12">
            <v>1593</v>
          </cell>
          <cell r="BX12">
            <v>621</v>
          </cell>
          <cell r="BY12">
            <v>4025</v>
          </cell>
          <cell r="BZ12">
            <v>3722</v>
          </cell>
          <cell r="CA12">
            <v>203</v>
          </cell>
          <cell r="CB12">
            <v>100</v>
          </cell>
          <cell r="CC12">
            <v>1200</v>
          </cell>
          <cell r="CD12">
            <v>25362</v>
          </cell>
          <cell r="CE12">
            <v>23966</v>
          </cell>
          <cell r="CF12">
            <v>1396</v>
          </cell>
          <cell r="CG12">
            <v>3734</v>
          </cell>
          <cell r="CH12">
            <v>577</v>
          </cell>
          <cell r="CI12">
            <v>878</v>
          </cell>
          <cell r="CJ12">
            <v>461</v>
          </cell>
          <cell r="CK12">
            <v>1738</v>
          </cell>
          <cell r="CL12">
            <v>5123</v>
          </cell>
          <cell r="CM12">
            <v>745</v>
          </cell>
          <cell r="CN12">
            <v>78469</v>
          </cell>
          <cell r="CO12">
            <v>9907</v>
          </cell>
          <cell r="CP12">
            <v>8846</v>
          </cell>
          <cell r="CQ12">
            <v>363</v>
          </cell>
          <cell r="CR12">
            <v>698</v>
          </cell>
          <cell r="CS12">
            <v>848</v>
          </cell>
          <cell r="CT12">
            <v>5635</v>
          </cell>
          <cell r="CU12">
            <v>2145</v>
          </cell>
          <cell r="CV12">
            <v>511</v>
          </cell>
          <cell r="CW12">
            <v>542</v>
          </cell>
          <cell r="CX12">
            <v>242</v>
          </cell>
          <cell r="CY12">
            <v>2678</v>
          </cell>
          <cell r="CZ12">
            <v>2264</v>
          </cell>
          <cell r="DA12">
            <v>1365</v>
          </cell>
        </row>
        <row r="13">
          <cell r="A13" t="str">
            <v>Customers- Large User, Sub- Transmission, Intermediate/ Embedded Distributor</v>
          </cell>
          <cell r="C13">
            <v>2003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3</v>
          </cell>
          <cell r="K13">
            <v>0</v>
          </cell>
          <cell r="L13">
            <v>0</v>
          </cell>
          <cell r="M13">
            <v>3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111</v>
          </cell>
          <cell r="T13">
            <v>10</v>
          </cell>
          <cell r="U13">
            <v>10</v>
          </cell>
          <cell r="V13">
            <v>1</v>
          </cell>
          <cell r="W13">
            <v>0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6</v>
          </cell>
          <cell r="AC13">
            <v>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3</v>
          </cell>
          <cell r="AI13">
            <v>3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14</v>
          </cell>
          <cell r="AO13">
            <v>10</v>
          </cell>
          <cell r="AP13">
            <v>4</v>
          </cell>
          <cell r="AQ13">
            <v>0</v>
          </cell>
          <cell r="AR13">
            <v>1</v>
          </cell>
          <cell r="AS13">
            <v>4</v>
          </cell>
          <cell r="AT13">
            <v>25</v>
          </cell>
          <cell r="AU13">
            <v>25</v>
          </cell>
          <cell r="AV13">
            <v>0</v>
          </cell>
          <cell r="AW13">
            <v>11</v>
          </cell>
          <cell r="AX13">
            <v>0</v>
          </cell>
          <cell r="AY13">
            <v>0</v>
          </cell>
          <cell r="AZ13">
            <v>3</v>
          </cell>
          <cell r="BA13">
            <v>4</v>
          </cell>
          <cell r="BB13">
            <v>0</v>
          </cell>
          <cell r="BC13">
            <v>0</v>
          </cell>
          <cell r="BD13">
            <v>3</v>
          </cell>
          <cell r="BE13">
            <v>1</v>
          </cell>
          <cell r="BF13">
            <v>0</v>
          </cell>
          <cell r="BG13">
            <v>2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2</v>
          </cell>
          <cell r="BT13">
            <v>0</v>
          </cell>
          <cell r="BU13">
            <v>0</v>
          </cell>
          <cell r="BV13">
            <v>3</v>
          </cell>
          <cell r="BW13">
            <v>0</v>
          </cell>
          <cell r="BX13">
            <v>0</v>
          </cell>
          <cell r="BY13">
            <v>2</v>
          </cell>
          <cell r="BZ13">
            <v>2</v>
          </cell>
          <cell r="CA13">
            <v>0</v>
          </cell>
          <cell r="CB13">
            <v>0</v>
          </cell>
          <cell r="CC13">
            <v>0</v>
          </cell>
          <cell r="CD13">
            <v>5</v>
          </cell>
          <cell r="CE13">
            <v>5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1</v>
          </cell>
          <cell r="CL13">
            <v>3</v>
          </cell>
          <cell r="CM13">
            <v>0</v>
          </cell>
          <cell r="CN13">
            <v>47</v>
          </cell>
          <cell r="CO13">
            <v>3</v>
          </cell>
          <cell r="CP13">
            <v>3</v>
          </cell>
          <cell r="CQ13">
            <v>0</v>
          </cell>
          <cell r="CR13">
            <v>0</v>
          </cell>
          <cell r="CS13">
            <v>0</v>
          </cell>
          <cell r="CT13">
            <v>2</v>
          </cell>
          <cell r="CU13">
            <v>3</v>
          </cell>
          <cell r="CV13">
            <v>0</v>
          </cell>
          <cell r="CW13">
            <v>1</v>
          </cell>
          <cell r="CX13">
            <v>0</v>
          </cell>
          <cell r="CY13">
            <v>0</v>
          </cell>
          <cell r="CZ13">
            <v>0</v>
          </cell>
          <cell r="DA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2003</v>
          </cell>
          <cell r="D14">
            <v>621</v>
          </cell>
          <cell r="E14">
            <v>13177</v>
          </cell>
          <cell r="F14">
            <v>9020</v>
          </cell>
          <cell r="G14">
            <v>2576</v>
          </cell>
          <cell r="H14">
            <v>8450</v>
          </cell>
          <cell r="I14">
            <v>13721</v>
          </cell>
          <cell r="J14">
            <v>11821</v>
          </cell>
          <cell r="K14">
            <v>1513</v>
          </cell>
          <cell r="L14">
            <v>341</v>
          </cell>
          <cell r="M14">
            <v>10465</v>
          </cell>
          <cell r="N14">
            <v>715</v>
          </cell>
          <cell r="O14">
            <v>2517</v>
          </cell>
          <cell r="P14">
            <v>1</v>
          </cell>
          <cell r="Q14">
            <v>1</v>
          </cell>
          <cell r="R14">
            <v>1</v>
          </cell>
          <cell r="S14">
            <v>3</v>
          </cell>
          <cell r="T14">
            <v>46699</v>
          </cell>
          <cell r="U14">
            <v>22807</v>
          </cell>
          <cell r="V14">
            <v>2660</v>
          </cell>
          <cell r="W14">
            <v>0</v>
          </cell>
          <cell r="X14">
            <v>7029</v>
          </cell>
          <cell r="Y14">
            <v>5701</v>
          </cell>
          <cell r="Z14">
            <v>3020</v>
          </cell>
          <cell r="AA14">
            <v>1006</v>
          </cell>
          <cell r="AB14">
            <v>152</v>
          </cell>
          <cell r="AC14">
            <v>8</v>
          </cell>
          <cell r="AD14">
            <v>820</v>
          </cell>
          <cell r="AE14">
            <v>3</v>
          </cell>
          <cell r="AF14">
            <v>817</v>
          </cell>
          <cell r="AG14">
            <v>2437</v>
          </cell>
          <cell r="AH14">
            <v>2</v>
          </cell>
          <cell r="AI14">
            <v>1</v>
          </cell>
          <cell r="AJ14">
            <v>1</v>
          </cell>
          <cell r="AK14">
            <v>2666</v>
          </cell>
          <cell r="AL14">
            <v>3804</v>
          </cell>
          <cell r="AM14">
            <v>1</v>
          </cell>
          <cell r="AN14">
            <v>51482</v>
          </cell>
          <cell r="AO14">
            <v>36389</v>
          </cell>
          <cell r="AP14">
            <v>15093</v>
          </cell>
          <cell r="AQ14">
            <v>1</v>
          </cell>
          <cell r="AR14">
            <v>1</v>
          </cell>
          <cell r="AS14">
            <v>1</v>
          </cell>
          <cell r="AT14">
            <v>5151</v>
          </cell>
          <cell r="AU14">
            <v>4785</v>
          </cell>
          <cell r="AV14">
            <v>366</v>
          </cell>
          <cell r="AW14">
            <v>43946</v>
          </cell>
          <cell r="AX14">
            <v>2196</v>
          </cell>
          <cell r="AY14">
            <v>437</v>
          </cell>
          <cell r="AZ14">
            <v>5018</v>
          </cell>
          <cell r="BA14">
            <v>20821</v>
          </cell>
          <cell r="BB14">
            <v>2</v>
          </cell>
          <cell r="BC14">
            <v>7</v>
          </cell>
          <cell r="BD14">
            <v>30837</v>
          </cell>
          <cell r="BE14">
            <v>1958</v>
          </cell>
          <cell r="BF14">
            <v>1384</v>
          </cell>
          <cell r="BG14">
            <v>4429</v>
          </cell>
          <cell r="BH14">
            <v>0</v>
          </cell>
          <cell r="BI14">
            <v>691</v>
          </cell>
          <cell r="BJ14">
            <v>1</v>
          </cell>
          <cell r="BK14">
            <v>690</v>
          </cell>
          <cell r="BL14">
            <v>11335</v>
          </cell>
          <cell r="BM14">
            <v>9083</v>
          </cell>
          <cell r="BN14">
            <v>2252</v>
          </cell>
          <cell r="BO14">
            <v>1591</v>
          </cell>
          <cell r="BP14">
            <v>1</v>
          </cell>
          <cell r="BQ14">
            <v>5277</v>
          </cell>
          <cell r="BR14">
            <v>3</v>
          </cell>
          <cell r="BS14">
            <v>14688</v>
          </cell>
          <cell r="BT14">
            <v>2452</v>
          </cell>
          <cell r="BU14">
            <v>3462</v>
          </cell>
          <cell r="BV14">
            <v>10076</v>
          </cell>
          <cell r="BW14">
            <v>2571</v>
          </cell>
          <cell r="BX14">
            <v>1004</v>
          </cell>
          <cell r="BY14">
            <v>8046</v>
          </cell>
          <cell r="BZ14">
            <v>7399</v>
          </cell>
          <cell r="CA14">
            <v>414</v>
          </cell>
          <cell r="CB14">
            <v>233</v>
          </cell>
          <cell r="CC14">
            <v>3</v>
          </cell>
          <cell r="CD14">
            <v>49969</v>
          </cell>
          <cell r="CE14">
            <v>46186</v>
          </cell>
          <cell r="CF14">
            <v>3783</v>
          </cell>
          <cell r="CG14">
            <v>8619</v>
          </cell>
          <cell r="CH14">
            <v>1055</v>
          </cell>
          <cell r="CI14">
            <v>1633</v>
          </cell>
          <cell r="CJ14">
            <v>535</v>
          </cell>
          <cell r="CK14">
            <v>1</v>
          </cell>
          <cell r="CL14">
            <v>2</v>
          </cell>
          <cell r="CM14">
            <v>1</v>
          </cell>
          <cell r="CN14">
            <v>159821</v>
          </cell>
          <cell r="CO14">
            <v>24273</v>
          </cell>
          <cell r="CP14">
            <v>22745</v>
          </cell>
          <cell r="CQ14">
            <v>617</v>
          </cell>
          <cell r="CR14">
            <v>911</v>
          </cell>
          <cell r="CS14">
            <v>2107</v>
          </cell>
          <cell r="CT14">
            <v>6</v>
          </cell>
          <cell r="CU14">
            <v>6537</v>
          </cell>
          <cell r="CV14">
            <v>3</v>
          </cell>
          <cell r="CW14">
            <v>1328</v>
          </cell>
          <cell r="CX14">
            <v>711</v>
          </cell>
          <cell r="CY14">
            <v>11</v>
          </cell>
          <cell r="CZ14">
            <v>9962</v>
          </cell>
          <cell r="DA14">
            <v>3</v>
          </cell>
        </row>
        <row r="15">
          <cell r="A15" t="str">
            <v>Customers- Sentinel Lighting</v>
          </cell>
          <cell r="B15" t="str">
            <v>YNSL</v>
          </cell>
          <cell r="C15">
            <v>2003</v>
          </cell>
          <cell r="D15">
            <v>15</v>
          </cell>
          <cell r="E15">
            <v>0</v>
          </cell>
          <cell r="F15">
            <v>320</v>
          </cell>
          <cell r="G15">
            <v>250</v>
          </cell>
          <cell r="H15">
            <v>769</v>
          </cell>
          <cell r="I15">
            <v>0</v>
          </cell>
          <cell r="J15">
            <v>0</v>
          </cell>
          <cell r="K15">
            <v>25</v>
          </cell>
          <cell r="L15">
            <v>27</v>
          </cell>
          <cell r="M15">
            <v>402</v>
          </cell>
          <cell r="N15">
            <v>21</v>
          </cell>
          <cell r="O15">
            <v>0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1518</v>
          </cell>
          <cell r="V15">
            <v>237</v>
          </cell>
          <cell r="W15">
            <v>0</v>
          </cell>
          <cell r="X15">
            <v>369</v>
          </cell>
          <cell r="Y15">
            <v>65</v>
          </cell>
          <cell r="Z15">
            <v>65</v>
          </cell>
          <cell r="AA15">
            <v>0</v>
          </cell>
          <cell r="AB15">
            <v>0</v>
          </cell>
          <cell r="AC15">
            <v>0</v>
          </cell>
          <cell r="AD15">
            <v>70</v>
          </cell>
          <cell r="AE15">
            <v>39</v>
          </cell>
          <cell r="AF15">
            <v>31</v>
          </cell>
          <cell r="AG15">
            <v>0</v>
          </cell>
          <cell r="AH15">
            <v>35</v>
          </cell>
          <cell r="AI15">
            <v>35</v>
          </cell>
          <cell r="AJ15">
            <v>0</v>
          </cell>
          <cell r="AK15">
            <v>867</v>
          </cell>
          <cell r="AL15">
            <v>181</v>
          </cell>
          <cell r="AM15">
            <v>24</v>
          </cell>
          <cell r="AN15">
            <v>505</v>
          </cell>
          <cell r="AO15">
            <v>243</v>
          </cell>
          <cell r="AP15">
            <v>262</v>
          </cell>
          <cell r="AQ15">
            <v>0</v>
          </cell>
          <cell r="AR15">
            <v>23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181</v>
          </cell>
          <cell r="AY15">
            <v>0</v>
          </cell>
          <cell r="AZ15">
            <v>0</v>
          </cell>
          <cell r="BA15">
            <v>0</v>
          </cell>
          <cell r="BB15">
            <v>48</v>
          </cell>
          <cell r="BC15">
            <v>48</v>
          </cell>
          <cell r="BD15">
            <v>817</v>
          </cell>
          <cell r="BE15">
            <v>46</v>
          </cell>
          <cell r="BF15">
            <v>113</v>
          </cell>
          <cell r="BG15">
            <v>334</v>
          </cell>
          <cell r="BH15">
            <v>0</v>
          </cell>
          <cell r="BI15">
            <v>0</v>
          </cell>
          <cell r="BJ15">
            <v>0</v>
          </cell>
          <cell r="BK15">
            <v>23</v>
          </cell>
          <cell r="BL15">
            <v>582</v>
          </cell>
          <cell r="BM15">
            <v>52</v>
          </cell>
          <cell r="BN15">
            <v>530</v>
          </cell>
          <cell r="BO15">
            <v>108</v>
          </cell>
          <cell r="BP15">
            <v>0</v>
          </cell>
          <cell r="BQ15">
            <v>1077</v>
          </cell>
          <cell r="BR15">
            <v>1</v>
          </cell>
          <cell r="BS15">
            <v>240</v>
          </cell>
          <cell r="BT15">
            <v>164</v>
          </cell>
          <cell r="BU15">
            <v>274</v>
          </cell>
          <cell r="BV15">
            <v>81</v>
          </cell>
          <cell r="BW15">
            <v>286</v>
          </cell>
          <cell r="BX15">
            <v>16</v>
          </cell>
          <cell r="BY15">
            <v>702</v>
          </cell>
          <cell r="BZ15">
            <v>668</v>
          </cell>
          <cell r="CA15">
            <v>34</v>
          </cell>
          <cell r="CB15">
            <v>0</v>
          </cell>
          <cell r="CC15">
            <v>0</v>
          </cell>
          <cell r="CD15">
            <v>276</v>
          </cell>
          <cell r="CE15">
            <v>276</v>
          </cell>
          <cell r="CF15">
            <v>0</v>
          </cell>
          <cell r="CG15">
            <v>466</v>
          </cell>
          <cell r="CH15">
            <v>0</v>
          </cell>
          <cell r="CI15">
            <v>56</v>
          </cell>
          <cell r="CJ15">
            <v>0</v>
          </cell>
          <cell r="CK15">
            <v>32</v>
          </cell>
          <cell r="CL15">
            <v>135</v>
          </cell>
          <cell r="CM15">
            <v>19</v>
          </cell>
          <cell r="CN15">
            <v>0</v>
          </cell>
          <cell r="CO15">
            <v>881</v>
          </cell>
          <cell r="CP15">
            <v>781</v>
          </cell>
          <cell r="CQ15">
            <v>22</v>
          </cell>
          <cell r="CR15">
            <v>78</v>
          </cell>
          <cell r="CS15">
            <v>12</v>
          </cell>
          <cell r="CT15">
            <v>0</v>
          </cell>
          <cell r="CU15">
            <v>784</v>
          </cell>
          <cell r="CV15">
            <v>23</v>
          </cell>
          <cell r="CW15">
            <v>13</v>
          </cell>
          <cell r="CX15">
            <v>8</v>
          </cell>
          <cell r="CY15">
            <v>6</v>
          </cell>
          <cell r="CZ15">
            <v>95</v>
          </cell>
          <cell r="DA15">
            <v>0</v>
          </cell>
        </row>
        <row r="16">
          <cell r="A16" t="str">
            <v>kWh</v>
          </cell>
          <cell r="B16" t="str">
            <v>YV</v>
          </cell>
          <cell r="C16">
            <v>2003</v>
          </cell>
          <cell r="D16">
            <v>43095892</v>
          </cell>
          <cell r="E16">
            <v>1400964679</v>
          </cell>
          <cell r="F16">
            <v>1132704213</v>
          </cell>
          <cell r="G16">
            <v>217523822</v>
          </cell>
          <cell r="H16">
            <v>914155229</v>
          </cell>
          <cell r="I16">
            <v>1621983270</v>
          </cell>
          <cell r="J16">
            <v>1457949580</v>
          </cell>
          <cell r="K16">
            <v>63632595</v>
          </cell>
          <cell r="L16">
            <v>32484068</v>
          </cell>
          <cell r="M16">
            <v>893653654</v>
          </cell>
          <cell r="N16">
            <v>30739470</v>
          </cell>
          <cell r="O16">
            <v>364621938</v>
          </cell>
          <cell r="P16">
            <v>26954399</v>
          </cell>
          <cell r="Q16">
            <v>8421470</v>
          </cell>
          <cell r="R16">
            <v>61908659.299999997</v>
          </cell>
          <cell r="S16">
            <v>182780776</v>
          </cell>
          <cell r="T16">
            <v>7860688083</v>
          </cell>
          <cell r="U16">
            <v>904313775</v>
          </cell>
          <cell r="V16">
            <v>357064704</v>
          </cell>
          <cell r="W16">
            <v>64447371</v>
          </cell>
          <cell r="X16">
            <v>574514918</v>
          </cell>
          <cell r="Y16">
            <v>627031302</v>
          </cell>
          <cell r="Z16">
            <v>284900636</v>
          </cell>
          <cell r="AA16">
            <v>80106927</v>
          </cell>
          <cell r="AB16">
            <v>10062249</v>
          </cell>
          <cell r="AC16">
            <v>411268868.19999999</v>
          </cell>
          <cell r="AD16">
            <v>940082897.10000002</v>
          </cell>
          <cell r="AE16">
            <v>876493833</v>
          </cell>
          <cell r="AF16">
            <v>63589064.100000001</v>
          </cell>
          <cell r="AG16">
            <v>156079163</v>
          </cell>
          <cell r="AH16">
            <v>1478910438</v>
          </cell>
          <cell r="AI16">
            <v>1464302127</v>
          </cell>
          <cell r="AJ16">
            <v>14608311</v>
          </cell>
          <cell r="AK16">
            <v>352419237</v>
          </cell>
          <cell r="AL16">
            <v>446024317</v>
          </cell>
          <cell r="AM16">
            <v>115380947</v>
          </cell>
          <cell r="AN16">
            <v>3097879811</v>
          </cell>
          <cell r="AO16">
            <v>1773144046</v>
          </cell>
          <cell r="AP16">
            <v>1324735765</v>
          </cell>
          <cell r="AQ16">
            <v>26545865</v>
          </cell>
          <cell r="AR16">
            <v>212661300.5</v>
          </cell>
          <cell r="AS16">
            <v>3440644511</v>
          </cell>
          <cell r="AT16">
            <v>22403641725</v>
          </cell>
          <cell r="AU16">
            <v>22383890000</v>
          </cell>
          <cell r="AV16">
            <v>19751725</v>
          </cell>
          <cell r="AW16">
            <v>7483288325</v>
          </cell>
          <cell r="AX16">
            <v>181647218</v>
          </cell>
          <cell r="AY16">
            <v>107599752</v>
          </cell>
          <cell r="AZ16">
            <v>717736043</v>
          </cell>
          <cell r="BA16">
            <v>1950945679</v>
          </cell>
          <cell r="BB16">
            <v>277498686</v>
          </cell>
          <cell r="BC16">
            <v>136446751</v>
          </cell>
          <cell r="BD16">
            <v>3339303820</v>
          </cell>
          <cell r="BE16">
            <v>169452219</v>
          </cell>
          <cell r="BF16">
            <v>228083608</v>
          </cell>
          <cell r="BG16">
            <v>585195347</v>
          </cell>
          <cell r="BH16">
            <v>0</v>
          </cell>
          <cell r="BI16">
            <v>677083143</v>
          </cell>
          <cell r="BJ16">
            <v>630630153</v>
          </cell>
          <cell r="BK16">
            <v>46452990</v>
          </cell>
          <cell r="BL16">
            <v>1141514050</v>
          </cell>
          <cell r="BM16">
            <v>805439736</v>
          </cell>
          <cell r="BN16">
            <v>336074314</v>
          </cell>
          <cell r="BO16">
            <v>166928066</v>
          </cell>
          <cell r="BP16">
            <v>349046084</v>
          </cell>
          <cell r="BQ16">
            <v>587011482</v>
          </cell>
          <cell r="BR16">
            <v>1606770496</v>
          </cell>
          <cell r="BS16">
            <v>1696547681</v>
          </cell>
          <cell r="BT16">
            <v>231212060</v>
          </cell>
          <cell r="BU16">
            <v>320550420</v>
          </cell>
          <cell r="BV16">
            <v>1192940488</v>
          </cell>
          <cell r="BW16">
            <v>205451211</v>
          </cell>
          <cell r="BX16">
            <v>93063317.200000003</v>
          </cell>
          <cell r="BY16">
            <v>805996163</v>
          </cell>
          <cell r="BZ16">
            <v>762746952</v>
          </cell>
          <cell r="CA16">
            <v>30841533</v>
          </cell>
          <cell r="CB16">
            <v>12407678</v>
          </cell>
          <cell r="CC16">
            <v>186758365</v>
          </cell>
          <cell r="CD16">
            <v>6220864456</v>
          </cell>
          <cell r="CE16">
            <v>5820961440</v>
          </cell>
          <cell r="CF16">
            <v>399903016</v>
          </cell>
          <cell r="CG16">
            <v>726783940</v>
          </cell>
          <cell r="CH16">
            <v>90960035</v>
          </cell>
          <cell r="CI16">
            <v>124591891</v>
          </cell>
          <cell r="CJ16">
            <v>91371270</v>
          </cell>
          <cell r="CK16">
            <v>359240700</v>
          </cell>
          <cell r="CL16">
            <v>1051685176</v>
          </cell>
          <cell r="CM16">
            <v>229514052</v>
          </cell>
          <cell r="CN16">
            <v>25604519834</v>
          </cell>
          <cell r="CO16">
            <v>2387224809</v>
          </cell>
          <cell r="CP16">
            <v>2262794351</v>
          </cell>
          <cell r="CQ16">
            <v>31211979</v>
          </cell>
          <cell r="CR16">
            <v>93218479</v>
          </cell>
          <cell r="CS16">
            <v>97838571.099999994</v>
          </cell>
          <cell r="CT16">
            <v>1222390968</v>
          </cell>
          <cell r="CU16">
            <v>469186419</v>
          </cell>
          <cell r="CV16">
            <v>88305059.200000003</v>
          </cell>
          <cell r="CW16">
            <v>145709728.80000001</v>
          </cell>
          <cell r="CX16">
            <v>67077032</v>
          </cell>
          <cell r="CY16">
            <v>441285683</v>
          </cell>
          <cell r="CZ16">
            <v>379870193</v>
          </cell>
          <cell r="DA16">
            <v>414447866</v>
          </cell>
        </row>
        <row r="17">
          <cell r="A17" t="str">
            <v>kWh - Residential</v>
          </cell>
          <cell r="B17" t="str">
            <v>YVR</v>
          </cell>
          <cell r="C17">
            <v>2003</v>
          </cell>
          <cell r="D17">
            <v>11627017</v>
          </cell>
          <cell r="E17">
            <v>502666838</v>
          </cell>
          <cell r="F17">
            <v>254632965</v>
          </cell>
          <cell r="G17">
            <v>72712385</v>
          </cell>
          <cell r="H17">
            <v>272936128</v>
          </cell>
          <cell r="I17">
            <v>512276282</v>
          </cell>
          <cell r="J17">
            <v>388937092</v>
          </cell>
          <cell r="K17">
            <v>42539902</v>
          </cell>
          <cell r="L17">
            <v>16533903</v>
          </cell>
          <cell r="M17">
            <v>248336123</v>
          </cell>
          <cell r="N17">
            <v>12304678</v>
          </cell>
          <cell r="O17">
            <v>110410786</v>
          </cell>
          <cell r="P17">
            <v>17212171</v>
          </cell>
          <cell r="Q17">
            <v>5187625</v>
          </cell>
          <cell r="R17">
            <v>22497821.100000001</v>
          </cell>
          <cell r="S17">
            <v>91843709</v>
          </cell>
          <cell r="T17">
            <v>1580499650</v>
          </cell>
          <cell r="U17">
            <v>654623819</v>
          </cell>
          <cell r="V17">
            <v>113382345</v>
          </cell>
          <cell r="W17">
            <v>33512634</v>
          </cell>
          <cell r="X17">
            <v>273772083</v>
          </cell>
          <cell r="Y17">
            <v>139699816</v>
          </cell>
          <cell r="Z17">
            <v>109924493</v>
          </cell>
          <cell r="AA17">
            <v>38593915</v>
          </cell>
          <cell r="AB17">
            <v>6338391</v>
          </cell>
          <cell r="AC17">
            <v>224343737.19999999</v>
          </cell>
          <cell r="AD17">
            <v>376581084.80000001</v>
          </cell>
          <cell r="AE17">
            <v>346190601</v>
          </cell>
          <cell r="AF17">
            <v>30390483.800000001</v>
          </cell>
          <cell r="AG17">
            <v>82695788</v>
          </cell>
          <cell r="AH17">
            <v>327017054</v>
          </cell>
          <cell r="AI17">
            <v>315749241</v>
          </cell>
          <cell r="AJ17">
            <v>11267813</v>
          </cell>
          <cell r="AK17">
            <v>175090852</v>
          </cell>
          <cell r="AL17">
            <v>193475522</v>
          </cell>
          <cell r="AM17">
            <v>28743822</v>
          </cell>
          <cell r="AN17">
            <v>1655935250</v>
          </cell>
          <cell r="AO17">
            <v>1265241117</v>
          </cell>
          <cell r="AP17">
            <v>390694133</v>
          </cell>
          <cell r="AQ17">
            <v>15460530</v>
          </cell>
          <cell r="AR17">
            <v>55615955.700000003</v>
          </cell>
          <cell r="AS17">
            <v>951203622</v>
          </cell>
          <cell r="AT17">
            <v>12001665099</v>
          </cell>
          <cell r="AU17">
            <v>11990590000</v>
          </cell>
          <cell r="AV17">
            <v>11075099</v>
          </cell>
          <cell r="AW17">
            <v>2241448529</v>
          </cell>
          <cell r="AX17">
            <v>155342162</v>
          </cell>
          <cell r="AY17">
            <v>40297068</v>
          </cell>
          <cell r="AZ17">
            <v>198090295</v>
          </cell>
          <cell r="BA17">
            <v>599398265</v>
          </cell>
          <cell r="BB17">
            <v>69597889</v>
          </cell>
          <cell r="BC17">
            <v>86696349</v>
          </cell>
          <cell r="BD17">
            <v>1117118053</v>
          </cell>
          <cell r="BE17">
            <v>59641045</v>
          </cell>
          <cell r="BF17">
            <v>49133690</v>
          </cell>
          <cell r="BG17">
            <v>158204235</v>
          </cell>
          <cell r="BH17">
            <v>0</v>
          </cell>
          <cell r="BI17">
            <v>255765590</v>
          </cell>
          <cell r="BJ17">
            <v>220723787</v>
          </cell>
          <cell r="BK17">
            <v>35041803</v>
          </cell>
          <cell r="BL17">
            <v>413694546</v>
          </cell>
          <cell r="BM17">
            <v>266116869</v>
          </cell>
          <cell r="BN17">
            <v>147577677</v>
          </cell>
          <cell r="BO17">
            <v>60565249</v>
          </cell>
          <cell r="BP17">
            <v>137538000</v>
          </cell>
          <cell r="BQ17">
            <v>214351021</v>
          </cell>
          <cell r="BR17">
            <v>1460697960</v>
          </cell>
          <cell r="BS17">
            <v>521555853</v>
          </cell>
          <cell r="BT17">
            <v>76392259</v>
          </cell>
          <cell r="BU17">
            <v>110928534</v>
          </cell>
          <cell r="BV17">
            <v>471232312</v>
          </cell>
          <cell r="BW17">
            <v>84423857</v>
          </cell>
          <cell r="BX17">
            <v>39860930.600000001</v>
          </cell>
          <cell r="BY17">
            <v>287513562</v>
          </cell>
          <cell r="BZ17">
            <v>268553821</v>
          </cell>
          <cell r="CA17">
            <v>12184312</v>
          </cell>
          <cell r="CB17">
            <v>6775429</v>
          </cell>
          <cell r="CC17">
            <v>67139016</v>
          </cell>
          <cell r="CD17">
            <v>1831852250</v>
          </cell>
          <cell r="CE17">
            <v>1691987964</v>
          </cell>
          <cell r="CF17">
            <v>139864286</v>
          </cell>
          <cell r="CG17">
            <v>358676526</v>
          </cell>
          <cell r="CH17">
            <v>31953378</v>
          </cell>
          <cell r="CI17">
            <v>45368680</v>
          </cell>
          <cell r="CJ17">
            <v>32459023</v>
          </cell>
          <cell r="CK17">
            <v>109532055</v>
          </cell>
          <cell r="CL17">
            <v>362446556</v>
          </cell>
          <cell r="CM17">
            <v>51828794</v>
          </cell>
          <cell r="CN17">
            <v>5420267739</v>
          </cell>
          <cell r="CO17">
            <v>896999316</v>
          </cell>
          <cell r="CP17">
            <v>827095470</v>
          </cell>
          <cell r="CQ17">
            <v>21111388</v>
          </cell>
          <cell r="CR17">
            <v>48792458</v>
          </cell>
          <cell r="CS17">
            <v>68095713.400000006</v>
          </cell>
          <cell r="CT17">
            <v>381918524</v>
          </cell>
          <cell r="CU17">
            <v>153768767</v>
          </cell>
          <cell r="CV17">
            <v>24614633.800000001</v>
          </cell>
          <cell r="CW17">
            <v>27326993</v>
          </cell>
          <cell r="CX17">
            <v>16293528</v>
          </cell>
          <cell r="CY17">
            <v>203822662</v>
          </cell>
          <cell r="CZ17">
            <v>306213554</v>
          </cell>
          <cell r="DA17">
            <v>90200388</v>
          </cell>
        </row>
        <row r="18">
          <cell r="A18" t="str">
            <v xml:space="preserve">kWh- General Service </v>
          </cell>
          <cell r="C18">
            <v>2003</v>
          </cell>
          <cell r="D18">
            <v>14197277</v>
          </cell>
          <cell r="E18">
            <v>888427676</v>
          </cell>
          <cell r="F18">
            <v>516506485</v>
          </cell>
          <cell r="G18">
            <v>143031771</v>
          </cell>
          <cell r="H18">
            <v>634575504</v>
          </cell>
          <cell r="I18">
            <v>1100923312</v>
          </cell>
          <cell r="J18">
            <v>825394719</v>
          </cell>
          <cell r="K18">
            <v>21092693</v>
          </cell>
          <cell r="L18">
            <v>15702803</v>
          </cell>
          <cell r="M18">
            <v>567462655</v>
          </cell>
          <cell r="N18">
            <v>18060143</v>
          </cell>
          <cell r="O18">
            <v>165583514</v>
          </cell>
          <cell r="P18">
            <v>9431243</v>
          </cell>
          <cell r="Q18">
            <v>3174894</v>
          </cell>
          <cell r="R18">
            <v>39283485.200000003</v>
          </cell>
          <cell r="S18">
            <v>90937067</v>
          </cell>
          <cell r="T18">
            <v>5230651639</v>
          </cell>
          <cell r="U18">
            <v>249689956</v>
          </cell>
          <cell r="V18">
            <v>175223103</v>
          </cell>
          <cell r="W18">
            <v>30934737</v>
          </cell>
          <cell r="X18">
            <v>294596371</v>
          </cell>
          <cell r="Y18">
            <v>438705236</v>
          </cell>
          <cell r="Z18">
            <v>171835894</v>
          </cell>
          <cell r="AA18">
            <v>40335507</v>
          </cell>
          <cell r="AB18">
            <v>3626658</v>
          </cell>
          <cell r="AC18">
            <v>101245046.2</v>
          </cell>
          <cell r="AD18">
            <v>557335590</v>
          </cell>
          <cell r="AE18">
            <v>524882717</v>
          </cell>
          <cell r="AF18">
            <v>32452873</v>
          </cell>
          <cell r="AG18">
            <v>71828387</v>
          </cell>
          <cell r="AH18">
            <v>919149326</v>
          </cell>
          <cell r="AI18">
            <v>915980781</v>
          </cell>
          <cell r="AJ18">
            <v>3168545</v>
          </cell>
          <cell r="AK18">
            <v>174714652</v>
          </cell>
          <cell r="AL18">
            <v>249796612</v>
          </cell>
          <cell r="AM18">
            <v>85410224</v>
          </cell>
          <cell r="AN18">
            <v>1098183088</v>
          </cell>
          <cell r="AO18">
            <v>507902929</v>
          </cell>
          <cell r="AP18">
            <v>590280159</v>
          </cell>
          <cell r="AQ18">
            <v>10762629</v>
          </cell>
          <cell r="AR18">
            <v>104594759</v>
          </cell>
          <cell r="AS18">
            <v>2184287596</v>
          </cell>
          <cell r="AT18">
            <v>8100725800</v>
          </cell>
          <cell r="AU18">
            <v>8092320000</v>
          </cell>
          <cell r="AV18">
            <v>8405800</v>
          </cell>
          <cell r="AW18">
            <v>4554483184</v>
          </cell>
          <cell r="AX18">
            <v>26305056</v>
          </cell>
          <cell r="AY18">
            <v>65281652</v>
          </cell>
          <cell r="AZ18">
            <v>373305476</v>
          </cell>
          <cell r="BA18">
            <v>1083655865</v>
          </cell>
          <cell r="BB18">
            <v>205902136</v>
          </cell>
          <cell r="BC18">
            <v>49705336</v>
          </cell>
          <cell r="BD18">
            <v>1971721740</v>
          </cell>
          <cell r="BE18">
            <v>108308023</v>
          </cell>
          <cell r="BF18">
            <v>177337855</v>
          </cell>
          <cell r="BG18">
            <v>349854015</v>
          </cell>
          <cell r="BH18">
            <v>0</v>
          </cell>
          <cell r="BI18">
            <v>416411601</v>
          </cell>
          <cell r="BJ18">
            <v>405438735</v>
          </cell>
          <cell r="BK18">
            <v>10972866</v>
          </cell>
          <cell r="BL18">
            <v>720509015</v>
          </cell>
          <cell r="BM18">
            <v>533862820</v>
          </cell>
          <cell r="BN18">
            <v>186646195</v>
          </cell>
          <cell r="BO18">
            <v>105347208</v>
          </cell>
          <cell r="BP18">
            <v>207737168</v>
          </cell>
          <cell r="BQ18">
            <v>368773193</v>
          </cell>
          <cell r="BR18">
            <v>43560469</v>
          </cell>
          <cell r="BS18">
            <v>935545190</v>
          </cell>
          <cell r="BT18">
            <v>153143425</v>
          </cell>
          <cell r="BU18">
            <v>206635349</v>
          </cell>
          <cell r="BV18">
            <v>544089615</v>
          </cell>
          <cell r="BW18">
            <v>118185032</v>
          </cell>
          <cell r="BX18">
            <v>52233474</v>
          </cell>
          <cell r="BY18">
            <v>445807436</v>
          </cell>
          <cell r="BZ18">
            <v>421972647</v>
          </cell>
          <cell r="CA18">
            <v>18333661</v>
          </cell>
          <cell r="CB18">
            <v>5501128</v>
          </cell>
          <cell r="CC18">
            <v>119618021</v>
          </cell>
          <cell r="CD18">
            <v>3965720518</v>
          </cell>
          <cell r="CE18">
            <v>3707887888</v>
          </cell>
          <cell r="CF18">
            <v>257832630</v>
          </cell>
          <cell r="CG18">
            <v>360873011</v>
          </cell>
          <cell r="CH18">
            <v>57931956</v>
          </cell>
          <cell r="CI18">
            <v>77732017</v>
          </cell>
          <cell r="CJ18">
            <v>58447420</v>
          </cell>
          <cell r="CK18">
            <v>214539610</v>
          </cell>
          <cell r="CL18">
            <v>617621785</v>
          </cell>
          <cell r="CM18">
            <v>176150253</v>
          </cell>
          <cell r="CN18">
            <v>17507025504</v>
          </cell>
          <cell r="CO18">
            <v>1316214357</v>
          </cell>
          <cell r="CP18">
            <v>1262360179</v>
          </cell>
          <cell r="CQ18">
            <v>10100591</v>
          </cell>
          <cell r="CR18">
            <v>43753587</v>
          </cell>
          <cell r="CS18">
            <v>28156214.199999999</v>
          </cell>
          <cell r="CT18">
            <v>740284774</v>
          </cell>
          <cell r="CU18">
            <v>195813664</v>
          </cell>
          <cell r="CV18">
            <v>62975797.799999997</v>
          </cell>
          <cell r="CW18">
            <v>51342202</v>
          </cell>
          <cell r="CX18">
            <v>50309912</v>
          </cell>
          <cell r="CY18">
            <v>232636621</v>
          </cell>
          <cell r="CZ18">
            <v>73656639</v>
          </cell>
          <cell r="DA18">
            <v>289301967</v>
          </cell>
        </row>
        <row r="19">
          <cell r="A19" t="str">
            <v>kWh- Large User, Sub- Transmission, Intermediate/ Embedded Distributor</v>
          </cell>
          <cell r="C19">
            <v>2003</v>
          </cell>
          <cell r="D19">
            <v>16711735</v>
          </cell>
          <cell r="E19">
            <v>0</v>
          </cell>
          <cell r="F19">
            <v>351915456</v>
          </cell>
          <cell r="G19">
            <v>0</v>
          </cell>
          <cell r="H19">
            <v>0</v>
          </cell>
          <cell r="I19">
            <v>0</v>
          </cell>
          <cell r="J19">
            <v>234204103</v>
          </cell>
          <cell r="K19">
            <v>0</v>
          </cell>
          <cell r="L19">
            <v>0</v>
          </cell>
          <cell r="M19">
            <v>69371197</v>
          </cell>
          <cell r="N19">
            <v>0</v>
          </cell>
          <cell r="O19">
            <v>86793405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1010913650</v>
          </cell>
          <cell r="U19">
            <v>0</v>
          </cell>
          <cell r="V19">
            <v>65165248</v>
          </cell>
          <cell r="W19">
            <v>0</v>
          </cell>
          <cell r="X19">
            <v>0</v>
          </cell>
          <cell r="Y19">
            <v>44864637</v>
          </cell>
          <cell r="Z19">
            <v>0</v>
          </cell>
          <cell r="AA19">
            <v>0</v>
          </cell>
          <cell r="AB19">
            <v>0</v>
          </cell>
          <cell r="AC19">
            <v>85334125.099999994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231734049</v>
          </cell>
          <cell r="AI19">
            <v>231734049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332969721</v>
          </cell>
          <cell r="AO19">
            <v>0</v>
          </cell>
          <cell r="AP19">
            <v>332969721</v>
          </cell>
          <cell r="AQ19">
            <v>0</v>
          </cell>
          <cell r="AR19">
            <v>51325686.899999999</v>
          </cell>
          <cell r="AS19">
            <v>285362040</v>
          </cell>
          <cell r="AT19">
            <v>2186650000</v>
          </cell>
          <cell r="AU19">
            <v>2186650000</v>
          </cell>
          <cell r="AV19">
            <v>0</v>
          </cell>
          <cell r="AW19">
            <v>651227427</v>
          </cell>
          <cell r="AX19">
            <v>0</v>
          </cell>
          <cell r="AY19">
            <v>0</v>
          </cell>
          <cell r="AZ19">
            <v>142654703</v>
          </cell>
          <cell r="BA19">
            <v>253064970</v>
          </cell>
          <cell r="BB19">
            <v>0</v>
          </cell>
          <cell r="BC19">
            <v>0</v>
          </cell>
          <cell r="BD19">
            <v>227093478</v>
          </cell>
          <cell r="BE19">
            <v>0</v>
          </cell>
          <cell r="BF19">
            <v>0</v>
          </cell>
          <cell r="BG19">
            <v>73457085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100374361</v>
          </cell>
          <cell r="BS19">
            <v>227970675</v>
          </cell>
          <cell r="BT19">
            <v>0</v>
          </cell>
          <cell r="BU19">
            <v>0</v>
          </cell>
          <cell r="BV19">
            <v>169257214</v>
          </cell>
          <cell r="BW19">
            <v>0</v>
          </cell>
          <cell r="BX19">
            <v>0</v>
          </cell>
          <cell r="BY19">
            <v>65357746</v>
          </cell>
          <cell r="BZ19">
            <v>65357746</v>
          </cell>
          <cell r="CA19">
            <v>0</v>
          </cell>
          <cell r="CB19">
            <v>0</v>
          </cell>
          <cell r="CC19">
            <v>0</v>
          </cell>
          <cell r="CD19">
            <v>386477276</v>
          </cell>
          <cell r="CE19">
            <v>386477276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32606336</v>
          </cell>
          <cell r="CL19">
            <v>60967083</v>
          </cell>
          <cell r="CM19">
            <v>0</v>
          </cell>
          <cell r="CN19">
            <v>2569929397</v>
          </cell>
          <cell r="CO19">
            <v>156306791</v>
          </cell>
          <cell r="CP19">
            <v>156306791</v>
          </cell>
          <cell r="CQ19">
            <v>0</v>
          </cell>
          <cell r="CR19">
            <v>0</v>
          </cell>
          <cell r="CS19">
            <v>0</v>
          </cell>
          <cell r="CT19">
            <v>93342289</v>
          </cell>
          <cell r="CU19">
            <v>113948260</v>
          </cell>
          <cell r="CV19">
            <v>0</v>
          </cell>
          <cell r="CW19">
            <v>65970073.799999997</v>
          </cell>
          <cell r="CX19">
            <v>0</v>
          </cell>
          <cell r="CY19">
            <v>0</v>
          </cell>
          <cell r="CZ19">
            <v>0</v>
          </cell>
          <cell r="DA19">
            <v>32036904</v>
          </cell>
        </row>
        <row r="20">
          <cell r="A20" t="str">
            <v>kWh- Street Lighting</v>
          </cell>
          <cell r="B20" t="str">
            <v>YVST</v>
          </cell>
          <cell r="C20">
            <v>2003</v>
          </cell>
          <cell r="D20">
            <v>557804</v>
          </cell>
          <cell r="E20">
            <v>9870165</v>
          </cell>
          <cell r="F20">
            <v>8921611</v>
          </cell>
          <cell r="G20">
            <v>1551175</v>
          </cell>
          <cell r="H20">
            <v>6116880</v>
          </cell>
          <cell r="I20">
            <v>8783676</v>
          </cell>
          <cell r="J20">
            <v>9413666</v>
          </cell>
          <cell r="K20">
            <v>0</v>
          </cell>
          <cell r="L20">
            <v>219856</v>
          </cell>
          <cell r="M20">
            <v>8065495</v>
          </cell>
          <cell r="N20">
            <v>366108</v>
          </cell>
          <cell r="O20">
            <v>1834233</v>
          </cell>
          <cell r="P20">
            <v>0</v>
          </cell>
          <cell r="Q20">
            <v>55415</v>
          </cell>
          <cell r="R20">
            <v>120386.3</v>
          </cell>
          <cell r="S20">
            <v>0</v>
          </cell>
          <cell r="T20">
            <v>38623144</v>
          </cell>
          <cell r="U20">
            <v>0</v>
          </cell>
          <cell r="V20">
            <v>3081624</v>
          </cell>
          <cell r="W20">
            <v>0</v>
          </cell>
          <cell r="X20">
            <v>5724245</v>
          </cell>
          <cell r="Y20">
            <v>3613293</v>
          </cell>
          <cell r="Z20">
            <v>2216131</v>
          </cell>
          <cell r="AA20">
            <v>1177505</v>
          </cell>
          <cell r="AB20">
            <v>97200</v>
          </cell>
          <cell r="AC20">
            <v>345959.7</v>
          </cell>
          <cell r="AD20">
            <v>5806957.5999999996</v>
          </cell>
          <cell r="AE20">
            <v>5119875</v>
          </cell>
          <cell r="AF20">
            <v>687082.6</v>
          </cell>
          <cell r="AG20">
            <v>1554988</v>
          </cell>
          <cell r="AH20">
            <v>881039</v>
          </cell>
          <cell r="AI20">
            <v>709086</v>
          </cell>
          <cell r="AJ20">
            <v>171953</v>
          </cell>
          <cell r="AK20">
            <v>2082646</v>
          </cell>
          <cell r="AL20">
            <v>2401021</v>
          </cell>
          <cell r="AM20">
            <v>1156508</v>
          </cell>
          <cell r="AN20">
            <v>10384704</v>
          </cell>
          <cell r="AO20">
            <v>0</v>
          </cell>
          <cell r="AP20">
            <v>10384704</v>
          </cell>
          <cell r="AQ20">
            <v>322706</v>
          </cell>
          <cell r="AR20">
            <v>1015363.9</v>
          </cell>
          <cell r="AS20">
            <v>19791253</v>
          </cell>
          <cell r="AT20">
            <v>93270826</v>
          </cell>
          <cell r="AU20">
            <v>93000000</v>
          </cell>
          <cell r="AV20">
            <v>270826</v>
          </cell>
          <cell r="AW20">
            <v>36129185</v>
          </cell>
          <cell r="AX20">
            <v>0</v>
          </cell>
          <cell r="AY20">
            <v>2021032</v>
          </cell>
          <cell r="AZ20">
            <v>3685569</v>
          </cell>
          <cell r="BA20">
            <v>14826579</v>
          </cell>
          <cell r="BB20">
            <v>1960532</v>
          </cell>
          <cell r="BC20">
            <v>0</v>
          </cell>
          <cell r="BD20">
            <v>22338932</v>
          </cell>
          <cell r="BE20">
            <v>1456621</v>
          </cell>
          <cell r="BF20">
            <v>1579765</v>
          </cell>
          <cell r="BG20">
            <v>3488004</v>
          </cell>
          <cell r="BH20">
            <v>0</v>
          </cell>
          <cell r="BI20">
            <v>4569721</v>
          </cell>
          <cell r="BJ20">
            <v>4132524</v>
          </cell>
          <cell r="BK20">
            <v>437197</v>
          </cell>
          <cell r="BL20">
            <v>6910538</v>
          </cell>
          <cell r="BM20">
            <v>5395892</v>
          </cell>
          <cell r="BN20">
            <v>1514646</v>
          </cell>
          <cell r="BO20">
            <v>857437</v>
          </cell>
          <cell r="BP20">
            <v>3461352</v>
          </cell>
          <cell r="BQ20">
            <v>3260971</v>
          </cell>
          <cell r="BR20">
            <v>2137706</v>
          </cell>
          <cell r="BS20">
            <v>11307769</v>
          </cell>
          <cell r="BT20">
            <v>1535995</v>
          </cell>
          <cell r="BU20">
            <v>2491269</v>
          </cell>
          <cell r="BV20">
            <v>8322229</v>
          </cell>
          <cell r="BW20">
            <v>2550979</v>
          </cell>
          <cell r="BX20">
            <v>951786</v>
          </cell>
          <cell r="BY20">
            <v>6292294</v>
          </cell>
          <cell r="BZ20">
            <v>5874450</v>
          </cell>
          <cell r="CA20">
            <v>286723</v>
          </cell>
          <cell r="CB20">
            <v>131121</v>
          </cell>
          <cell r="CC20">
            <v>0</v>
          </cell>
          <cell r="CD20">
            <v>36465189</v>
          </cell>
          <cell r="CE20">
            <v>34259089</v>
          </cell>
          <cell r="CF20">
            <v>2206100</v>
          </cell>
          <cell r="CG20">
            <v>6929107</v>
          </cell>
          <cell r="CH20">
            <v>1074701</v>
          </cell>
          <cell r="CI20">
            <v>1475534</v>
          </cell>
          <cell r="CJ20">
            <v>464827</v>
          </cell>
          <cell r="CK20">
            <v>2562699</v>
          </cell>
          <cell r="CL20">
            <v>10585102</v>
          </cell>
          <cell r="CM20">
            <v>1403638</v>
          </cell>
          <cell r="CN20">
            <v>107297194</v>
          </cell>
          <cell r="CO20">
            <v>16726741</v>
          </cell>
          <cell r="CP20">
            <v>16105347</v>
          </cell>
          <cell r="CQ20">
            <v>0</v>
          </cell>
          <cell r="CR20">
            <v>621394</v>
          </cell>
          <cell r="CS20">
            <v>1579544.5</v>
          </cell>
          <cell r="CT20">
            <v>6845381</v>
          </cell>
          <cell r="CU20">
            <v>4648824</v>
          </cell>
          <cell r="CV20">
            <v>675218</v>
          </cell>
          <cell r="CW20">
            <v>1047521</v>
          </cell>
          <cell r="CX20">
            <v>457966</v>
          </cell>
          <cell r="CY20">
            <v>4803969</v>
          </cell>
          <cell r="CZ20">
            <v>0</v>
          </cell>
          <cell r="DA20">
            <v>2696567</v>
          </cell>
        </row>
        <row r="21">
          <cell r="A21" t="str">
            <v>kWh- Sentinel Lighting</v>
          </cell>
          <cell r="B21" t="str">
            <v>YVSL</v>
          </cell>
          <cell r="C21">
            <v>2003</v>
          </cell>
          <cell r="D21">
            <v>2059</v>
          </cell>
          <cell r="E21">
            <v>0</v>
          </cell>
          <cell r="F21">
            <v>727696</v>
          </cell>
          <cell r="G21">
            <v>228491</v>
          </cell>
          <cell r="H21">
            <v>526717</v>
          </cell>
          <cell r="I21">
            <v>0</v>
          </cell>
          <cell r="J21">
            <v>0</v>
          </cell>
          <cell r="K21">
            <v>0</v>
          </cell>
          <cell r="L21">
            <v>27506</v>
          </cell>
          <cell r="M21">
            <v>418184</v>
          </cell>
          <cell r="N21">
            <v>8541</v>
          </cell>
          <cell r="O21">
            <v>0</v>
          </cell>
          <cell r="P21">
            <v>310985</v>
          </cell>
          <cell r="Q21">
            <v>3536</v>
          </cell>
          <cell r="R21">
            <v>6966.7</v>
          </cell>
          <cell r="S21">
            <v>0</v>
          </cell>
          <cell r="T21">
            <v>0</v>
          </cell>
          <cell r="U21">
            <v>0</v>
          </cell>
          <cell r="V21">
            <v>212384</v>
          </cell>
          <cell r="W21">
            <v>0</v>
          </cell>
          <cell r="X21">
            <v>422219</v>
          </cell>
          <cell r="Y21">
            <v>148320</v>
          </cell>
          <cell r="Z21">
            <v>924118</v>
          </cell>
          <cell r="AA21">
            <v>0</v>
          </cell>
          <cell r="AB21">
            <v>0</v>
          </cell>
          <cell r="AC21">
            <v>0</v>
          </cell>
          <cell r="AD21">
            <v>359264.7</v>
          </cell>
          <cell r="AE21">
            <v>300640</v>
          </cell>
          <cell r="AF21">
            <v>58624.7</v>
          </cell>
          <cell r="AG21">
            <v>0</v>
          </cell>
          <cell r="AH21">
            <v>128970</v>
          </cell>
          <cell r="AI21">
            <v>128970</v>
          </cell>
          <cell r="AJ21">
            <v>0</v>
          </cell>
          <cell r="AK21">
            <v>531087</v>
          </cell>
          <cell r="AL21">
            <v>351162</v>
          </cell>
          <cell r="AM21">
            <v>70393</v>
          </cell>
          <cell r="AN21">
            <v>407048</v>
          </cell>
          <cell r="AO21">
            <v>0</v>
          </cell>
          <cell r="AP21">
            <v>407048</v>
          </cell>
          <cell r="AQ21">
            <v>0</v>
          </cell>
          <cell r="AR21">
            <v>109535</v>
          </cell>
          <cell r="AS21">
            <v>0</v>
          </cell>
          <cell r="AT21">
            <v>21330000</v>
          </cell>
          <cell r="AU21">
            <v>21330000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38129</v>
          </cell>
          <cell r="BC21">
            <v>45066</v>
          </cell>
          <cell r="BD21">
            <v>1031617</v>
          </cell>
          <cell r="BE21">
            <v>46530</v>
          </cell>
          <cell r="BF21">
            <v>32298</v>
          </cell>
          <cell r="BG21">
            <v>192008</v>
          </cell>
          <cell r="BH21">
            <v>0</v>
          </cell>
          <cell r="BI21">
            <v>336231</v>
          </cell>
          <cell r="BJ21">
            <v>335107</v>
          </cell>
          <cell r="BK21">
            <v>1124</v>
          </cell>
          <cell r="BL21">
            <v>399951</v>
          </cell>
          <cell r="BM21">
            <v>64155</v>
          </cell>
          <cell r="BN21">
            <v>335796</v>
          </cell>
          <cell r="BO21">
            <v>158172</v>
          </cell>
          <cell r="BP21">
            <v>309564</v>
          </cell>
          <cell r="BQ21">
            <v>626297</v>
          </cell>
          <cell r="BR21">
            <v>0</v>
          </cell>
          <cell r="BS21">
            <v>168194</v>
          </cell>
          <cell r="BT21">
            <v>140381</v>
          </cell>
          <cell r="BU21">
            <v>495268</v>
          </cell>
          <cell r="BV21">
            <v>39118</v>
          </cell>
          <cell r="BW21">
            <v>291343</v>
          </cell>
          <cell r="BX21">
            <v>17126.599999999999</v>
          </cell>
          <cell r="BY21">
            <v>1025125</v>
          </cell>
          <cell r="BZ21">
            <v>988288</v>
          </cell>
          <cell r="CA21">
            <v>36837</v>
          </cell>
          <cell r="CB21">
            <v>0</v>
          </cell>
          <cell r="CC21">
            <v>1328</v>
          </cell>
          <cell r="CD21">
            <v>349223</v>
          </cell>
          <cell r="CE21">
            <v>349223</v>
          </cell>
          <cell r="CF21">
            <v>0</v>
          </cell>
          <cell r="CG21">
            <v>305296</v>
          </cell>
          <cell r="CH21">
            <v>0</v>
          </cell>
          <cell r="CI21">
            <v>15660</v>
          </cell>
          <cell r="CJ21">
            <v>0</v>
          </cell>
          <cell r="CK21">
            <v>0</v>
          </cell>
          <cell r="CL21">
            <v>64650</v>
          </cell>
          <cell r="CM21">
            <v>131367</v>
          </cell>
          <cell r="CN21">
            <v>0</v>
          </cell>
          <cell r="CO21">
            <v>977604</v>
          </cell>
          <cell r="CP21">
            <v>926564</v>
          </cell>
          <cell r="CQ21">
            <v>0</v>
          </cell>
          <cell r="CR21">
            <v>51040</v>
          </cell>
          <cell r="CS21">
            <v>7099</v>
          </cell>
          <cell r="CT21">
            <v>0</v>
          </cell>
          <cell r="CU21">
            <v>1006904</v>
          </cell>
          <cell r="CV21">
            <v>39409.599999999999</v>
          </cell>
          <cell r="CW21">
            <v>22939</v>
          </cell>
          <cell r="CX21">
            <v>15626</v>
          </cell>
          <cell r="CY21">
            <v>22431</v>
          </cell>
          <cell r="CZ21">
            <v>0</v>
          </cell>
          <cell r="DA21">
            <v>212040</v>
          </cell>
        </row>
        <row r="22">
          <cell r="A22" t="str">
            <v>kW</v>
          </cell>
          <cell r="B22" t="str">
            <v>YD</v>
          </cell>
          <cell r="C22">
            <v>2003</v>
          </cell>
          <cell r="D22">
            <v>58809.4</v>
          </cell>
          <cell r="E22">
            <v>1801649</v>
          </cell>
          <cell r="F22">
            <v>1351160</v>
          </cell>
          <cell r="G22">
            <v>511049.8</v>
          </cell>
          <cell r="H22">
            <v>1420149</v>
          </cell>
          <cell r="I22">
            <v>2383058</v>
          </cell>
          <cell r="J22">
            <v>2394272</v>
          </cell>
          <cell r="K22">
            <v>249475</v>
          </cell>
          <cell r="L22">
            <v>25968.400000000001</v>
          </cell>
          <cell r="M22">
            <v>1409915</v>
          </cell>
          <cell r="N22">
            <v>28991</v>
          </cell>
          <cell r="O22">
            <v>694969</v>
          </cell>
          <cell r="P22">
            <v>14120</v>
          </cell>
          <cell r="Q22">
            <v>16889</v>
          </cell>
          <cell r="R22">
            <v>53879.5</v>
          </cell>
          <cell r="S22">
            <v>0</v>
          </cell>
          <cell r="T22">
            <v>12782616</v>
          </cell>
          <cell r="U22">
            <v>4977340</v>
          </cell>
          <cell r="V22">
            <v>495463</v>
          </cell>
          <cell r="W22">
            <v>0</v>
          </cell>
          <cell r="X22">
            <v>545959</v>
          </cell>
          <cell r="Y22">
            <v>993136</v>
          </cell>
          <cell r="Z22">
            <v>391333</v>
          </cell>
          <cell r="AA22">
            <v>59114.6</v>
          </cell>
          <cell r="AB22">
            <v>7145</v>
          </cell>
          <cell r="AC22">
            <v>202816.1</v>
          </cell>
          <cell r="AD22">
            <v>944749.8</v>
          </cell>
          <cell r="AE22">
            <v>889603</v>
          </cell>
          <cell r="AF22">
            <v>55146.8</v>
          </cell>
          <cell r="AG22">
            <v>175493</v>
          </cell>
          <cell r="AH22">
            <v>2343082</v>
          </cell>
          <cell r="AI22">
            <v>2341668</v>
          </cell>
          <cell r="AJ22">
            <v>1414</v>
          </cell>
          <cell r="AK22">
            <v>379343</v>
          </cell>
          <cell r="AL22">
            <v>743441</v>
          </cell>
          <cell r="AM22">
            <v>164041</v>
          </cell>
          <cell r="AN22">
            <v>9578633</v>
          </cell>
          <cell r="AO22">
            <v>7719371</v>
          </cell>
          <cell r="AP22">
            <v>1859262</v>
          </cell>
          <cell r="AQ22">
            <v>14034</v>
          </cell>
          <cell r="AR22">
            <v>291082.3</v>
          </cell>
          <cell r="AS22">
            <v>5282994</v>
          </cell>
          <cell r="AT22">
            <v>23751129</v>
          </cell>
          <cell r="AU22">
            <v>23734400</v>
          </cell>
          <cell r="AV22">
            <v>16729</v>
          </cell>
          <cell r="AW22">
            <v>9921167</v>
          </cell>
          <cell r="AX22">
            <v>129394</v>
          </cell>
          <cell r="AY22">
            <v>98881</v>
          </cell>
          <cell r="AZ22">
            <v>909871</v>
          </cell>
          <cell r="BA22">
            <v>2762488.6</v>
          </cell>
          <cell r="BB22">
            <v>381000</v>
          </cell>
          <cell r="BC22">
            <v>230551.2</v>
          </cell>
          <cell r="BD22">
            <v>4389396</v>
          </cell>
          <cell r="BE22">
            <v>309569</v>
          </cell>
          <cell r="BF22">
            <v>367853.7</v>
          </cell>
          <cell r="BG22">
            <v>858180</v>
          </cell>
          <cell r="BH22">
            <v>0</v>
          </cell>
          <cell r="BI22">
            <v>711394.6</v>
          </cell>
          <cell r="BJ22">
            <v>697536</v>
          </cell>
          <cell r="BK22">
            <v>13858.6</v>
          </cell>
          <cell r="BL22">
            <v>1849261</v>
          </cell>
          <cell r="BM22">
            <v>1148327</v>
          </cell>
          <cell r="BN22">
            <v>700934</v>
          </cell>
          <cell r="BO22">
            <v>200461</v>
          </cell>
          <cell r="BP22">
            <v>387967</v>
          </cell>
          <cell r="BQ22">
            <v>665975</v>
          </cell>
          <cell r="BR22">
            <v>174081</v>
          </cell>
          <cell r="BS22">
            <v>2457454</v>
          </cell>
          <cell r="BT22">
            <v>252702</v>
          </cell>
          <cell r="BU22">
            <v>433288</v>
          </cell>
          <cell r="BV22">
            <v>1376026</v>
          </cell>
          <cell r="BW22">
            <v>204354</v>
          </cell>
          <cell r="BX22">
            <v>0</v>
          </cell>
          <cell r="BY22">
            <v>927731</v>
          </cell>
          <cell r="BZ22">
            <v>892259</v>
          </cell>
          <cell r="CA22">
            <v>28968</v>
          </cell>
          <cell r="CB22">
            <v>6504</v>
          </cell>
          <cell r="CC22">
            <v>425272</v>
          </cell>
          <cell r="CD22">
            <v>9000740</v>
          </cell>
          <cell r="CE22">
            <v>8444358</v>
          </cell>
          <cell r="CF22">
            <v>556382</v>
          </cell>
          <cell r="CG22">
            <v>684762</v>
          </cell>
          <cell r="CH22">
            <v>126408</v>
          </cell>
          <cell r="CI22">
            <v>139135</v>
          </cell>
          <cell r="CJ22">
            <v>104683</v>
          </cell>
          <cell r="CK22">
            <v>537039</v>
          </cell>
          <cell r="CL22">
            <v>1461722</v>
          </cell>
          <cell r="CM22">
            <v>336511</v>
          </cell>
          <cell r="CN22">
            <v>43364987</v>
          </cell>
          <cell r="CO22">
            <v>2977183</v>
          </cell>
          <cell r="CP22">
            <v>2849630</v>
          </cell>
          <cell r="CQ22">
            <v>42598</v>
          </cell>
          <cell r="CR22">
            <v>84955</v>
          </cell>
          <cell r="CS22">
            <v>44049.599999999999</v>
          </cell>
          <cell r="CT22">
            <v>1725335</v>
          </cell>
          <cell r="CU22">
            <v>737118</v>
          </cell>
          <cell r="CV22">
            <v>121352.4</v>
          </cell>
          <cell r="CW22">
            <v>248016.2</v>
          </cell>
          <cell r="CX22">
            <v>90555</v>
          </cell>
          <cell r="CY22">
            <v>0</v>
          </cell>
          <cell r="CZ22">
            <v>928997</v>
          </cell>
          <cell r="DA22">
            <v>0</v>
          </cell>
        </row>
        <row r="23">
          <cell r="A23" t="str">
            <v>kW - Residential</v>
          </cell>
          <cell r="B23" t="str">
            <v>YDR</v>
          </cell>
          <cell r="C23">
            <v>2003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230237</v>
          </cell>
          <cell r="P23">
            <v>0</v>
          </cell>
          <cell r="Q23">
            <v>9232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502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369100</v>
          </cell>
          <cell r="AU23">
            <v>369100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</row>
        <row r="24">
          <cell r="A24" t="str">
            <v>kW- General Service</v>
          </cell>
          <cell r="C24">
            <v>2003</v>
          </cell>
          <cell r="D24">
            <v>20708.099999999999</v>
          </cell>
          <cell r="E24">
            <v>1772300</v>
          </cell>
          <cell r="F24">
            <v>771221</v>
          </cell>
          <cell r="G24">
            <v>318142.40000000002</v>
          </cell>
          <cell r="H24">
            <v>1399678</v>
          </cell>
          <cell r="I24">
            <v>2358521</v>
          </cell>
          <cell r="J24">
            <v>1879163</v>
          </cell>
          <cell r="K24">
            <v>246266</v>
          </cell>
          <cell r="L24">
            <v>25121.3</v>
          </cell>
          <cell r="M24">
            <v>1189773</v>
          </cell>
          <cell r="N24">
            <v>28991</v>
          </cell>
          <cell r="O24">
            <v>269712</v>
          </cell>
          <cell r="P24">
            <v>13228</v>
          </cell>
          <cell r="Q24">
            <v>7657</v>
          </cell>
          <cell r="R24">
            <v>53879.5</v>
          </cell>
          <cell r="S24">
            <v>0</v>
          </cell>
          <cell r="T24">
            <v>11023334</v>
          </cell>
          <cell r="U24">
            <v>2950870</v>
          </cell>
          <cell r="V24">
            <v>355778</v>
          </cell>
          <cell r="W24">
            <v>0</v>
          </cell>
          <cell r="X24">
            <v>528197</v>
          </cell>
          <cell r="Y24">
            <v>897761</v>
          </cell>
          <cell r="Z24">
            <v>391333</v>
          </cell>
          <cell r="AA24">
            <v>55804.3</v>
          </cell>
          <cell r="AB24">
            <v>6859</v>
          </cell>
          <cell r="AC24">
            <v>115315.3</v>
          </cell>
          <cell r="AD24">
            <v>918922.3</v>
          </cell>
          <cell r="AE24">
            <v>866203</v>
          </cell>
          <cell r="AF24">
            <v>52719.3</v>
          </cell>
          <cell r="AG24">
            <v>170827</v>
          </cell>
          <cell r="AH24">
            <v>1906836</v>
          </cell>
          <cell r="AI24">
            <v>1906021</v>
          </cell>
          <cell r="AJ24">
            <v>815</v>
          </cell>
          <cell r="AK24">
            <v>371807</v>
          </cell>
          <cell r="AL24">
            <v>735161</v>
          </cell>
          <cell r="AM24">
            <v>160785</v>
          </cell>
          <cell r="AN24">
            <v>5056134</v>
          </cell>
          <cell r="AO24">
            <v>3877731</v>
          </cell>
          <cell r="AP24">
            <v>1178403</v>
          </cell>
          <cell r="AQ24">
            <v>13127</v>
          </cell>
          <cell r="AR24">
            <v>195837</v>
          </cell>
          <cell r="AS24">
            <v>4701279</v>
          </cell>
          <cell r="AT24">
            <v>15983505</v>
          </cell>
          <cell r="AU24">
            <v>15967600</v>
          </cell>
          <cell r="AV24">
            <v>15905</v>
          </cell>
          <cell r="AW24">
            <v>8661042</v>
          </cell>
          <cell r="AX24">
            <v>125160</v>
          </cell>
          <cell r="AY24">
            <v>93637</v>
          </cell>
          <cell r="AZ24">
            <v>656413</v>
          </cell>
          <cell r="BA24">
            <v>2246396.2999999998</v>
          </cell>
          <cell r="BB24">
            <v>375893</v>
          </cell>
          <cell r="BC24">
            <v>225400.1</v>
          </cell>
          <cell r="BD24">
            <v>3884465</v>
          </cell>
          <cell r="BE24">
            <v>227375</v>
          </cell>
          <cell r="BF24">
            <v>364666.4</v>
          </cell>
          <cell r="BG24">
            <v>683376</v>
          </cell>
          <cell r="BH24">
            <v>0</v>
          </cell>
          <cell r="BI24">
            <v>710111.6</v>
          </cell>
          <cell r="BJ24">
            <v>697536</v>
          </cell>
          <cell r="BK24">
            <v>12575.6</v>
          </cell>
          <cell r="BL24">
            <v>1829484</v>
          </cell>
          <cell r="BM24">
            <v>1134888</v>
          </cell>
          <cell r="BN24">
            <v>694596</v>
          </cell>
          <cell r="BO24">
            <v>197593</v>
          </cell>
          <cell r="BP24">
            <v>387967</v>
          </cell>
          <cell r="BQ24">
            <v>656041</v>
          </cell>
          <cell r="BR24">
            <v>168213</v>
          </cell>
          <cell r="BS24">
            <v>1962957</v>
          </cell>
          <cell r="BT24">
            <v>248019</v>
          </cell>
          <cell r="BU24">
            <v>424931</v>
          </cell>
          <cell r="BV24">
            <v>1003755</v>
          </cell>
          <cell r="BW24">
            <v>196690</v>
          </cell>
          <cell r="BX24">
            <v>0</v>
          </cell>
          <cell r="BY24">
            <v>772437</v>
          </cell>
          <cell r="BZ24">
            <v>738247</v>
          </cell>
          <cell r="CA24">
            <v>28055</v>
          </cell>
          <cell r="CB24">
            <v>6135</v>
          </cell>
          <cell r="CC24">
            <v>425272</v>
          </cell>
          <cell r="CD24">
            <v>7646678</v>
          </cell>
          <cell r="CE24">
            <v>7646678</v>
          </cell>
          <cell r="CF24">
            <v>0</v>
          </cell>
          <cell r="CG24">
            <v>662620</v>
          </cell>
          <cell r="CH24">
            <v>123406</v>
          </cell>
          <cell r="CI24">
            <v>135085</v>
          </cell>
          <cell r="CJ24">
            <v>103221</v>
          </cell>
          <cell r="CK24">
            <v>465881</v>
          </cell>
          <cell r="CL24">
            <v>1260704</v>
          </cell>
          <cell r="CM24">
            <v>332437</v>
          </cell>
          <cell r="CN24">
            <v>37687313</v>
          </cell>
          <cell r="CO24">
            <v>2644768</v>
          </cell>
          <cell r="CP24">
            <v>2520152</v>
          </cell>
          <cell r="CQ24">
            <v>41519</v>
          </cell>
          <cell r="CR24">
            <v>83097</v>
          </cell>
          <cell r="CS24">
            <v>39922.699999999997</v>
          </cell>
          <cell r="CT24">
            <v>1524793</v>
          </cell>
          <cell r="CU24">
            <v>428685</v>
          </cell>
          <cell r="CV24">
            <v>119556</v>
          </cell>
          <cell r="CW24">
            <v>107259.9</v>
          </cell>
          <cell r="CX24">
            <v>90555</v>
          </cell>
          <cell r="CY24">
            <v>0</v>
          </cell>
          <cell r="CZ24">
            <v>907788</v>
          </cell>
          <cell r="DA24">
            <v>0</v>
          </cell>
        </row>
        <row r="25">
          <cell r="A25" t="str">
            <v>kW- Large User, Sub- Transmission, Intermediate/ Embedded Distributor</v>
          </cell>
          <cell r="C25">
            <v>2003</v>
          </cell>
          <cell r="D25">
            <v>36500.199999999997</v>
          </cell>
          <cell r="E25">
            <v>0</v>
          </cell>
          <cell r="F25">
            <v>554175</v>
          </cell>
          <cell r="G25">
            <v>188772.4</v>
          </cell>
          <cell r="H25">
            <v>0</v>
          </cell>
          <cell r="I25">
            <v>0</v>
          </cell>
          <cell r="J25">
            <v>486319</v>
          </cell>
          <cell r="K25">
            <v>0</v>
          </cell>
          <cell r="L25">
            <v>0</v>
          </cell>
          <cell r="M25">
            <v>196211</v>
          </cell>
          <cell r="N25">
            <v>0</v>
          </cell>
          <cell r="O25">
            <v>189795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1654554</v>
          </cell>
          <cell r="U25">
            <v>2026470</v>
          </cell>
          <cell r="V25">
            <v>131241</v>
          </cell>
          <cell r="W25">
            <v>0</v>
          </cell>
          <cell r="X25">
            <v>0</v>
          </cell>
          <cell r="Y25">
            <v>84448</v>
          </cell>
          <cell r="Z25">
            <v>0</v>
          </cell>
          <cell r="AA25">
            <v>0</v>
          </cell>
          <cell r="AB25">
            <v>0</v>
          </cell>
          <cell r="AC25">
            <v>86641.4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412807</v>
          </cell>
          <cell r="AI25">
            <v>412807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4414965</v>
          </cell>
          <cell r="AO25">
            <v>3764270</v>
          </cell>
          <cell r="AP25">
            <v>650695</v>
          </cell>
          <cell r="AQ25">
            <v>0</v>
          </cell>
          <cell r="AR25">
            <v>92232</v>
          </cell>
          <cell r="AS25">
            <v>523127</v>
          </cell>
          <cell r="AT25">
            <v>7397700</v>
          </cell>
          <cell r="AU25">
            <v>7397700</v>
          </cell>
          <cell r="AV25">
            <v>0</v>
          </cell>
          <cell r="AW25">
            <v>1164450</v>
          </cell>
          <cell r="AX25">
            <v>0</v>
          </cell>
          <cell r="AY25">
            <v>0</v>
          </cell>
          <cell r="AZ25">
            <v>243064</v>
          </cell>
          <cell r="BA25">
            <v>474685.3</v>
          </cell>
          <cell r="BB25">
            <v>0</v>
          </cell>
          <cell r="BC25">
            <v>0</v>
          </cell>
          <cell r="BD25">
            <v>441848</v>
          </cell>
          <cell r="BE25">
            <v>77839</v>
          </cell>
          <cell r="BF25">
            <v>0</v>
          </cell>
          <cell r="BG25">
            <v>164458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464265</v>
          </cell>
          <cell r="BT25">
            <v>0</v>
          </cell>
          <cell r="BU25">
            <v>0</v>
          </cell>
          <cell r="BV25">
            <v>349045</v>
          </cell>
          <cell r="BW25">
            <v>0</v>
          </cell>
          <cell r="BX25">
            <v>0</v>
          </cell>
          <cell r="BY25">
            <v>134739</v>
          </cell>
          <cell r="BZ25">
            <v>134739</v>
          </cell>
          <cell r="CA25">
            <v>0</v>
          </cell>
          <cell r="CB25">
            <v>0</v>
          </cell>
          <cell r="CC25">
            <v>0</v>
          </cell>
          <cell r="CD25">
            <v>1255496</v>
          </cell>
          <cell r="CE25">
            <v>705692</v>
          </cell>
          <cell r="CF25">
            <v>549804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63360</v>
          </cell>
          <cell r="CL25">
            <v>170758</v>
          </cell>
          <cell r="CM25">
            <v>0</v>
          </cell>
          <cell r="CN25">
            <v>5360148</v>
          </cell>
          <cell r="CO25">
            <v>285649</v>
          </cell>
          <cell r="CP25">
            <v>285649</v>
          </cell>
          <cell r="CQ25">
            <v>0</v>
          </cell>
          <cell r="CR25">
            <v>0</v>
          </cell>
          <cell r="CS25">
            <v>0</v>
          </cell>
          <cell r="CT25">
            <v>181431</v>
          </cell>
          <cell r="CU25">
            <v>293337</v>
          </cell>
          <cell r="CV25">
            <v>0</v>
          </cell>
          <cell r="CW25">
            <v>137788.5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</row>
        <row r="26">
          <cell r="A26" t="str">
            <v>kW- Street Lighting</v>
          </cell>
          <cell r="C26">
            <v>2003</v>
          </cell>
          <cell r="D26">
            <v>1601.1</v>
          </cell>
          <cell r="E26">
            <v>29349</v>
          </cell>
          <cell r="F26">
            <v>24132</v>
          </cell>
          <cell r="G26">
            <v>4135</v>
          </cell>
          <cell r="H26">
            <v>18715</v>
          </cell>
          <cell r="I26">
            <v>24537</v>
          </cell>
          <cell r="J26">
            <v>28790</v>
          </cell>
          <cell r="K26">
            <v>3077</v>
          </cell>
          <cell r="L26">
            <v>771.3</v>
          </cell>
          <cell r="M26">
            <v>22715</v>
          </cell>
          <cell r="N26">
            <v>0</v>
          </cell>
          <cell r="O26">
            <v>5225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104728</v>
          </cell>
          <cell r="U26">
            <v>0</v>
          </cell>
          <cell r="V26">
            <v>8444</v>
          </cell>
          <cell r="W26">
            <v>0</v>
          </cell>
          <cell r="X26">
            <v>16589</v>
          </cell>
          <cell r="Y26">
            <v>10515</v>
          </cell>
          <cell r="Z26">
            <v>0</v>
          </cell>
          <cell r="AA26">
            <v>3310.3</v>
          </cell>
          <cell r="AB26">
            <v>286</v>
          </cell>
          <cell r="AC26">
            <v>859.4</v>
          </cell>
          <cell r="AD26">
            <v>24180.9</v>
          </cell>
          <cell r="AE26">
            <v>21916</v>
          </cell>
          <cell r="AF26">
            <v>2264.9</v>
          </cell>
          <cell r="AG26">
            <v>4666</v>
          </cell>
          <cell r="AH26">
            <v>23036</v>
          </cell>
          <cell r="AI26">
            <v>22437</v>
          </cell>
          <cell r="AJ26">
            <v>599</v>
          </cell>
          <cell r="AK26">
            <v>5770</v>
          </cell>
          <cell r="AL26">
            <v>6763</v>
          </cell>
          <cell r="AM26">
            <v>3075</v>
          </cell>
          <cell r="AN26">
            <v>105816</v>
          </cell>
          <cell r="AO26">
            <v>76783</v>
          </cell>
          <cell r="AP26">
            <v>29033</v>
          </cell>
          <cell r="AQ26">
            <v>907</v>
          </cell>
          <cell r="AR26">
            <v>2713.2</v>
          </cell>
          <cell r="AS26">
            <v>58588</v>
          </cell>
          <cell r="AT26">
            <v>824</v>
          </cell>
          <cell r="AU26">
            <v>0</v>
          </cell>
          <cell r="AV26">
            <v>824</v>
          </cell>
          <cell r="AW26">
            <v>95675</v>
          </cell>
          <cell r="AX26">
            <v>3836</v>
          </cell>
          <cell r="AY26">
            <v>5244</v>
          </cell>
          <cell r="AZ26">
            <v>10394</v>
          </cell>
          <cell r="BA26">
            <v>41407</v>
          </cell>
          <cell r="BB26">
            <v>5107</v>
          </cell>
          <cell r="BC26">
            <v>5151.1000000000004</v>
          </cell>
          <cell r="BD26">
            <v>60493</v>
          </cell>
          <cell r="BE26">
            <v>4237</v>
          </cell>
          <cell r="BF26">
            <v>3097.6</v>
          </cell>
          <cell r="BG26">
            <v>9813</v>
          </cell>
          <cell r="BH26">
            <v>0</v>
          </cell>
          <cell r="BI26">
            <v>1234.9000000000001</v>
          </cell>
          <cell r="BJ26">
            <v>0</v>
          </cell>
          <cell r="BK26">
            <v>1234.9000000000001</v>
          </cell>
          <cell r="BL26">
            <v>18810</v>
          </cell>
          <cell r="BM26">
            <v>13319</v>
          </cell>
          <cell r="BN26">
            <v>5491</v>
          </cell>
          <cell r="BO26">
            <v>2417</v>
          </cell>
          <cell r="BP26">
            <v>0</v>
          </cell>
          <cell r="BQ26">
            <v>9600</v>
          </cell>
          <cell r="BR26">
            <v>5868</v>
          </cell>
          <cell r="BS26">
            <v>30232</v>
          </cell>
          <cell r="BT26">
            <v>4309</v>
          </cell>
          <cell r="BU26">
            <v>6981</v>
          </cell>
          <cell r="BV26">
            <v>23095</v>
          </cell>
          <cell r="BW26">
            <v>6816</v>
          </cell>
          <cell r="BX26">
            <v>0</v>
          </cell>
          <cell r="BY26">
            <v>17707</v>
          </cell>
          <cell r="BZ26">
            <v>16530</v>
          </cell>
          <cell r="CA26">
            <v>808</v>
          </cell>
          <cell r="CB26">
            <v>369</v>
          </cell>
          <cell r="CC26">
            <v>0</v>
          </cell>
          <cell r="CD26">
            <v>96534</v>
          </cell>
          <cell r="CE26">
            <v>90208</v>
          </cell>
          <cell r="CF26">
            <v>6326</v>
          </cell>
          <cell r="CG26">
            <v>21295</v>
          </cell>
          <cell r="CH26">
            <v>3002</v>
          </cell>
          <cell r="CI26">
            <v>4050</v>
          </cell>
          <cell r="CJ26">
            <v>1462</v>
          </cell>
          <cell r="CK26">
            <v>7798</v>
          </cell>
          <cell r="CL26">
            <v>30260</v>
          </cell>
          <cell r="CM26">
            <v>3704</v>
          </cell>
          <cell r="CN26">
            <v>317526</v>
          </cell>
          <cell r="CO26">
            <v>43946</v>
          </cell>
          <cell r="CP26">
            <v>41151</v>
          </cell>
          <cell r="CQ26">
            <v>1079</v>
          </cell>
          <cell r="CR26">
            <v>1716</v>
          </cell>
          <cell r="CS26">
            <v>4106.8999999999996</v>
          </cell>
          <cell r="CT26">
            <v>19111</v>
          </cell>
          <cell r="CU26">
            <v>12976</v>
          </cell>
          <cell r="CV26">
            <v>1796.4</v>
          </cell>
          <cell r="CW26">
            <v>2904.1</v>
          </cell>
          <cell r="CX26">
            <v>0</v>
          </cell>
          <cell r="CY26">
            <v>0</v>
          </cell>
          <cell r="CZ26">
            <v>20926</v>
          </cell>
          <cell r="DA26">
            <v>0</v>
          </cell>
        </row>
        <row r="27">
          <cell r="A27" t="str">
            <v>kW- Sentinel Lighting</v>
          </cell>
          <cell r="C27">
            <v>2003</v>
          </cell>
          <cell r="D27">
            <v>0</v>
          </cell>
          <cell r="E27">
            <v>0</v>
          </cell>
          <cell r="F27">
            <v>1632</v>
          </cell>
          <cell r="G27">
            <v>0</v>
          </cell>
          <cell r="H27">
            <v>1756</v>
          </cell>
          <cell r="I27">
            <v>0</v>
          </cell>
          <cell r="J27">
            <v>0</v>
          </cell>
          <cell r="K27">
            <v>132</v>
          </cell>
          <cell r="L27">
            <v>75.8</v>
          </cell>
          <cell r="M27">
            <v>1216</v>
          </cell>
          <cell r="N27">
            <v>0</v>
          </cell>
          <cell r="O27">
            <v>0</v>
          </cell>
          <cell r="P27">
            <v>892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1173</v>
          </cell>
          <cell r="Y27">
            <v>412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1646.6</v>
          </cell>
          <cell r="AE27">
            <v>1484</v>
          </cell>
          <cell r="AF27">
            <v>162.6</v>
          </cell>
          <cell r="AG27">
            <v>0</v>
          </cell>
          <cell r="AH27">
            <v>403</v>
          </cell>
          <cell r="AI27">
            <v>403</v>
          </cell>
          <cell r="AJ27">
            <v>0</v>
          </cell>
          <cell r="AK27">
            <v>1766</v>
          </cell>
          <cell r="AL27">
            <v>1015</v>
          </cell>
          <cell r="AM27">
            <v>181</v>
          </cell>
          <cell r="AN27">
            <v>1718</v>
          </cell>
          <cell r="AO27">
            <v>587</v>
          </cell>
          <cell r="AP27">
            <v>1131</v>
          </cell>
          <cell r="AQ27">
            <v>0</v>
          </cell>
          <cell r="AR27">
            <v>300.10000000000002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398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2590</v>
          </cell>
          <cell r="BE27">
            <v>118</v>
          </cell>
          <cell r="BF27">
            <v>89.7</v>
          </cell>
          <cell r="BG27">
            <v>533</v>
          </cell>
          <cell r="BH27">
            <v>0</v>
          </cell>
          <cell r="BI27">
            <v>48.1</v>
          </cell>
          <cell r="BJ27">
            <v>0</v>
          </cell>
          <cell r="BK27">
            <v>48.1</v>
          </cell>
          <cell r="BL27">
            <v>967</v>
          </cell>
          <cell r="BM27">
            <v>120</v>
          </cell>
          <cell r="BN27">
            <v>847</v>
          </cell>
          <cell r="BO27">
            <v>451</v>
          </cell>
          <cell r="BP27">
            <v>0</v>
          </cell>
          <cell r="BQ27">
            <v>334</v>
          </cell>
          <cell r="BR27">
            <v>0</v>
          </cell>
          <cell r="BS27">
            <v>0</v>
          </cell>
          <cell r="BT27">
            <v>374</v>
          </cell>
          <cell r="BU27">
            <v>1376</v>
          </cell>
          <cell r="BV27">
            <v>131</v>
          </cell>
          <cell r="BW27">
            <v>848</v>
          </cell>
          <cell r="BX27">
            <v>0</v>
          </cell>
          <cell r="BY27">
            <v>2848</v>
          </cell>
          <cell r="BZ27">
            <v>2743</v>
          </cell>
          <cell r="CA27">
            <v>105</v>
          </cell>
          <cell r="CB27">
            <v>0</v>
          </cell>
          <cell r="CC27">
            <v>0</v>
          </cell>
          <cell r="CD27">
            <v>2032</v>
          </cell>
          <cell r="CE27">
            <v>1780</v>
          </cell>
          <cell r="CF27">
            <v>252</v>
          </cell>
          <cell r="CG27">
            <v>847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370</v>
          </cell>
          <cell r="CN27">
            <v>0</v>
          </cell>
          <cell r="CO27">
            <v>2839</v>
          </cell>
          <cell r="CP27">
            <v>2678</v>
          </cell>
          <cell r="CQ27">
            <v>19</v>
          </cell>
          <cell r="CR27">
            <v>142</v>
          </cell>
          <cell r="CS27">
            <v>20</v>
          </cell>
          <cell r="CT27">
            <v>0</v>
          </cell>
          <cell r="CU27">
            <v>2120</v>
          </cell>
          <cell r="CV27">
            <v>0</v>
          </cell>
          <cell r="CW27">
            <v>63.7</v>
          </cell>
          <cell r="CX27">
            <v>0</v>
          </cell>
          <cell r="CY27">
            <v>0</v>
          </cell>
          <cell r="CZ27">
            <v>283</v>
          </cell>
          <cell r="DA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2003</v>
          </cell>
          <cell r="D28">
            <v>757771</v>
          </cell>
          <cell r="E28">
            <v>26264397</v>
          </cell>
          <cell r="F28">
            <v>13685821</v>
          </cell>
          <cell r="G28">
            <v>4187602</v>
          </cell>
          <cell r="H28">
            <v>12752703</v>
          </cell>
          <cell r="I28">
            <v>24521862.34</v>
          </cell>
          <cell r="J28">
            <v>17708002</v>
          </cell>
          <cell r="K28">
            <v>2415321.85</v>
          </cell>
          <cell r="L28">
            <v>533374.88</v>
          </cell>
          <cell r="M28">
            <v>70316144</v>
          </cell>
          <cell r="N28">
            <v>2510110.1</v>
          </cell>
          <cell r="O28">
            <v>3532134</v>
          </cell>
          <cell r="P28">
            <v>404599</v>
          </cell>
          <cell r="Q28">
            <v>632145.98</v>
          </cell>
          <cell r="R28">
            <v>5579117.6200000001</v>
          </cell>
          <cell r="S28">
            <v>3688840.46</v>
          </cell>
          <cell r="T28">
            <v>88485579</v>
          </cell>
          <cell r="U28">
            <v>37677400</v>
          </cell>
          <cell r="V28">
            <v>5592265.6799999997</v>
          </cell>
          <cell r="W28">
            <v>943573.91</v>
          </cell>
          <cell r="X28">
            <v>7785431</v>
          </cell>
          <cell r="Y28">
            <v>8115252.8099999996</v>
          </cell>
          <cell r="Z28">
            <v>29152418.039999999</v>
          </cell>
          <cell r="AA28">
            <v>5024276</v>
          </cell>
          <cell r="AB28">
            <v>444821</v>
          </cell>
          <cell r="AC28">
            <v>23490377.82</v>
          </cell>
          <cell r="AD28">
            <v>35473148.060000002</v>
          </cell>
          <cell r="AE28">
            <v>35214708</v>
          </cell>
          <cell r="AF28">
            <v>258440.06</v>
          </cell>
          <cell r="AG28">
            <v>2762521.11</v>
          </cell>
          <cell r="AH28">
            <v>20355366</v>
          </cell>
          <cell r="AI28">
            <v>19942099</v>
          </cell>
          <cell r="AJ28">
            <v>413267</v>
          </cell>
          <cell r="AK28">
            <v>7353772.3200000003</v>
          </cell>
          <cell r="AL28">
            <v>7752651</v>
          </cell>
          <cell r="AM28">
            <v>558141.64</v>
          </cell>
          <cell r="AN28">
            <v>73430872.769999996</v>
          </cell>
          <cell r="AO28">
            <v>57358203</v>
          </cell>
          <cell r="AP28">
            <v>16072669.77</v>
          </cell>
          <cell r="AQ28">
            <v>325827.90999999997</v>
          </cell>
          <cell r="AR28">
            <v>712054.81</v>
          </cell>
          <cell r="AS28">
            <v>50456824</v>
          </cell>
          <cell r="AT28">
            <v>616636629.44000006</v>
          </cell>
          <cell r="AU28">
            <v>616240000</v>
          </cell>
          <cell r="AV28">
            <v>396629.44</v>
          </cell>
          <cell r="AW28">
            <v>88645936</v>
          </cell>
          <cell r="AX28">
            <v>5421310.6299999999</v>
          </cell>
          <cell r="AY28">
            <v>1521818.41</v>
          </cell>
          <cell r="AZ28">
            <v>8278256</v>
          </cell>
          <cell r="BA28">
            <v>29784683.93</v>
          </cell>
          <cell r="BB28">
            <v>3441232</v>
          </cell>
          <cell r="BC28">
            <v>4598198.17</v>
          </cell>
          <cell r="BD28">
            <v>41063214</v>
          </cell>
          <cell r="BE28">
            <v>13226684</v>
          </cell>
          <cell r="BF28">
            <v>2714004.66</v>
          </cell>
          <cell r="BG28">
            <v>8004346</v>
          </cell>
          <cell r="BH28">
            <v>0</v>
          </cell>
          <cell r="BI28">
            <v>12538292.029999999</v>
          </cell>
          <cell r="BJ28">
            <v>11321433</v>
          </cell>
          <cell r="BK28">
            <v>1216859.03</v>
          </cell>
          <cell r="BL28">
            <v>43355495</v>
          </cell>
          <cell r="BM28">
            <v>37030078</v>
          </cell>
          <cell r="BN28">
            <v>6325417</v>
          </cell>
          <cell r="BO28">
            <v>3066367.83</v>
          </cell>
          <cell r="BP28">
            <v>7021379.0499999998</v>
          </cell>
          <cell r="BQ28">
            <v>8902564.3000000007</v>
          </cell>
          <cell r="BR28">
            <v>2137883</v>
          </cell>
          <cell r="BS28">
            <v>25321611</v>
          </cell>
          <cell r="BT28">
            <v>3820057.17</v>
          </cell>
          <cell r="BU28">
            <v>6978958</v>
          </cell>
          <cell r="BV28">
            <v>16240900</v>
          </cell>
          <cell r="BW28">
            <v>3648568</v>
          </cell>
          <cell r="BX28">
            <v>1574445.78</v>
          </cell>
          <cell r="BY28">
            <v>13231779</v>
          </cell>
          <cell r="BZ28">
            <v>12555083</v>
          </cell>
          <cell r="CA28">
            <v>516127</v>
          </cell>
          <cell r="CB28">
            <v>160569</v>
          </cell>
          <cell r="CC28">
            <v>16460026.43</v>
          </cell>
          <cell r="CD28">
            <v>98883961</v>
          </cell>
          <cell r="CE28">
            <v>92733319</v>
          </cell>
          <cell r="CF28">
            <v>6150642</v>
          </cell>
          <cell r="CG28">
            <v>10190889</v>
          </cell>
          <cell r="CH28">
            <v>1196061</v>
          </cell>
          <cell r="CI28">
            <v>1546288</v>
          </cell>
          <cell r="CJ28">
            <v>1261109.31</v>
          </cell>
          <cell r="CK28">
            <v>5500260.4100000001</v>
          </cell>
          <cell r="CL28">
            <v>15141174</v>
          </cell>
          <cell r="CM28">
            <v>1511814</v>
          </cell>
          <cell r="CN28">
            <v>440007992</v>
          </cell>
          <cell r="CO28">
            <v>171952364.24000001</v>
          </cell>
          <cell r="CP28">
            <v>168329147</v>
          </cell>
          <cell r="CQ28">
            <v>582189</v>
          </cell>
          <cell r="CR28">
            <v>3041028.24</v>
          </cell>
          <cell r="CS28">
            <v>2536911.15</v>
          </cell>
          <cell r="CT28">
            <v>21328105</v>
          </cell>
          <cell r="CU28">
            <v>4968177</v>
          </cell>
          <cell r="CV28">
            <v>1012894.18</v>
          </cell>
          <cell r="CW28">
            <v>1537203.61</v>
          </cell>
          <cell r="CX28">
            <v>4239538.74</v>
          </cell>
          <cell r="CY28">
            <v>6950294.25</v>
          </cell>
          <cell r="CZ28">
            <v>15897290</v>
          </cell>
          <cell r="DA28">
            <v>4179048.8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2003</v>
          </cell>
          <cell r="D29">
            <v>528973</v>
          </cell>
          <cell r="E29">
            <v>16488483</v>
          </cell>
          <cell r="F29">
            <v>6994732</v>
          </cell>
          <cell r="G29">
            <v>1884225</v>
          </cell>
          <cell r="H29">
            <v>7056477</v>
          </cell>
          <cell r="I29">
            <v>15044658.119999999</v>
          </cell>
          <cell r="J29">
            <v>8493677</v>
          </cell>
          <cell r="K29">
            <v>1454229.41</v>
          </cell>
          <cell r="L29">
            <v>381200.06</v>
          </cell>
          <cell r="M29">
            <v>21498060</v>
          </cell>
          <cell r="N29">
            <v>1065071.47</v>
          </cell>
          <cell r="O29">
            <v>2364154</v>
          </cell>
          <cell r="P29">
            <v>270329</v>
          </cell>
          <cell r="Q29">
            <v>389436.63</v>
          </cell>
          <cell r="R29">
            <v>2037676.62</v>
          </cell>
          <cell r="S29">
            <v>2486967.3199999998</v>
          </cell>
          <cell r="T29">
            <v>32350007</v>
          </cell>
          <cell r="U29">
            <v>16914804</v>
          </cell>
          <cell r="V29">
            <v>3243831.16</v>
          </cell>
          <cell r="W29">
            <v>619438</v>
          </cell>
          <cell r="X29">
            <v>5605715</v>
          </cell>
          <cell r="Y29">
            <v>4365915.32</v>
          </cell>
          <cell r="Z29">
            <v>11012982.74</v>
          </cell>
          <cell r="AA29">
            <v>2426976</v>
          </cell>
          <cell r="AB29">
            <v>279210</v>
          </cell>
          <cell r="AC29">
            <v>12308517.029999999</v>
          </cell>
          <cell r="AD29">
            <v>15085778.27</v>
          </cell>
          <cell r="AE29">
            <v>14886195</v>
          </cell>
          <cell r="AF29">
            <v>199583.27</v>
          </cell>
          <cell r="AG29">
            <v>1930309.64</v>
          </cell>
          <cell r="AH29">
            <v>11518899</v>
          </cell>
          <cell r="AI29">
            <v>11193280</v>
          </cell>
          <cell r="AJ29">
            <v>325619</v>
          </cell>
          <cell r="AK29">
            <v>4801090.03</v>
          </cell>
          <cell r="AL29">
            <v>4390343</v>
          </cell>
          <cell r="AM29">
            <v>334673.64</v>
          </cell>
          <cell r="AN29">
            <v>52298226.93</v>
          </cell>
          <cell r="AO29">
            <v>41246200</v>
          </cell>
          <cell r="AP29">
            <v>11052026.93</v>
          </cell>
          <cell r="AQ29">
            <v>232419.82</v>
          </cell>
          <cell r="AR29">
            <v>432599.53</v>
          </cell>
          <cell r="AS29">
            <v>26713717</v>
          </cell>
          <cell r="AT29">
            <v>416877319.79000002</v>
          </cell>
          <cell r="AU29">
            <v>416610000</v>
          </cell>
          <cell r="AV29">
            <v>267319.78999999998</v>
          </cell>
          <cell r="AW29">
            <v>46364617.57</v>
          </cell>
          <cell r="AX29">
            <v>4268285.7300000004</v>
          </cell>
          <cell r="AY29">
            <v>924133.66</v>
          </cell>
          <cell r="AZ29">
            <v>4356216.7</v>
          </cell>
          <cell r="BA29">
            <v>14360785.82</v>
          </cell>
          <cell r="BB29">
            <v>1611890</v>
          </cell>
          <cell r="BC29">
            <v>2506308.0499999998</v>
          </cell>
          <cell r="BD29">
            <v>24928419</v>
          </cell>
          <cell r="BE29">
            <v>4977191</v>
          </cell>
          <cell r="BF29">
            <v>1592161.18</v>
          </cell>
          <cell r="BG29">
            <v>4311776.07</v>
          </cell>
          <cell r="BH29">
            <v>0</v>
          </cell>
          <cell r="BI29">
            <v>7019044.5</v>
          </cell>
          <cell r="BJ29">
            <v>6023011</v>
          </cell>
          <cell r="BK29">
            <v>996033.5</v>
          </cell>
          <cell r="BL29">
            <v>13896170</v>
          </cell>
          <cell r="BM29">
            <v>10638440</v>
          </cell>
          <cell r="BN29">
            <v>3257730</v>
          </cell>
          <cell r="BO29">
            <v>1414248.22</v>
          </cell>
          <cell r="BP29">
            <v>4414773.93</v>
          </cell>
          <cell r="BQ29">
            <v>4885294.33</v>
          </cell>
          <cell r="BR29">
            <v>1401181</v>
          </cell>
          <cell r="BS29">
            <v>14083641</v>
          </cell>
          <cell r="BT29">
            <v>2561199.96</v>
          </cell>
          <cell r="BU29">
            <v>3397938</v>
          </cell>
          <cell r="BV29">
            <v>8291855</v>
          </cell>
          <cell r="BW29">
            <v>2055303</v>
          </cell>
          <cell r="BX29">
            <v>893716</v>
          </cell>
          <cell r="BY29">
            <v>8044229</v>
          </cell>
          <cell r="BZ29">
            <v>7635334</v>
          </cell>
          <cell r="CA29">
            <v>305661</v>
          </cell>
          <cell r="CB29">
            <v>103234</v>
          </cell>
          <cell r="CC29">
            <v>5731208.3300000001</v>
          </cell>
          <cell r="CD29">
            <v>49938554</v>
          </cell>
          <cell r="CE29">
            <v>46080367</v>
          </cell>
          <cell r="CF29">
            <v>3858187</v>
          </cell>
          <cell r="CG29">
            <v>5537540</v>
          </cell>
          <cell r="CH29">
            <v>721847</v>
          </cell>
          <cell r="CI29">
            <v>962756</v>
          </cell>
          <cell r="CJ29">
            <v>746926.51</v>
          </cell>
          <cell r="CK29">
            <v>3466283.06</v>
          </cell>
          <cell r="CL29">
            <v>9703372</v>
          </cell>
          <cell r="CM29">
            <v>1085915</v>
          </cell>
          <cell r="CN29">
            <v>173180165</v>
          </cell>
          <cell r="CO29">
            <v>72748243.359999999</v>
          </cell>
          <cell r="CP29">
            <v>70202069</v>
          </cell>
          <cell r="CQ29">
            <v>332703</v>
          </cell>
          <cell r="CR29">
            <v>2213471.36</v>
          </cell>
          <cell r="CS29">
            <v>2066730.15</v>
          </cell>
          <cell r="CT29">
            <v>11103164</v>
          </cell>
          <cell r="CU29">
            <v>3530160</v>
          </cell>
          <cell r="CV29">
            <v>567056.73</v>
          </cell>
          <cell r="CW29">
            <v>623737.25</v>
          </cell>
          <cell r="CX29">
            <v>3864279.52</v>
          </cell>
          <cell r="CY29">
            <v>4333589.0199999996</v>
          </cell>
          <cell r="CZ29">
            <v>10381039</v>
          </cell>
          <cell r="DA29">
            <v>2467730.33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2003</v>
          </cell>
          <cell r="D30">
            <v>198394</v>
          </cell>
          <cell r="E30">
            <v>9689243</v>
          </cell>
          <cell r="F30">
            <v>5288549</v>
          </cell>
          <cell r="G30">
            <v>2242841</v>
          </cell>
          <cell r="H30">
            <v>5638102</v>
          </cell>
          <cell r="I30">
            <v>9435982.0999999996</v>
          </cell>
          <cell r="J30">
            <v>8483447</v>
          </cell>
          <cell r="K30">
            <v>950520.7</v>
          </cell>
          <cell r="L30">
            <v>146133.69</v>
          </cell>
          <cell r="M30">
            <v>42042470</v>
          </cell>
          <cell r="N30">
            <v>1419570.36</v>
          </cell>
          <cell r="O30">
            <v>840803</v>
          </cell>
          <cell r="P30">
            <v>129207</v>
          </cell>
          <cell r="Q30">
            <v>238148.7</v>
          </cell>
          <cell r="R30">
            <v>3472102.86</v>
          </cell>
          <cell r="S30">
            <v>1201873.1399999999</v>
          </cell>
          <cell r="T30">
            <v>50986966</v>
          </cell>
          <cell r="U30">
            <v>15339556</v>
          </cell>
          <cell r="V30">
            <v>2118789.5299999998</v>
          </cell>
          <cell r="W30">
            <v>315657.75</v>
          </cell>
          <cell r="X30">
            <v>2104927</v>
          </cell>
          <cell r="Y30">
            <v>3512106.65</v>
          </cell>
          <cell r="Z30">
            <v>17980481.93</v>
          </cell>
          <cell r="AA30">
            <v>2538765</v>
          </cell>
          <cell r="AB30">
            <v>157500</v>
          </cell>
          <cell r="AC30">
            <v>7188346.21</v>
          </cell>
          <cell r="AD30">
            <v>19957557.199999999</v>
          </cell>
          <cell r="AE30">
            <v>19903446</v>
          </cell>
          <cell r="AF30">
            <v>54111.199999999997</v>
          </cell>
          <cell r="AG30">
            <v>801746.12</v>
          </cell>
          <cell r="AH30">
            <v>8279910</v>
          </cell>
          <cell r="AI30">
            <v>8196158</v>
          </cell>
          <cell r="AJ30">
            <v>83752</v>
          </cell>
          <cell r="AK30">
            <v>2482300.2400000002</v>
          </cell>
          <cell r="AL30">
            <v>3312623</v>
          </cell>
          <cell r="AM30">
            <v>211478</v>
          </cell>
          <cell r="AN30">
            <v>18891703.98</v>
          </cell>
          <cell r="AO30">
            <v>14533861</v>
          </cell>
          <cell r="AP30">
            <v>4357842.9800000004</v>
          </cell>
          <cell r="AQ30">
            <v>90237.31</v>
          </cell>
          <cell r="AR30">
            <v>144567.79999999999</v>
          </cell>
          <cell r="AS30">
            <v>22350716</v>
          </cell>
          <cell r="AT30">
            <v>193281968.18000001</v>
          </cell>
          <cell r="AU30">
            <v>193160000</v>
          </cell>
          <cell r="AV30">
            <v>121968.18</v>
          </cell>
          <cell r="AW30">
            <v>38263211.350000001</v>
          </cell>
          <cell r="AX30">
            <v>1118652.1200000001</v>
          </cell>
          <cell r="AY30">
            <v>565449.59</v>
          </cell>
          <cell r="AZ30">
            <v>3482061.66</v>
          </cell>
          <cell r="BA30">
            <v>14046504.859999999</v>
          </cell>
          <cell r="BB30">
            <v>1817665</v>
          </cell>
          <cell r="BC30">
            <v>2045956.06</v>
          </cell>
          <cell r="BD30">
            <v>15014037</v>
          </cell>
          <cell r="BE30">
            <v>7756124</v>
          </cell>
          <cell r="BF30">
            <v>1095218.96</v>
          </cell>
          <cell r="BG30">
            <v>3248104.56</v>
          </cell>
          <cell r="BH30">
            <v>0</v>
          </cell>
          <cell r="BI30">
            <v>5455169.7999999998</v>
          </cell>
          <cell r="BJ30">
            <v>5245054</v>
          </cell>
          <cell r="BK30">
            <v>210115.8</v>
          </cell>
          <cell r="BL30">
            <v>29227345</v>
          </cell>
          <cell r="BM30">
            <v>26198041</v>
          </cell>
          <cell r="BN30">
            <v>3029304</v>
          </cell>
          <cell r="BO30">
            <v>1625207.46</v>
          </cell>
          <cell r="BP30">
            <v>2558267.88</v>
          </cell>
          <cell r="BQ30">
            <v>3958858.97</v>
          </cell>
          <cell r="BR30">
            <v>700260</v>
          </cell>
          <cell r="BS30">
            <v>9031390</v>
          </cell>
          <cell r="BT30">
            <v>1255496.26</v>
          </cell>
          <cell r="BU30">
            <v>3474598</v>
          </cell>
          <cell r="BV30">
            <v>6377898</v>
          </cell>
          <cell r="BW30">
            <v>1538428</v>
          </cell>
          <cell r="BX30">
            <v>666936.4</v>
          </cell>
          <cell r="BY30">
            <v>4910071</v>
          </cell>
          <cell r="BZ30">
            <v>4650686</v>
          </cell>
          <cell r="CA30">
            <v>204171</v>
          </cell>
          <cell r="CB30">
            <v>55214</v>
          </cell>
          <cell r="CC30">
            <v>10646652.91</v>
          </cell>
          <cell r="CD30">
            <v>46008324</v>
          </cell>
          <cell r="CE30">
            <v>45171103</v>
          </cell>
          <cell r="CF30">
            <v>837221</v>
          </cell>
          <cell r="CG30">
            <v>4524633</v>
          </cell>
          <cell r="CH30">
            <v>458600</v>
          </cell>
          <cell r="CI30">
            <v>533680</v>
          </cell>
          <cell r="CJ30">
            <v>505872.54</v>
          </cell>
          <cell r="CK30">
            <v>2010192.95</v>
          </cell>
          <cell r="CL30">
            <v>4844679</v>
          </cell>
          <cell r="CM30">
            <v>399002</v>
          </cell>
          <cell r="CN30">
            <v>247065117</v>
          </cell>
          <cell r="CO30">
            <v>86584436.280000001</v>
          </cell>
          <cell r="CP30">
            <v>85521039</v>
          </cell>
          <cell r="CQ30">
            <v>243055</v>
          </cell>
          <cell r="CR30">
            <v>820342.28</v>
          </cell>
          <cell r="CS30">
            <v>463480.42</v>
          </cell>
          <cell r="CT30">
            <v>9569997</v>
          </cell>
          <cell r="CU30">
            <v>1009675</v>
          </cell>
          <cell r="CV30">
            <v>437126.76</v>
          </cell>
          <cell r="CW30">
            <v>586230.04</v>
          </cell>
          <cell r="CX30">
            <v>371870.56</v>
          </cell>
          <cell r="CY30">
            <v>2529075</v>
          </cell>
          <cell r="CZ30">
            <v>5240082</v>
          </cell>
          <cell r="DA30">
            <v>1473385.52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2003</v>
          </cell>
          <cell r="D31">
            <v>11222</v>
          </cell>
          <cell r="E31">
            <v>0</v>
          </cell>
          <cell r="F31">
            <v>1176154</v>
          </cell>
          <cell r="G31">
            <v>12940</v>
          </cell>
          <cell r="H31">
            <v>0</v>
          </cell>
          <cell r="I31">
            <v>0</v>
          </cell>
          <cell r="J31">
            <v>648676</v>
          </cell>
          <cell r="K31">
            <v>0</v>
          </cell>
          <cell r="L31">
            <v>0</v>
          </cell>
          <cell r="M31">
            <v>6156526</v>
          </cell>
          <cell r="N31">
            <v>0</v>
          </cell>
          <cell r="O31">
            <v>302046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4591723</v>
          </cell>
          <cell r="U31">
            <v>4893549</v>
          </cell>
          <cell r="V31">
            <v>185904.09</v>
          </cell>
          <cell r="W31">
            <v>0</v>
          </cell>
          <cell r="X31">
            <v>0</v>
          </cell>
          <cell r="Y31">
            <v>183587.81</v>
          </cell>
          <cell r="Z31">
            <v>0</v>
          </cell>
          <cell r="AA31">
            <v>0</v>
          </cell>
          <cell r="AB31">
            <v>0</v>
          </cell>
          <cell r="AC31">
            <v>3961491.47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505632</v>
          </cell>
          <cell r="AI31">
            <v>505632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1876611.25</v>
          </cell>
          <cell r="AO31">
            <v>1411154</v>
          </cell>
          <cell r="AP31">
            <v>465457.25</v>
          </cell>
          <cell r="AQ31">
            <v>0</v>
          </cell>
          <cell r="AR31">
            <v>124928.24</v>
          </cell>
          <cell r="AS31">
            <v>1260240</v>
          </cell>
          <cell r="AT31">
            <v>2740000</v>
          </cell>
          <cell r="AU31">
            <v>2740000</v>
          </cell>
          <cell r="AV31">
            <v>0</v>
          </cell>
          <cell r="AW31">
            <v>3724424.22</v>
          </cell>
          <cell r="AX31">
            <v>0</v>
          </cell>
          <cell r="AY31">
            <v>0</v>
          </cell>
          <cell r="AZ31">
            <v>361181.68</v>
          </cell>
          <cell r="BA31">
            <v>1015209.64</v>
          </cell>
          <cell r="BB31">
            <v>0</v>
          </cell>
          <cell r="BC31">
            <v>0</v>
          </cell>
          <cell r="BD31">
            <v>964273</v>
          </cell>
          <cell r="BE31">
            <v>370016</v>
          </cell>
          <cell r="BF31">
            <v>0</v>
          </cell>
          <cell r="BG31">
            <v>424499.76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2090949</v>
          </cell>
          <cell r="BT31">
            <v>0</v>
          </cell>
          <cell r="BU31">
            <v>0</v>
          </cell>
          <cell r="BV31">
            <v>1311994</v>
          </cell>
          <cell r="BW31">
            <v>0</v>
          </cell>
          <cell r="BX31">
            <v>0</v>
          </cell>
          <cell r="BY31">
            <v>116923</v>
          </cell>
          <cell r="BZ31">
            <v>116923</v>
          </cell>
          <cell r="CA31">
            <v>0</v>
          </cell>
          <cell r="CB31">
            <v>0</v>
          </cell>
          <cell r="CC31">
            <v>0</v>
          </cell>
          <cell r="CD31">
            <v>2278424</v>
          </cell>
          <cell r="CE31">
            <v>886802</v>
          </cell>
          <cell r="CF31">
            <v>1391622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2993.13</v>
          </cell>
          <cell r="CL31">
            <v>546741</v>
          </cell>
          <cell r="CM31">
            <v>0</v>
          </cell>
          <cell r="CN31">
            <v>18079551</v>
          </cell>
          <cell r="CO31">
            <v>11303124</v>
          </cell>
          <cell r="CP31">
            <v>11303124</v>
          </cell>
          <cell r="CQ31">
            <v>0</v>
          </cell>
          <cell r="CR31">
            <v>0</v>
          </cell>
          <cell r="CS31">
            <v>0</v>
          </cell>
          <cell r="CT31">
            <v>490436</v>
          </cell>
          <cell r="CU31">
            <v>406922</v>
          </cell>
          <cell r="CV31">
            <v>0</v>
          </cell>
          <cell r="CW31">
            <v>307185.34999999998</v>
          </cell>
          <cell r="CX31">
            <v>0</v>
          </cell>
          <cell r="CY31">
            <v>0</v>
          </cell>
          <cell r="CZ31">
            <v>0</v>
          </cell>
          <cell r="DA31">
            <v>192374.34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2003</v>
          </cell>
          <cell r="D32">
            <v>19168</v>
          </cell>
          <cell r="E32">
            <v>86671</v>
          </cell>
          <cell r="F32">
            <v>207210</v>
          </cell>
          <cell r="G32">
            <v>38499</v>
          </cell>
          <cell r="H32">
            <v>52618</v>
          </cell>
          <cell r="I32">
            <v>41222.120000000003</v>
          </cell>
          <cell r="J32">
            <v>82202</v>
          </cell>
          <cell r="K32">
            <v>10185.870000000001</v>
          </cell>
          <cell r="L32">
            <v>5394.86</v>
          </cell>
          <cell r="M32">
            <v>575535</v>
          </cell>
          <cell r="N32">
            <v>19235.939999999999</v>
          </cell>
          <cell r="O32">
            <v>25131</v>
          </cell>
          <cell r="P32">
            <v>0</v>
          </cell>
          <cell r="Q32">
            <v>4533.57</v>
          </cell>
          <cell r="R32">
            <v>67702.509999999995</v>
          </cell>
          <cell r="S32">
            <v>0</v>
          </cell>
          <cell r="T32">
            <v>556883</v>
          </cell>
          <cell r="U32">
            <v>487632</v>
          </cell>
          <cell r="V32">
            <v>34951.57</v>
          </cell>
          <cell r="W32">
            <v>7457.87</v>
          </cell>
          <cell r="X32">
            <v>68028</v>
          </cell>
          <cell r="Y32">
            <v>51235.67</v>
          </cell>
          <cell r="Z32">
            <v>107937.37</v>
          </cell>
          <cell r="AA32">
            <v>58535</v>
          </cell>
          <cell r="AB32">
            <v>8111</v>
          </cell>
          <cell r="AC32">
            <v>32023.11</v>
          </cell>
          <cell r="AD32">
            <v>402097.22</v>
          </cell>
          <cell r="AE32">
            <v>397709</v>
          </cell>
          <cell r="AF32">
            <v>4388.22</v>
          </cell>
          <cell r="AG32">
            <v>30465.35</v>
          </cell>
          <cell r="AH32">
            <v>47009</v>
          </cell>
          <cell r="AI32">
            <v>43120</v>
          </cell>
          <cell r="AJ32">
            <v>3889</v>
          </cell>
          <cell r="AK32">
            <v>51644.45</v>
          </cell>
          <cell r="AL32">
            <v>41307</v>
          </cell>
          <cell r="AM32">
            <v>10008</v>
          </cell>
          <cell r="AN32">
            <v>349356.71</v>
          </cell>
          <cell r="AO32">
            <v>165327</v>
          </cell>
          <cell r="AP32">
            <v>184029.71</v>
          </cell>
          <cell r="AQ32">
            <v>3170.78</v>
          </cell>
          <cell r="AR32">
            <v>8514.68</v>
          </cell>
          <cell r="AS32">
            <v>132151</v>
          </cell>
          <cell r="AT32">
            <v>3047341.47</v>
          </cell>
          <cell r="AU32">
            <v>3040000</v>
          </cell>
          <cell r="AV32">
            <v>7341.47</v>
          </cell>
          <cell r="AW32">
            <v>293682.86</v>
          </cell>
          <cell r="AX32">
            <v>29972.68</v>
          </cell>
          <cell r="AY32">
            <v>32235.16</v>
          </cell>
          <cell r="AZ32">
            <v>78795.960000000006</v>
          </cell>
          <cell r="BA32">
            <v>362183.61</v>
          </cell>
          <cell r="BB32">
            <v>10434</v>
          </cell>
          <cell r="BC32">
            <v>44327.14</v>
          </cell>
          <cell r="BD32">
            <v>149402</v>
          </cell>
          <cell r="BE32">
            <v>116807</v>
          </cell>
          <cell r="BF32">
            <v>26101.33</v>
          </cell>
          <cell r="BG32">
            <v>15799.97</v>
          </cell>
          <cell r="BH32">
            <v>0</v>
          </cell>
          <cell r="BI32">
            <v>52632.09</v>
          </cell>
          <cell r="BJ32">
            <v>42397</v>
          </cell>
          <cell r="BK32">
            <v>10235.09</v>
          </cell>
          <cell r="BL32">
            <v>224718</v>
          </cell>
          <cell r="BM32">
            <v>190593</v>
          </cell>
          <cell r="BN32">
            <v>34125</v>
          </cell>
          <cell r="BO32">
            <v>22119.35</v>
          </cell>
          <cell r="BP32">
            <v>42148.12</v>
          </cell>
          <cell r="BQ32">
            <v>49642.68</v>
          </cell>
          <cell r="BR32">
            <v>36381</v>
          </cell>
          <cell r="BS32">
            <v>102757</v>
          </cell>
          <cell r="BT32">
            <v>1806.96</v>
          </cell>
          <cell r="BU32">
            <v>86501</v>
          </cell>
          <cell r="BV32">
            <v>257555</v>
          </cell>
          <cell r="BW32">
            <v>43044</v>
          </cell>
          <cell r="BX32">
            <v>13528.13</v>
          </cell>
          <cell r="BY32">
            <v>142491</v>
          </cell>
          <cell r="BZ32">
            <v>134845</v>
          </cell>
          <cell r="CA32">
            <v>5525</v>
          </cell>
          <cell r="CB32">
            <v>2121</v>
          </cell>
          <cell r="CC32">
            <v>81524.240000000005</v>
          </cell>
          <cell r="CD32">
            <v>650975</v>
          </cell>
          <cell r="CE32">
            <v>591032</v>
          </cell>
          <cell r="CF32">
            <v>59943</v>
          </cell>
          <cell r="CG32">
            <v>115669</v>
          </cell>
          <cell r="CH32">
            <v>15614</v>
          </cell>
          <cell r="CI32">
            <v>48237</v>
          </cell>
          <cell r="CJ32">
            <v>8310.26</v>
          </cell>
          <cell r="CK32">
            <v>20791.27</v>
          </cell>
          <cell r="CL32">
            <v>46382</v>
          </cell>
          <cell r="CM32">
            <v>22969</v>
          </cell>
          <cell r="CN32">
            <v>1683159</v>
          </cell>
          <cell r="CO32">
            <v>1156348.6200000001</v>
          </cell>
          <cell r="CP32">
            <v>1143951</v>
          </cell>
          <cell r="CQ32">
            <v>6038</v>
          </cell>
          <cell r="CR32">
            <v>6359.62</v>
          </cell>
          <cell r="CS32">
            <v>6603.28</v>
          </cell>
          <cell r="CT32">
            <v>164508</v>
          </cell>
          <cell r="CU32">
            <v>17216</v>
          </cell>
          <cell r="CV32">
            <v>8081.13</v>
          </cell>
          <cell r="CW32">
            <v>19074.68</v>
          </cell>
          <cell r="CX32">
            <v>3317.45</v>
          </cell>
          <cell r="CY32">
            <v>86909.14</v>
          </cell>
          <cell r="CZ32">
            <v>273777</v>
          </cell>
          <cell r="DA32">
            <v>40722.46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2003</v>
          </cell>
          <cell r="D33">
            <v>14</v>
          </cell>
          <cell r="E33">
            <v>0</v>
          </cell>
          <cell r="F33">
            <v>19176</v>
          </cell>
          <cell r="G33">
            <v>9097</v>
          </cell>
          <cell r="H33">
            <v>5506</v>
          </cell>
          <cell r="I33">
            <v>0</v>
          </cell>
          <cell r="J33">
            <v>0</v>
          </cell>
          <cell r="K33">
            <v>385.87</v>
          </cell>
          <cell r="L33">
            <v>646.27</v>
          </cell>
          <cell r="M33">
            <v>43553</v>
          </cell>
          <cell r="N33">
            <v>6232.33</v>
          </cell>
          <cell r="O33">
            <v>0</v>
          </cell>
          <cell r="P33">
            <v>5063</v>
          </cell>
          <cell r="Q33">
            <v>27.08</v>
          </cell>
          <cell r="R33">
            <v>1635.63</v>
          </cell>
          <cell r="S33">
            <v>0</v>
          </cell>
          <cell r="T33">
            <v>0</v>
          </cell>
          <cell r="U33">
            <v>41859</v>
          </cell>
          <cell r="V33">
            <v>8789.33</v>
          </cell>
          <cell r="W33">
            <v>1020.29</v>
          </cell>
          <cell r="X33">
            <v>6761</v>
          </cell>
          <cell r="Y33">
            <v>2407.36</v>
          </cell>
          <cell r="Z33">
            <v>51016</v>
          </cell>
          <cell r="AA33">
            <v>0</v>
          </cell>
          <cell r="AB33">
            <v>0</v>
          </cell>
          <cell r="AC33">
            <v>0</v>
          </cell>
          <cell r="AD33">
            <v>27715.37</v>
          </cell>
          <cell r="AE33">
            <v>27358</v>
          </cell>
          <cell r="AF33">
            <v>357.37</v>
          </cell>
          <cell r="AG33">
            <v>0</v>
          </cell>
          <cell r="AH33">
            <v>3916</v>
          </cell>
          <cell r="AI33">
            <v>3909</v>
          </cell>
          <cell r="AJ33">
            <v>7</v>
          </cell>
          <cell r="AK33">
            <v>18737.599999999999</v>
          </cell>
          <cell r="AL33">
            <v>8378</v>
          </cell>
          <cell r="AM33">
            <v>1982</v>
          </cell>
          <cell r="AN33">
            <v>14973.9</v>
          </cell>
          <cell r="AO33">
            <v>1661</v>
          </cell>
          <cell r="AP33">
            <v>13312.9</v>
          </cell>
          <cell r="AQ33">
            <v>0</v>
          </cell>
          <cell r="AR33">
            <v>1444.56</v>
          </cell>
          <cell r="AS33">
            <v>0</v>
          </cell>
          <cell r="AT33">
            <v>0</v>
          </cell>
          <cell r="AU33">
            <v>690000</v>
          </cell>
          <cell r="AV33">
            <v>0</v>
          </cell>
          <cell r="AW33">
            <v>0</v>
          </cell>
          <cell r="AX33">
            <v>4400.1000000000004</v>
          </cell>
          <cell r="AY33">
            <v>0</v>
          </cell>
          <cell r="AZ33">
            <v>0</v>
          </cell>
          <cell r="BA33">
            <v>0</v>
          </cell>
          <cell r="BB33">
            <v>1243</v>
          </cell>
          <cell r="BC33">
            <v>1606.92</v>
          </cell>
          <cell r="BD33">
            <v>7083</v>
          </cell>
          <cell r="BE33">
            <v>6546</v>
          </cell>
          <cell r="BF33">
            <v>523.19000000000005</v>
          </cell>
          <cell r="BG33">
            <v>4165.6400000000003</v>
          </cell>
          <cell r="BH33">
            <v>0</v>
          </cell>
          <cell r="BI33">
            <v>11445.64</v>
          </cell>
          <cell r="BJ33">
            <v>10971</v>
          </cell>
          <cell r="BK33">
            <v>474.64</v>
          </cell>
          <cell r="BL33">
            <v>7262</v>
          </cell>
          <cell r="BM33">
            <v>3004</v>
          </cell>
          <cell r="BN33">
            <v>4258</v>
          </cell>
          <cell r="BO33">
            <v>4792.8</v>
          </cell>
          <cell r="BP33">
            <v>6189.12</v>
          </cell>
          <cell r="BQ33">
            <v>8768.32</v>
          </cell>
          <cell r="BR33">
            <v>61</v>
          </cell>
          <cell r="BS33">
            <v>12874</v>
          </cell>
          <cell r="BT33">
            <v>1553.99</v>
          </cell>
          <cell r="BU33">
            <v>19921</v>
          </cell>
          <cell r="BV33">
            <v>1598</v>
          </cell>
          <cell r="BW33">
            <v>11793</v>
          </cell>
          <cell r="BX33">
            <v>265.25</v>
          </cell>
          <cell r="BY33">
            <v>18065</v>
          </cell>
          <cell r="BZ33">
            <v>17295</v>
          </cell>
          <cell r="CA33">
            <v>770</v>
          </cell>
          <cell r="CB33">
            <v>0</v>
          </cell>
          <cell r="CC33">
            <v>640.95000000000005</v>
          </cell>
          <cell r="CD33">
            <v>7684</v>
          </cell>
          <cell r="CE33">
            <v>4015</v>
          </cell>
          <cell r="CF33">
            <v>3669</v>
          </cell>
          <cell r="CG33">
            <v>13047</v>
          </cell>
          <cell r="CH33">
            <v>0</v>
          </cell>
          <cell r="CI33">
            <v>1615</v>
          </cell>
          <cell r="CJ33">
            <v>0</v>
          </cell>
          <cell r="CK33">
            <v>0</v>
          </cell>
          <cell r="CL33">
            <v>0</v>
          </cell>
          <cell r="CM33">
            <v>3928</v>
          </cell>
          <cell r="CN33">
            <v>0</v>
          </cell>
          <cell r="CO33">
            <v>160211.98000000001</v>
          </cell>
          <cell r="CP33">
            <v>158964</v>
          </cell>
          <cell r="CQ33">
            <v>393</v>
          </cell>
          <cell r="CR33">
            <v>854.98</v>
          </cell>
          <cell r="CS33">
            <v>97.3</v>
          </cell>
          <cell r="CT33">
            <v>0</v>
          </cell>
          <cell r="CU33">
            <v>4204</v>
          </cell>
          <cell r="CV33">
            <v>629.55999999999995</v>
          </cell>
          <cell r="CW33">
            <v>976.29</v>
          </cell>
          <cell r="CX33">
            <v>71.209999999999994</v>
          </cell>
          <cell r="CY33">
            <v>721.09</v>
          </cell>
          <cell r="CZ33">
            <v>2392</v>
          </cell>
          <cell r="DA33">
            <v>4836.1499999999996</v>
          </cell>
        </row>
        <row r="34">
          <cell r="A34" t="str">
            <v>Total service area</v>
          </cell>
          <cell r="B34" t="str">
            <v>AREA</v>
          </cell>
          <cell r="C34">
            <v>2003</v>
          </cell>
          <cell r="D34">
            <v>380.25</v>
          </cell>
          <cell r="E34">
            <v>374</v>
          </cell>
          <cell r="F34">
            <v>201.3</v>
          </cell>
          <cell r="G34">
            <v>257.5</v>
          </cell>
          <cell r="H34">
            <v>74</v>
          </cell>
          <cell r="I34">
            <v>188.16</v>
          </cell>
          <cell r="J34">
            <v>303</v>
          </cell>
          <cell r="K34">
            <v>10.77</v>
          </cell>
          <cell r="L34">
            <v>2</v>
          </cell>
          <cell r="M34">
            <v>70</v>
          </cell>
          <cell r="N34">
            <v>4.78</v>
          </cell>
          <cell r="O34">
            <v>57.8</v>
          </cell>
          <cell r="P34">
            <v>5.3</v>
          </cell>
          <cell r="Q34">
            <v>2</v>
          </cell>
          <cell r="R34">
            <v>66</v>
          </cell>
          <cell r="S34">
            <v>21.26</v>
          </cell>
          <cell r="T34">
            <v>287</v>
          </cell>
          <cell r="U34">
            <v>120</v>
          </cell>
          <cell r="V34">
            <v>46.96</v>
          </cell>
          <cell r="W34">
            <v>99</v>
          </cell>
          <cell r="X34">
            <v>104.56</v>
          </cell>
          <cell r="Y34">
            <v>44.66</v>
          </cell>
          <cell r="Z34">
            <v>168</v>
          </cell>
          <cell r="AA34">
            <v>26.5</v>
          </cell>
          <cell r="AB34">
            <v>1.5</v>
          </cell>
          <cell r="AC34">
            <v>13600</v>
          </cell>
          <cell r="AD34">
            <v>411.5</v>
          </cell>
          <cell r="AE34">
            <v>402.5</v>
          </cell>
          <cell r="AF34">
            <v>9</v>
          </cell>
          <cell r="AG34">
            <v>68</v>
          </cell>
          <cell r="AH34">
            <v>93</v>
          </cell>
          <cell r="AI34">
            <v>89</v>
          </cell>
          <cell r="AJ34">
            <v>4</v>
          </cell>
          <cell r="AK34">
            <v>1275</v>
          </cell>
          <cell r="AL34">
            <v>280.7</v>
          </cell>
          <cell r="AM34">
            <v>93.48</v>
          </cell>
          <cell r="AN34">
            <v>426</v>
          </cell>
          <cell r="AO34">
            <v>331</v>
          </cell>
          <cell r="AP34">
            <v>95</v>
          </cell>
          <cell r="AQ34">
            <v>9.76</v>
          </cell>
          <cell r="AR34">
            <v>8.6</v>
          </cell>
          <cell r="AS34">
            <v>269</v>
          </cell>
          <cell r="AT34">
            <v>650006.19999999995</v>
          </cell>
          <cell r="AU34">
            <v>650000</v>
          </cell>
          <cell r="AV34">
            <v>6.2</v>
          </cell>
          <cell r="AW34">
            <v>1104</v>
          </cell>
          <cell r="AX34">
            <v>292</v>
          </cell>
          <cell r="AY34">
            <v>24.8</v>
          </cell>
          <cell r="AZ34">
            <v>31.62</v>
          </cell>
          <cell r="BA34">
            <v>404</v>
          </cell>
          <cell r="BB34">
            <v>27.33</v>
          </cell>
          <cell r="BC34">
            <v>77.400000000000006</v>
          </cell>
          <cell r="BD34">
            <v>421.5</v>
          </cell>
          <cell r="BE34">
            <v>21.86</v>
          </cell>
          <cell r="BF34">
            <v>20</v>
          </cell>
          <cell r="BG34">
            <v>381</v>
          </cell>
          <cell r="BH34">
            <v>0</v>
          </cell>
          <cell r="BI34">
            <v>88</v>
          </cell>
          <cell r="BJ34">
            <v>41</v>
          </cell>
          <cell r="BK34">
            <v>47</v>
          </cell>
          <cell r="BL34">
            <v>774.8</v>
          </cell>
          <cell r="BM34">
            <v>207</v>
          </cell>
          <cell r="BN34">
            <v>567.79999999999995</v>
          </cell>
          <cell r="BO34">
            <v>125</v>
          </cell>
          <cell r="BP34">
            <v>693</v>
          </cell>
          <cell r="BQ34">
            <v>330</v>
          </cell>
          <cell r="BR34">
            <v>28</v>
          </cell>
          <cell r="BS34">
            <v>143</v>
          </cell>
          <cell r="BT34">
            <v>15.5</v>
          </cell>
          <cell r="BU34">
            <v>26.56</v>
          </cell>
          <cell r="BV34">
            <v>143</v>
          </cell>
          <cell r="BW34">
            <v>35.6</v>
          </cell>
          <cell r="BX34">
            <v>15</v>
          </cell>
          <cell r="BY34">
            <v>63.9</v>
          </cell>
          <cell r="BZ34">
            <v>58.61</v>
          </cell>
          <cell r="CA34">
            <v>2.97</v>
          </cell>
          <cell r="CB34">
            <v>2.3199999999999998</v>
          </cell>
          <cell r="CC34">
            <v>123.37</v>
          </cell>
          <cell r="CD34">
            <v>619</v>
          </cell>
          <cell r="CE34">
            <v>575</v>
          </cell>
          <cell r="CF34">
            <v>44</v>
          </cell>
          <cell r="CG34">
            <v>342</v>
          </cell>
          <cell r="CH34">
            <v>13</v>
          </cell>
          <cell r="CI34">
            <v>18.7</v>
          </cell>
          <cell r="CJ34">
            <v>536</v>
          </cell>
          <cell r="CK34">
            <v>32</v>
          </cell>
          <cell r="CL34">
            <v>381.15</v>
          </cell>
          <cell r="CM34">
            <v>9</v>
          </cell>
          <cell r="CN34">
            <v>650</v>
          </cell>
          <cell r="CO34">
            <v>639.1</v>
          </cell>
          <cell r="CP34">
            <v>414.5</v>
          </cell>
          <cell r="CQ34">
            <v>3.6</v>
          </cell>
          <cell r="CR34">
            <v>221</v>
          </cell>
          <cell r="CS34">
            <v>61</v>
          </cell>
          <cell r="CT34">
            <v>656</v>
          </cell>
          <cell r="CU34">
            <v>86</v>
          </cell>
          <cell r="CV34">
            <v>14</v>
          </cell>
          <cell r="CW34">
            <v>11.5</v>
          </cell>
          <cell r="CX34">
            <v>685</v>
          </cell>
          <cell r="CY34">
            <v>49.16</v>
          </cell>
          <cell r="CZ34">
            <v>147.24</v>
          </cell>
          <cell r="DA34">
            <v>31.15</v>
          </cell>
        </row>
        <row r="35">
          <cell r="A35" t="str">
            <v>Urban service area</v>
          </cell>
          <cell r="B35" t="str">
            <v>AREAURB</v>
          </cell>
          <cell r="C35">
            <v>2003</v>
          </cell>
          <cell r="D35">
            <v>0</v>
          </cell>
          <cell r="E35">
            <v>11</v>
          </cell>
          <cell r="F35">
            <v>147.30000000000001</v>
          </cell>
          <cell r="G35">
            <v>240</v>
          </cell>
          <cell r="H35">
            <v>0</v>
          </cell>
          <cell r="I35">
            <v>90.39</v>
          </cell>
          <cell r="J35">
            <v>213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48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73</v>
          </cell>
          <cell r="X35">
            <v>38</v>
          </cell>
          <cell r="Y35">
            <v>0</v>
          </cell>
          <cell r="Z35">
            <v>133</v>
          </cell>
          <cell r="AA35">
            <v>0</v>
          </cell>
          <cell r="AB35">
            <v>0</v>
          </cell>
          <cell r="AC35">
            <v>12987</v>
          </cell>
          <cell r="AD35">
            <v>120.75</v>
          </cell>
          <cell r="AE35">
            <v>120.75</v>
          </cell>
          <cell r="AF35">
            <v>0</v>
          </cell>
          <cell r="AG35">
            <v>45</v>
          </cell>
          <cell r="AH35">
            <v>0</v>
          </cell>
          <cell r="AI35">
            <v>0</v>
          </cell>
          <cell r="AJ35">
            <v>0</v>
          </cell>
          <cell r="AK35">
            <v>1225</v>
          </cell>
          <cell r="AL35">
            <v>255.8</v>
          </cell>
          <cell r="AM35">
            <v>5.15</v>
          </cell>
          <cell r="AN35">
            <v>115</v>
          </cell>
          <cell r="AO35">
            <v>88</v>
          </cell>
          <cell r="AP35">
            <v>27</v>
          </cell>
          <cell r="AQ35">
            <v>0</v>
          </cell>
          <cell r="AR35">
            <v>0</v>
          </cell>
          <cell r="AS35">
            <v>0</v>
          </cell>
          <cell r="AT35">
            <v>650000</v>
          </cell>
          <cell r="AU35">
            <v>650000</v>
          </cell>
          <cell r="AV35">
            <v>0</v>
          </cell>
          <cell r="AW35">
            <v>650</v>
          </cell>
          <cell r="AX35">
            <v>234</v>
          </cell>
          <cell r="AY35">
            <v>0</v>
          </cell>
          <cell r="AZ35">
            <v>0</v>
          </cell>
          <cell r="BA35">
            <v>280</v>
          </cell>
          <cell r="BB35">
            <v>0</v>
          </cell>
          <cell r="BC35">
            <v>57</v>
          </cell>
          <cell r="BD35">
            <v>258.5</v>
          </cell>
          <cell r="BE35">
            <v>0</v>
          </cell>
          <cell r="BF35">
            <v>0</v>
          </cell>
          <cell r="BG35">
            <v>372.4</v>
          </cell>
          <cell r="BH35">
            <v>0</v>
          </cell>
          <cell r="BI35">
            <v>22</v>
          </cell>
          <cell r="BJ35">
            <v>0</v>
          </cell>
          <cell r="BK35">
            <v>22</v>
          </cell>
          <cell r="BL35">
            <v>511.02</v>
          </cell>
          <cell r="BM35">
            <v>0</v>
          </cell>
          <cell r="BN35">
            <v>511.02</v>
          </cell>
          <cell r="BO35">
            <v>111</v>
          </cell>
          <cell r="BP35">
            <v>549</v>
          </cell>
          <cell r="BQ35">
            <v>279</v>
          </cell>
          <cell r="BR35">
            <v>0</v>
          </cell>
          <cell r="BS35">
            <v>41</v>
          </cell>
          <cell r="BT35">
            <v>15.5</v>
          </cell>
          <cell r="BU35">
            <v>0</v>
          </cell>
          <cell r="BV35">
            <v>74.36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102.94</v>
          </cell>
          <cell r="CD35">
            <v>57</v>
          </cell>
          <cell r="CE35">
            <v>57</v>
          </cell>
          <cell r="CF35">
            <v>0</v>
          </cell>
          <cell r="CG35">
            <v>284</v>
          </cell>
          <cell r="CH35">
            <v>0</v>
          </cell>
          <cell r="CI35">
            <v>7.2</v>
          </cell>
          <cell r="CJ35">
            <v>530</v>
          </cell>
          <cell r="CK35">
            <v>0</v>
          </cell>
          <cell r="CL35">
            <v>326.14999999999998</v>
          </cell>
          <cell r="CM35">
            <v>1</v>
          </cell>
          <cell r="CN35">
            <v>0</v>
          </cell>
          <cell r="CO35">
            <v>386</v>
          </cell>
          <cell r="CP35">
            <v>175</v>
          </cell>
          <cell r="CQ35">
            <v>0</v>
          </cell>
          <cell r="CR35">
            <v>211</v>
          </cell>
          <cell r="CS35">
            <v>8</v>
          </cell>
          <cell r="CT35">
            <v>590</v>
          </cell>
          <cell r="CU35">
            <v>0</v>
          </cell>
          <cell r="CV35">
            <v>0</v>
          </cell>
          <cell r="CW35">
            <v>0</v>
          </cell>
          <cell r="CX35">
            <v>677.5</v>
          </cell>
          <cell r="CY35">
            <v>0</v>
          </cell>
          <cell r="CZ35">
            <v>76.03</v>
          </cell>
          <cell r="DA35">
            <v>0</v>
          </cell>
        </row>
        <row r="36">
          <cell r="A36" t="str">
            <v>Rural service area</v>
          </cell>
          <cell r="B36" t="str">
            <v>AREARUR</v>
          </cell>
          <cell r="C36">
            <v>2003</v>
          </cell>
          <cell r="D36">
            <v>380.25</v>
          </cell>
          <cell r="E36">
            <v>363</v>
          </cell>
          <cell r="F36">
            <v>54</v>
          </cell>
          <cell r="G36">
            <v>17.5</v>
          </cell>
          <cell r="H36">
            <v>74</v>
          </cell>
          <cell r="I36">
            <v>97.77</v>
          </cell>
          <cell r="J36">
            <v>90</v>
          </cell>
          <cell r="K36">
            <v>10.77</v>
          </cell>
          <cell r="L36">
            <v>2</v>
          </cell>
          <cell r="M36">
            <v>70</v>
          </cell>
          <cell r="N36">
            <v>4.78</v>
          </cell>
          <cell r="O36">
            <v>57.8</v>
          </cell>
          <cell r="P36">
            <v>5.3</v>
          </cell>
          <cell r="Q36">
            <v>2</v>
          </cell>
          <cell r="R36">
            <v>18</v>
          </cell>
          <cell r="S36">
            <v>21.26</v>
          </cell>
          <cell r="T36">
            <v>287</v>
          </cell>
          <cell r="U36">
            <v>120</v>
          </cell>
          <cell r="V36">
            <v>46.96</v>
          </cell>
          <cell r="W36">
            <v>26</v>
          </cell>
          <cell r="X36">
            <v>66.56</v>
          </cell>
          <cell r="Y36">
            <v>44.66</v>
          </cell>
          <cell r="Z36">
            <v>35</v>
          </cell>
          <cell r="AA36">
            <v>26.5</v>
          </cell>
          <cell r="AB36">
            <v>1.5</v>
          </cell>
          <cell r="AC36">
            <v>613</v>
          </cell>
          <cell r="AD36">
            <v>290.75</v>
          </cell>
          <cell r="AE36">
            <v>281.75</v>
          </cell>
          <cell r="AF36">
            <v>9</v>
          </cell>
          <cell r="AG36">
            <v>23</v>
          </cell>
          <cell r="AH36">
            <v>93</v>
          </cell>
          <cell r="AI36">
            <v>89</v>
          </cell>
          <cell r="AJ36">
            <v>4</v>
          </cell>
          <cell r="AK36">
            <v>50</v>
          </cell>
          <cell r="AL36">
            <v>24.9</v>
          </cell>
          <cell r="AM36">
            <v>88.33</v>
          </cell>
          <cell r="AN36">
            <v>311</v>
          </cell>
          <cell r="AO36">
            <v>243</v>
          </cell>
          <cell r="AP36">
            <v>68</v>
          </cell>
          <cell r="AQ36">
            <v>9.76</v>
          </cell>
          <cell r="AR36">
            <v>8.6</v>
          </cell>
          <cell r="AS36">
            <v>269</v>
          </cell>
          <cell r="AT36">
            <v>6.2</v>
          </cell>
          <cell r="AU36">
            <v>0</v>
          </cell>
          <cell r="AV36">
            <v>6.2</v>
          </cell>
          <cell r="AW36">
            <v>454</v>
          </cell>
          <cell r="AX36">
            <v>58</v>
          </cell>
          <cell r="AY36">
            <v>24.8</v>
          </cell>
          <cell r="AZ36">
            <v>31.62</v>
          </cell>
          <cell r="BA36">
            <v>124</v>
          </cell>
          <cell r="BB36">
            <v>27.33</v>
          </cell>
          <cell r="BC36">
            <v>20.399999999999999</v>
          </cell>
          <cell r="BD36">
            <v>163</v>
          </cell>
          <cell r="BE36">
            <v>21.86</v>
          </cell>
          <cell r="BF36">
            <v>20</v>
          </cell>
          <cell r="BG36">
            <v>8.6</v>
          </cell>
          <cell r="BH36">
            <v>0</v>
          </cell>
          <cell r="BI36">
            <v>66</v>
          </cell>
          <cell r="BJ36">
            <v>41</v>
          </cell>
          <cell r="BK36">
            <v>25</v>
          </cell>
          <cell r="BL36">
            <v>263.77999999999997</v>
          </cell>
          <cell r="BM36">
            <v>207</v>
          </cell>
          <cell r="BN36">
            <v>56.78</v>
          </cell>
          <cell r="BO36">
            <v>14</v>
          </cell>
          <cell r="BP36">
            <v>144</v>
          </cell>
          <cell r="BQ36">
            <v>51</v>
          </cell>
          <cell r="BR36">
            <v>28</v>
          </cell>
          <cell r="BS36">
            <v>102</v>
          </cell>
          <cell r="BT36">
            <v>0</v>
          </cell>
          <cell r="BU36">
            <v>26.56</v>
          </cell>
          <cell r="BV36">
            <v>68.64</v>
          </cell>
          <cell r="BW36">
            <v>35.6</v>
          </cell>
          <cell r="BX36">
            <v>15</v>
          </cell>
          <cell r="BY36">
            <v>63.9</v>
          </cell>
          <cell r="BZ36">
            <v>58.61</v>
          </cell>
          <cell r="CA36">
            <v>2.97</v>
          </cell>
          <cell r="CB36">
            <v>2.3199999999999998</v>
          </cell>
          <cell r="CC36">
            <v>20.43</v>
          </cell>
          <cell r="CD36">
            <v>562</v>
          </cell>
          <cell r="CE36">
            <v>518</v>
          </cell>
          <cell r="CF36">
            <v>44</v>
          </cell>
          <cell r="CG36">
            <v>58</v>
          </cell>
          <cell r="CH36">
            <v>13</v>
          </cell>
          <cell r="CI36">
            <v>11.5</v>
          </cell>
          <cell r="CJ36">
            <v>6</v>
          </cell>
          <cell r="CK36">
            <v>32</v>
          </cell>
          <cell r="CL36">
            <v>55</v>
          </cell>
          <cell r="CM36">
            <v>8</v>
          </cell>
          <cell r="CN36">
            <v>650</v>
          </cell>
          <cell r="CO36">
            <v>253.1</v>
          </cell>
          <cell r="CP36">
            <v>239.5</v>
          </cell>
          <cell r="CQ36">
            <v>3.6</v>
          </cell>
          <cell r="CR36">
            <v>10</v>
          </cell>
          <cell r="CS36">
            <v>53</v>
          </cell>
          <cell r="CT36">
            <v>66</v>
          </cell>
          <cell r="CU36">
            <v>86</v>
          </cell>
          <cell r="CV36">
            <v>14</v>
          </cell>
          <cell r="CW36">
            <v>11.5</v>
          </cell>
          <cell r="CX36">
            <v>7.5</v>
          </cell>
          <cell r="CY36">
            <v>49.16</v>
          </cell>
          <cell r="CZ36">
            <v>71.209999999999994</v>
          </cell>
          <cell r="DA36">
            <v>31.15</v>
          </cell>
        </row>
        <row r="37">
          <cell r="A37" t="str">
            <v>Service area population</v>
          </cell>
          <cell r="B37" t="str">
            <v>POP</v>
          </cell>
          <cell r="C37">
            <v>2003</v>
          </cell>
          <cell r="D37">
            <v>3000</v>
          </cell>
          <cell r="E37">
            <v>159914</v>
          </cell>
          <cell r="F37">
            <v>83178</v>
          </cell>
          <cell r="G37">
            <v>24000</v>
          </cell>
          <cell r="H37">
            <v>88300</v>
          </cell>
          <cell r="I37">
            <v>156900</v>
          </cell>
          <cell r="J37">
            <v>127000</v>
          </cell>
          <cell r="K37">
            <v>17500</v>
          </cell>
          <cell r="L37">
            <v>3000</v>
          </cell>
          <cell r="M37">
            <v>94769</v>
          </cell>
          <cell r="N37">
            <v>3100</v>
          </cell>
          <cell r="O37">
            <v>21100</v>
          </cell>
          <cell r="P37">
            <v>3800</v>
          </cell>
          <cell r="Q37">
            <v>1425</v>
          </cell>
          <cell r="R37">
            <v>6700</v>
          </cell>
          <cell r="S37">
            <v>23009</v>
          </cell>
          <cell r="T37">
            <v>680000</v>
          </cell>
          <cell r="U37">
            <v>208402</v>
          </cell>
          <cell r="V37">
            <v>32542</v>
          </cell>
          <cell r="W37">
            <v>7138</v>
          </cell>
          <cell r="X37">
            <v>67195</v>
          </cell>
          <cell r="Y37">
            <v>42152</v>
          </cell>
          <cell r="Z37">
            <v>27750</v>
          </cell>
          <cell r="AA37">
            <v>8790</v>
          </cell>
          <cell r="AB37">
            <v>1600</v>
          </cell>
          <cell r="AC37">
            <v>18347</v>
          </cell>
          <cell r="AD37">
            <v>103906</v>
          </cell>
          <cell r="AE37">
            <v>97200</v>
          </cell>
          <cell r="AF37">
            <v>6706</v>
          </cell>
          <cell r="AG37">
            <v>21500</v>
          </cell>
          <cell r="AH37">
            <v>112926</v>
          </cell>
          <cell r="AI37">
            <v>109704</v>
          </cell>
          <cell r="AJ37">
            <v>3222</v>
          </cell>
          <cell r="AK37">
            <v>43728</v>
          </cell>
          <cell r="AL37">
            <v>53000</v>
          </cell>
          <cell r="AM37">
            <v>5825</v>
          </cell>
          <cell r="AN37">
            <v>579258</v>
          </cell>
          <cell r="AO37">
            <v>445000</v>
          </cell>
          <cell r="AP37">
            <v>134258</v>
          </cell>
          <cell r="AQ37">
            <v>2433</v>
          </cell>
          <cell r="AR37">
            <v>10300</v>
          </cell>
          <cell r="AS37">
            <v>360000</v>
          </cell>
          <cell r="AT37">
            <v>2472200</v>
          </cell>
          <cell r="AU37">
            <v>2470000</v>
          </cell>
          <cell r="AV37">
            <v>2200</v>
          </cell>
          <cell r="AW37">
            <v>758500</v>
          </cell>
          <cell r="AX37">
            <v>29698</v>
          </cell>
          <cell r="AY37">
            <v>12000</v>
          </cell>
          <cell r="AZ37">
            <v>58000</v>
          </cell>
          <cell r="BA37">
            <v>216510</v>
          </cell>
          <cell r="BB37">
            <v>22000</v>
          </cell>
          <cell r="BC37">
            <v>21007</v>
          </cell>
          <cell r="BD37">
            <v>334000</v>
          </cell>
          <cell r="BE37">
            <v>19756</v>
          </cell>
          <cell r="BF37">
            <v>15450</v>
          </cell>
          <cell r="BG37">
            <v>47400</v>
          </cell>
          <cell r="BH37">
            <v>0</v>
          </cell>
          <cell r="BI37">
            <v>74967</v>
          </cell>
          <cell r="BJ37">
            <v>70622</v>
          </cell>
          <cell r="BK37">
            <v>4345</v>
          </cell>
          <cell r="BL37">
            <v>121281</v>
          </cell>
          <cell r="BM37">
            <v>81581</v>
          </cell>
          <cell r="BN37">
            <v>39700</v>
          </cell>
          <cell r="BO37">
            <v>13839</v>
          </cell>
          <cell r="BP37">
            <v>31000</v>
          </cell>
          <cell r="BQ37">
            <v>53000</v>
          </cell>
          <cell r="BR37">
            <v>14000</v>
          </cell>
          <cell r="BS37">
            <v>152400</v>
          </cell>
          <cell r="BT37">
            <v>26886</v>
          </cell>
          <cell r="BU37">
            <v>30000</v>
          </cell>
          <cell r="BV37">
            <v>148300</v>
          </cell>
          <cell r="BW37">
            <v>20200</v>
          </cell>
          <cell r="BX37">
            <v>6500</v>
          </cell>
          <cell r="BY37">
            <v>78565</v>
          </cell>
          <cell r="BZ37">
            <v>74740</v>
          </cell>
          <cell r="CA37">
            <v>2479</v>
          </cell>
          <cell r="CB37">
            <v>1346</v>
          </cell>
          <cell r="CC37">
            <v>18450</v>
          </cell>
          <cell r="CD37">
            <v>656000</v>
          </cell>
          <cell r="CE37">
            <v>612000</v>
          </cell>
          <cell r="CF37">
            <v>44000</v>
          </cell>
          <cell r="CG37">
            <v>78000</v>
          </cell>
          <cell r="CH37">
            <v>8125</v>
          </cell>
          <cell r="CI37">
            <v>9900</v>
          </cell>
          <cell r="CJ37">
            <v>5336</v>
          </cell>
          <cell r="CK37">
            <v>32000</v>
          </cell>
          <cell r="CL37">
            <v>109615</v>
          </cell>
          <cell r="CM37">
            <v>15140</v>
          </cell>
          <cell r="CN37">
            <v>2500000</v>
          </cell>
          <cell r="CO37">
            <v>302412</v>
          </cell>
          <cell r="CP37">
            <v>283800</v>
          </cell>
          <cell r="CQ37">
            <v>7500</v>
          </cell>
          <cell r="CR37">
            <v>11112</v>
          </cell>
          <cell r="CS37">
            <v>15000</v>
          </cell>
          <cell r="CT37">
            <v>135430</v>
          </cell>
          <cell r="CU37">
            <v>48405</v>
          </cell>
          <cell r="CV37">
            <v>6400</v>
          </cell>
          <cell r="CW37">
            <v>7411</v>
          </cell>
          <cell r="CX37">
            <v>4000</v>
          </cell>
          <cell r="CY37">
            <v>40800</v>
          </cell>
          <cell r="CZ37">
            <v>100000</v>
          </cell>
          <cell r="DA37">
            <v>33800</v>
          </cell>
        </row>
        <row r="38">
          <cell r="A38" t="str">
            <v>Municipal population</v>
          </cell>
          <cell r="B38" t="str">
            <v>POPCITY</v>
          </cell>
          <cell r="C38">
            <v>2003</v>
          </cell>
          <cell r="D38">
            <v>3000</v>
          </cell>
          <cell r="E38">
            <v>173820</v>
          </cell>
          <cell r="F38">
            <v>85488</v>
          </cell>
          <cell r="G38">
            <v>30000</v>
          </cell>
          <cell r="H38">
            <v>88300</v>
          </cell>
          <cell r="I38">
            <v>156900</v>
          </cell>
          <cell r="J38">
            <v>127000</v>
          </cell>
          <cell r="K38">
            <v>25000</v>
          </cell>
          <cell r="L38">
            <v>3000</v>
          </cell>
          <cell r="M38">
            <v>107341</v>
          </cell>
          <cell r="N38">
            <v>3100</v>
          </cell>
          <cell r="O38">
            <v>21100</v>
          </cell>
          <cell r="P38">
            <v>12500</v>
          </cell>
          <cell r="Q38">
            <v>4300</v>
          </cell>
          <cell r="R38">
            <v>5000</v>
          </cell>
          <cell r="S38">
            <v>65299</v>
          </cell>
          <cell r="T38">
            <v>680000</v>
          </cell>
          <cell r="U38">
            <v>208402</v>
          </cell>
          <cell r="V38">
            <v>62569</v>
          </cell>
          <cell r="W38">
            <v>8700</v>
          </cell>
          <cell r="X38">
            <v>97867</v>
          </cell>
          <cell r="Y38">
            <v>42152</v>
          </cell>
          <cell r="Z38">
            <v>27750</v>
          </cell>
          <cell r="AA38">
            <v>8790</v>
          </cell>
          <cell r="AB38">
            <v>1600</v>
          </cell>
          <cell r="AC38">
            <v>4090</v>
          </cell>
          <cell r="AD38">
            <v>177000</v>
          </cell>
          <cell r="AE38">
            <v>162000</v>
          </cell>
          <cell r="AF38">
            <v>15000</v>
          </cell>
          <cell r="AG38">
            <v>21500</v>
          </cell>
          <cell r="AH38">
            <v>112926</v>
          </cell>
          <cell r="AI38">
            <v>109704</v>
          </cell>
          <cell r="AJ38">
            <v>3222</v>
          </cell>
          <cell r="AK38">
            <v>43728</v>
          </cell>
          <cell r="AL38">
            <v>53000</v>
          </cell>
          <cell r="AM38">
            <v>5825</v>
          </cell>
          <cell r="AN38">
            <v>637258</v>
          </cell>
          <cell r="AO38">
            <v>503000</v>
          </cell>
          <cell r="AP38">
            <v>134258</v>
          </cell>
          <cell r="AQ38">
            <v>2433</v>
          </cell>
          <cell r="AR38">
            <v>10300</v>
          </cell>
          <cell r="AS38">
            <v>360000</v>
          </cell>
          <cell r="AT38">
            <v>2472200</v>
          </cell>
          <cell r="AU38">
            <v>2470000</v>
          </cell>
          <cell r="AV38">
            <v>2200</v>
          </cell>
          <cell r="AW38">
            <v>839200</v>
          </cell>
          <cell r="AX38">
            <v>29698</v>
          </cell>
          <cell r="AY38">
            <v>16500</v>
          </cell>
          <cell r="AZ38">
            <v>120000</v>
          </cell>
          <cell r="BA38">
            <v>216510</v>
          </cell>
          <cell r="BB38">
            <v>22000</v>
          </cell>
          <cell r="BC38">
            <v>34035</v>
          </cell>
          <cell r="BD38">
            <v>334000</v>
          </cell>
          <cell r="BE38">
            <v>24756</v>
          </cell>
          <cell r="BF38">
            <v>16450</v>
          </cell>
          <cell r="BG38">
            <v>47400</v>
          </cell>
          <cell r="BH38">
            <v>0</v>
          </cell>
          <cell r="BI38">
            <v>79831</v>
          </cell>
          <cell r="BJ38">
            <v>70622</v>
          </cell>
          <cell r="BK38">
            <v>9209</v>
          </cell>
          <cell r="BL38">
            <v>128981</v>
          </cell>
          <cell r="BM38">
            <v>81581</v>
          </cell>
          <cell r="BN38">
            <v>47400</v>
          </cell>
          <cell r="BO38">
            <v>13839</v>
          </cell>
          <cell r="BP38">
            <v>61447</v>
          </cell>
          <cell r="BQ38">
            <v>53000</v>
          </cell>
          <cell r="BR38">
            <v>18777</v>
          </cell>
          <cell r="BS38">
            <v>152400</v>
          </cell>
          <cell r="BT38">
            <v>26886</v>
          </cell>
          <cell r="BU38">
            <v>30000</v>
          </cell>
          <cell r="BV38">
            <v>148300</v>
          </cell>
          <cell r="BW38">
            <v>20200</v>
          </cell>
          <cell r="BX38">
            <v>6500</v>
          </cell>
          <cell r="BY38">
            <v>78565</v>
          </cell>
          <cell r="BZ38">
            <v>74740</v>
          </cell>
          <cell r="CA38">
            <v>2479</v>
          </cell>
          <cell r="CB38">
            <v>1346</v>
          </cell>
          <cell r="CC38">
            <v>18450</v>
          </cell>
          <cell r="CD38">
            <v>656000</v>
          </cell>
          <cell r="CE38">
            <v>612000</v>
          </cell>
          <cell r="CF38">
            <v>44000</v>
          </cell>
          <cell r="CG38">
            <v>75000</v>
          </cell>
          <cell r="CH38">
            <v>8125</v>
          </cell>
          <cell r="CI38">
            <v>16700</v>
          </cell>
          <cell r="CJ38">
            <v>5336</v>
          </cell>
          <cell r="CK38">
            <v>32000</v>
          </cell>
          <cell r="CL38">
            <v>109016</v>
          </cell>
          <cell r="CM38">
            <v>15000</v>
          </cell>
          <cell r="CN38">
            <v>2500000</v>
          </cell>
          <cell r="CO38">
            <v>385258</v>
          </cell>
          <cell r="CP38">
            <v>338500</v>
          </cell>
          <cell r="CQ38">
            <v>20600</v>
          </cell>
          <cell r="CR38">
            <v>26158</v>
          </cell>
          <cell r="CS38">
            <v>15000</v>
          </cell>
          <cell r="CT38">
            <v>135430</v>
          </cell>
          <cell r="CU38">
            <v>48405</v>
          </cell>
          <cell r="CV38">
            <v>11000</v>
          </cell>
          <cell r="CW38">
            <v>7411</v>
          </cell>
          <cell r="CX38">
            <v>9129</v>
          </cell>
          <cell r="CY38">
            <v>66000</v>
          </cell>
          <cell r="CZ38">
            <v>100000</v>
          </cell>
          <cell r="DA38">
            <v>34000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2003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0</v>
          </cell>
          <cell r="V39">
            <v>235</v>
          </cell>
          <cell r="W39">
            <v>65</v>
          </cell>
          <cell r="X39">
            <v>0</v>
          </cell>
          <cell r="Y39">
            <v>0</v>
          </cell>
          <cell r="Z39">
            <v>0</v>
          </cell>
          <cell r="AA39">
            <v>9</v>
          </cell>
          <cell r="AB39">
            <v>0</v>
          </cell>
          <cell r="AC39">
            <v>0</v>
          </cell>
          <cell r="AD39">
            <v>176</v>
          </cell>
          <cell r="AE39">
            <v>171</v>
          </cell>
          <cell r="AF39">
            <v>5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5000</v>
          </cell>
          <cell r="AL39">
            <v>0</v>
          </cell>
          <cell r="AM39">
            <v>0</v>
          </cell>
          <cell r="AN39">
            <v>58</v>
          </cell>
          <cell r="AO39">
            <v>0</v>
          </cell>
          <cell r="AP39">
            <v>58</v>
          </cell>
          <cell r="AQ39">
            <v>0</v>
          </cell>
          <cell r="AR39">
            <v>0</v>
          </cell>
          <cell r="AS39">
            <v>0</v>
          </cell>
          <cell r="AT39">
            <v>154000</v>
          </cell>
          <cell r="AU39">
            <v>154000</v>
          </cell>
          <cell r="AV39">
            <v>0</v>
          </cell>
          <cell r="AW39">
            <v>0</v>
          </cell>
          <cell r="AX39">
            <v>900</v>
          </cell>
          <cell r="AY39">
            <v>200</v>
          </cell>
          <cell r="AZ39">
            <v>0</v>
          </cell>
          <cell r="BA39">
            <v>0</v>
          </cell>
          <cell r="BB39">
            <v>0</v>
          </cell>
          <cell r="BC39">
            <v>150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525</v>
          </cell>
          <cell r="BJ39">
            <v>0</v>
          </cell>
          <cell r="BK39">
            <v>525</v>
          </cell>
          <cell r="BL39">
            <v>0</v>
          </cell>
          <cell r="BM39">
            <v>0</v>
          </cell>
          <cell r="BN39">
            <v>0</v>
          </cell>
          <cell r="BO39">
            <v>213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14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48</v>
          </cell>
          <cell r="CE39">
            <v>48</v>
          </cell>
          <cell r="CF39">
            <v>0</v>
          </cell>
          <cell r="CG39">
            <v>100</v>
          </cell>
          <cell r="CH39">
            <v>0</v>
          </cell>
          <cell r="CI39">
            <v>0</v>
          </cell>
          <cell r="CJ39">
            <v>112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1607</v>
          </cell>
          <cell r="CP39">
            <v>0</v>
          </cell>
          <cell r="CQ39">
            <v>0</v>
          </cell>
          <cell r="CR39">
            <v>1607</v>
          </cell>
          <cell r="CS39">
            <v>2000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445</v>
          </cell>
          <cell r="CZ39">
            <v>0</v>
          </cell>
          <cell r="DA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2003</v>
          </cell>
          <cell r="D40">
            <v>8722</v>
          </cell>
          <cell r="E40">
            <v>247728</v>
          </cell>
          <cell r="F40">
            <v>171280</v>
          </cell>
          <cell r="G40">
            <v>42403</v>
          </cell>
          <cell r="H40">
            <v>150623</v>
          </cell>
          <cell r="I40">
            <v>266915</v>
          </cell>
          <cell r="J40">
            <v>239745</v>
          </cell>
          <cell r="K40">
            <v>39945</v>
          </cell>
          <cell r="L40">
            <v>7754</v>
          </cell>
          <cell r="M40">
            <v>137616</v>
          </cell>
          <cell r="N40">
            <v>6176</v>
          </cell>
          <cell r="O40">
            <v>67393</v>
          </cell>
          <cell r="P40">
            <v>6221</v>
          </cell>
          <cell r="Q40">
            <v>1290</v>
          </cell>
          <cell r="R40">
            <v>14836</v>
          </cell>
          <cell r="S40">
            <v>292489</v>
          </cell>
          <cell r="T40">
            <v>1180533</v>
          </cell>
          <cell r="U40">
            <v>487</v>
          </cell>
          <cell r="V40">
            <v>66636</v>
          </cell>
          <cell r="W40">
            <v>12948</v>
          </cell>
          <cell r="X40">
            <v>86084</v>
          </cell>
          <cell r="Y40">
            <v>94740</v>
          </cell>
          <cell r="Z40">
            <v>50668</v>
          </cell>
          <cell r="AA40">
            <v>17145</v>
          </cell>
          <cell r="AB40">
            <v>12276</v>
          </cell>
          <cell r="AC40">
            <v>39692</v>
          </cell>
          <cell r="AD40">
            <v>91061</v>
          </cell>
          <cell r="AE40">
            <v>78597</v>
          </cell>
          <cell r="AF40">
            <v>12464</v>
          </cell>
          <cell r="AG40">
            <v>27834</v>
          </cell>
          <cell r="AH40">
            <v>239155</v>
          </cell>
          <cell r="AI40">
            <v>235956</v>
          </cell>
          <cell r="AJ40">
            <v>3199</v>
          </cell>
          <cell r="AK40">
            <v>75593</v>
          </cell>
          <cell r="AL40">
            <v>103035</v>
          </cell>
          <cell r="AM40">
            <v>20065</v>
          </cell>
          <cell r="AN40">
            <v>1064121.56</v>
          </cell>
          <cell r="AO40">
            <v>831345.56</v>
          </cell>
          <cell r="AP40">
            <v>232776</v>
          </cell>
          <cell r="AQ40">
            <v>7008</v>
          </cell>
          <cell r="AR40">
            <v>37643</v>
          </cell>
          <cell r="AS40">
            <v>546300</v>
          </cell>
          <cell r="AT40">
            <v>9321</v>
          </cell>
          <cell r="AU40">
            <v>4482</v>
          </cell>
          <cell r="AV40">
            <v>4839</v>
          </cell>
          <cell r="AW40">
            <v>1367738</v>
          </cell>
          <cell r="AX40">
            <v>48745</v>
          </cell>
          <cell r="AY40">
            <v>21645</v>
          </cell>
          <cell r="AZ40">
            <v>141229</v>
          </cell>
          <cell r="BA40">
            <v>322854</v>
          </cell>
          <cell r="BB40">
            <v>50701</v>
          </cell>
          <cell r="BC40">
            <v>44695</v>
          </cell>
          <cell r="BD40">
            <v>513206</v>
          </cell>
          <cell r="BE40">
            <v>32745</v>
          </cell>
          <cell r="BF40">
            <v>37705</v>
          </cell>
          <cell r="BG40">
            <v>94785</v>
          </cell>
          <cell r="BH40">
            <v>0</v>
          </cell>
          <cell r="BI40">
            <v>121170</v>
          </cell>
          <cell r="BJ40">
            <v>111815</v>
          </cell>
          <cell r="BK40">
            <v>9355</v>
          </cell>
          <cell r="BL40">
            <v>183339</v>
          </cell>
          <cell r="BM40">
            <v>124339</v>
          </cell>
          <cell r="BN40">
            <v>59000</v>
          </cell>
          <cell r="BO40">
            <v>29062</v>
          </cell>
          <cell r="BP40">
            <v>62220</v>
          </cell>
          <cell r="BQ40">
            <v>116105</v>
          </cell>
          <cell r="BR40">
            <v>26895</v>
          </cell>
          <cell r="BS40">
            <v>264086</v>
          </cell>
          <cell r="BT40">
            <v>40738</v>
          </cell>
          <cell r="BU40">
            <v>61913</v>
          </cell>
          <cell r="BV40">
            <v>228000</v>
          </cell>
          <cell r="BW40">
            <v>39960</v>
          </cell>
          <cell r="BX40">
            <v>19182</v>
          </cell>
          <cell r="BY40">
            <v>148653</v>
          </cell>
          <cell r="BZ40">
            <v>139532</v>
          </cell>
          <cell r="CA40">
            <v>6259</v>
          </cell>
          <cell r="CB40">
            <v>2862</v>
          </cell>
          <cell r="CC40">
            <v>34000</v>
          </cell>
          <cell r="CD40">
            <v>1041314</v>
          </cell>
          <cell r="CE40">
            <v>975214</v>
          </cell>
          <cell r="CF40">
            <v>66100</v>
          </cell>
          <cell r="CG40">
            <v>147</v>
          </cell>
          <cell r="CH40">
            <v>18946</v>
          </cell>
          <cell r="CI40">
            <v>31849</v>
          </cell>
          <cell r="CJ40">
            <v>20972</v>
          </cell>
          <cell r="CK40">
            <v>57359</v>
          </cell>
          <cell r="CL40">
            <v>195658</v>
          </cell>
          <cell r="CM40">
            <v>37722</v>
          </cell>
          <cell r="CN40">
            <v>4251999</v>
          </cell>
          <cell r="CO40">
            <v>415218</v>
          </cell>
          <cell r="CP40">
            <v>384900</v>
          </cell>
          <cell r="CQ40">
            <v>9374</v>
          </cell>
          <cell r="CR40">
            <v>20944</v>
          </cell>
          <cell r="CS40">
            <v>20863</v>
          </cell>
          <cell r="CT40">
            <v>216500</v>
          </cell>
          <cell r="CU40">
            <v>82946</v>
          </cell>
          <cell r="CV40">
            <v>15708</v>
          </cell>
          <cell r="CW40">
            <v>24</v>
          </cell>
          <cell r="CX40">
            <v>11235</v>
          </cell>
          <cell r="CY40">
            <v>8084203</v>
          </cell>
          <cell r="CZ40">
            <v>134089</v>
          </cell>
          <cell r="DA40">
            <v>64515</v>
          </cell>
        </row>
        <row r="41">
          <cell r="A41" t="str">
            <v>Utility summer max peak load</v>
          </cell>
          <cell r="B41" t="str">
            <v>PEAKS</v>
          </cell>
          <cell r="C41">
            <v>2003</v>
          </cell>
          <cell r="D41">
            <v>8045</v>
          </cell>
          <cell r="E41">
            <v>283771</v>
          </cell>
          <cell r="F41">
            <v>207470</v>
          </cell>
          <cell r="G41">
            <v>44756</v>
          </cell>
          <cell r="H41">
            <v>188025</v>
          </cell>
          <cell r="I41">
            <v>334138</v>
          </cell>
          <cell r="J41">
            <v>287386</v>
          </cell>
          <cell r="K41">
            <v>33926</v>
          </cell>
          <cell r="L41">
            <v>7461</v>
          </cell>
          <cell r="M41">
            <v>173485</v>
          </cell>
          <cell r="N41">
            <v>5549</v>
          </cell>
          <cell r="O41">
            <v>57786</v>
          </cell>
          <cell r="P41">
            <v>4528</v>
          </cell>
          <cell r="Q41">
            <v>1570</v>
          </cell>
          <cell r="R41">
            <v>14800</v>
          </cell>
          <cell r="S41">
            <v>355729</v>
          </cell>
          <cell r="T41">
            <v>1497890</v>
          </cell>
          <cell r="U41">
            <v>609</v>
          </cell>
          <cell r="V41">
            <v>64512</v>
          </cell>
          <cell r="W41">
            <v>11992</v>
          </cell>
          <cell r="X41">
            <v>123955</v>
          </cell>
          <cell r="Y41">
            <v>102244</v>
          </cell>
          <cell r="Z41">
            <v>50668</v>
          </cell>
          <cell r="AA41">
            <v>13785</v>
          </cell>
          <cell r="AB41">
            <v>8863</v>
          </cell>
          <cell r="AC41">
            <v>27926</v>
          </cell>
          <cell r="AD41">
            <v>89881</v>
          </cell>
          <cell r="AE41">
            <v>77513</v>
          </cell>
          <cell r="AF41">
            <v>12368</v>
          </cell>
          <cell r="AG41">
            <v>34776</v>
          </cell>
          <cell r="AH41">
            <v>259138</v>
          </cell>
          <cell r="AI41">
            <v>256010</v>
          </cell>
          <cell r="AJ41">
            <v>3128</v>
          </cell>
          <cell r="AK41">
            <v>78443</v>
          </cell>
          <cell r="AL41">
            <v>117773</v>
          </cell>
          <cell r="AM41">
            <v>18452</v>
          </cell>
          <cell r="AN41">
            <v>1240093.78</v>
          </cell>
          <cell r="AO41">
            <v>966363.78</v>
          </cell>
          <cell r="AP41">
            <v>273730</v>
          </cell>
          <cell r="AQ41">
            <v>5009</v>
          </cell>
          <cell r="AR41">
            <v>30948</v>
          </cell>
          <cell r="AS41">
            <v>661800</v>
          </cell>
          <cell r="AT41">
            <v>7170</v>
          </cell>
          <cell r="AU41">
            <v>3393</v>
          </cell>
          <cell r="AV41">
            <v>3777</v>
          </cell>
          <cell r="AW41">
            <v>1420437</v>
          </cell>
          <cell r="AX41">
            <v>40502</v>
          </cell>
          <cell r="AY41">
            <v>18412</v>
          </cell>
          <cell r="AZ41">
            <v>115981</v>
          </cell>
          <cell r="BA41">
            <v>357759</v>
          </cell>
          <cell r="BB41">
            <v>45008</v>
          </cell>
          <cell r="BC41">
            <v>35426</v>
          </cell>
          <cell r="BD41">
            <v>635806</v>
          </cell>
          <cell r="BE41">
            <v>39102</v>
          </cell>
          <cell r="BF41">
            <v>38396</v>
          </cell>
          <cell r="BG41">
            <v>105986</v>
          </cell>
          <cell r="BH41">
            <v>0</v>
          </cell>
          <cell r="BI41">
            <v>144926</v>
          </cell>
          <cell r="BJ41">
            <v>137428</v>
          </cell>
          <cell r="BK41">
            <v>7498</v>
          </cell>
          <cell r="BL41">
            <v>226693</v>
          </cell>
          <cell r="BM41">
            <v>157693</v>
          </cell>
          <cell r="BN41">
            <v>69000</v>
          </cell>
          <cell r="BO41">
            <v>36989</v>
          </cell>
          <cell r="BP41">
            <v>73156</v>
          </cell>
          <cell r="BQ41">
            <v>87633</v>
          </cell>
          <cell r="BR41">
            <v>21480</v>
          </cell>
          <cell r="BS41">
            <v>332574</v>
          </cell>
          <cell r="BT41">
            <v>43569</v>
          </cell>
          <cell r="BU41">
            <v>53830</v>
          </cell>
          <cell r="BV41">
            <v>218000</v>
          </cell>
          <cell r="BW41">
            <v>29942</v>
          </cell>
          <cell r="BX41">
            <v>11497</v>
          </cell>
          <cell r="BY41">
            <v>143722</v>
          </cell>
          <cell r="BZ41">
            <v>136818</v>
          </cell>
          <cell r="CA41">
            <v>4933</v>
          </cell>
          <cell r="CB41">
            <v>1971</v>
          </cell>
          <cell r="CC41">
            <v>38117</v>
          </cell>
          <cell r="CD41">
            <v>1413208</v>
          </cell>
          <cell r="CE41">
            <v>1340908</v>
          </cell>
          <cell r="CF41">
            <v>72300</v>
          </cell>
          <cell r="CG41">
            <v>118</v>
          </cell>
          <cell r="CH41">
            <v>16608</v>
          </cell>
          <cell r="CI41">
            <v>29127</v>
          </cell>
          <cell r="CJ41">
            <v>15713</v>
          </cell>
          <cell r="CK41">
            <v>66301</v>
          </cell>
          <cell r="CL41">
            <v>166343</v>
          </cell>
          <cell r="CM41">
            <v>41306</v>
          </cell>
          <cell r="CN41">
            <v>4820891</v>
          </cell>
          <cell r="CO41">
            <v>447099</v>
          </cell>
          <cell r="CP41">
            <v>422200</v>
          </cell>
          <cell r="CQ41">
            <v>9640</v>
          </cell>
          <cell r="CR41">
            <v>15259</v>
          </cell>
          <cell r="CS41">
            <v>19449</v>
          </cell>
          <cell r="CT41">
            <v>232507</v>
          </cell>
          <cell r="CU41">
            <v>101388</v>
          </cell>
          <cell r="CV41">
            <v>13827</v>
          </cell>
          <cell r="CW41">
            <v>25</v>
          </cell>
          <cell r="CX41">
            <v>11863</v>
          </cell>
          <cell r="CY41">
            <v>621763</v>
          </cell>
          <cell r="CZ41">
            <v>156866</v>
          </cell>
          <cell r="DA41">
            <v>71552</v>
          </cell>
        </row>
        <row r="42">
          <cell r="A42" t="str">
            <v>Utility Annual Peak load</v>
          </cell>
          <cell r="C42">
            <v>2003</v>
          </cell>
          <cell r="D42">
            <v>8722</v>
          </cell>
          <cell r="E42">
            <v>283771</v>
          </cell>
          <cell r="F42">
            <v>207470</v>
          </cell>
          <cell r="G42">
            <v>44756</v>
          </cell>
          <cell r="H42">
            <v>188025</v>
          </cell>
          <cell r="I42">
            <v>334138</v>
          </cell>
          <cell r="J42">
            <v>287386</v>
          </cell>
          <cell r="K42">
            <v>39945</v>
          </cell>
          <cell r="L42">
            <v>7754</v>
          </cell>
          <cell r="M42">
            <v>173485</v>
          </cell>
          <cell r="N42">
            <v>6176</v>
          </cell>
          <cell r="O42">
            <v>67393</v>
          </cell>
          <cell r="P42">
            <v>6221</v>
          </cell>
          <cell r="Q42">
            <v>1570</v>
          </cell>
          <cell r="R42">
            <v>14836</v>
          </cell>
          <cell r="S42">
            <v>355729</v>
          </cell>
          <cell r="T42">
            <v>1497890</v>
          </cell>
          <cell r="U42">
            <v>609</v>
          </cell>
          <cell r="V42">
            <v>66636</v>
          </cell>
          <cell r="W42">
            <v>12948</v>
          </cell>
          <cell r="X42">
            <v>123955</v>
          </cell>
          <cell r="Y42">
            <v>102244</v>
          </cell>
          <cell r="Z42">
            <v>50668</v>
          </cell>
          <cell r="AA42">
            <v>17145</v>
          </cell>
          <cell r="AB42">
            <v>12276</v>
          </cell>
          <cell r="AC42">
            <v>39692</v>
          </cell>
          <cell r="AD42">
            <v>91061</v>
          </cell>
          <cell r="AE42">
            <v>78597</v>
          </cell>
          <cell r="AF42">
            <v>12464</v>
          </cell>
          <cell r="AG42">
            <v>34776</v>
          </cell>
          <cell r="AH42">
            <v>259138</v>
          </cell>
          <cell r="AI42">
            <v>256010</v>
          </cell>
          <cell r="AJ42">
            <v>3199</v>
          </cell>
          <cell r="AK42">
            <v>78443</v>
          </cell>
          <cell r="AL42">
            <v>117773</v>
          </cell>
          <cell r="AM42">
            <v>20065</v>
          </cell>
          <cell r="AN42">
            <v>1240093.78</v>
          </cell>
          <cell r="AO42">
            <v>966363.78</v>
          </cell>
          <cell r="AP42">
            <v>273730</v>
          </cell>
          <cell r="AQ42">
            <v>7008</v>
          </cell>
          <cell r="AR42">
            <v>37643</v>
          </cell>
          <cell r="AS42">
            <v>661800</v>
          </cell>
          <cell r="AT42">
            <v>9321</v>
          </cell>
          <cell r="AU42">
            <v>4482</v>
          </cell>
          <cell r="AV42">
            <v>4839</v>
          </cell>
          <cell r="AW42">
            <v>1420437</v>
          </cell>
          <cell r="AX42">
            <v>48745</v>
          </cell>
          <cell r="AY42">
            <v>21645</v>
          </cell>
          <cell r="AZ42">
            <v>141229</v>
          </cell>
          <cell r="BA42">
            <v>357759</v>
          </cell>
          <cell r="BB42">
            <v>50701</v>
          </cell>
          <cell r="BC42">
            <v>44695</v>
          </cell>
          <cell r="BD42">
            <v>635806</v>
          </cell>
          <cell r="BE42">
            <v>39102</v>
          </cell>
          <cell r="BF42">
            <v>38396</v>
          </cell>
          <cell r="BG42">
            <v>105986</v>
          </cell>
          <cell r="BH42">
            <v>0</v>
          </cell>
          <cell r="BI42">
            <v>144926</v>
          </cell>
          <cell r="BJ42">
            <v>137428</v>
          </cell>
          <cell r="BK42">
            <v>9355</v>
          </cell>
          <cell r="BL42">
            <v>226693</v>
          </cell>
          <cell r="BM42">
            <v>157693</v>
          </cell>
          <cell r="BN42">
            <v>69000</v>
          </cell>
          <cell r="BO42">
            <v>36989</v>
          </cell>
          <cell r="BP42">
            <v>73156</v>
          </cell>
          <cell r="BQ42">
            <v>116105</v>
          </cell>
          <cell r="BR42">
            <v>26895</v>
          </cell>
          <cell r="BS42">
            <v>332574</v>
          </cell>
          <cell r="BT42">
            <v>43569</v>
          </cell>
          <cell r="BU42">
            <v>61913</v>
          </cell>
          <cell r="BV42">
            <v>228000</v>
          </cell>
          <cell r="BW42">
            <v>39960</v>
          </cell>
          <cell r="BX42">
            <v>19182</v>
          </cell>
          <cell r="BY42">
            <v>148653</v>
          </cell>
          <cell r="BZ42">
            <v>139532</v>
          </cell>
          <cell r="CA42">
            <v>6259</v>
          </cell>
          <cell r="CB42">
            <v>2862</v>
          </cell>
          <cell r="CC42">
            <v>38117</v>
          </cell>
        </row>
        <row r="43">
          <cell r="A43" t="str">
            <v>Utility average peak load</v>
          </cell>
          <cell r="B43" t="str">
            <v>PEAKA</v>
          </cell>
          <cell r="C43">
            <v>2003</v>
          </cell>
          <cell r="D43">
            <v>6304</v>
          </cell>
          <cell r="E43">
            <v>238526</v>
          </cell>
          <cell r="F43">
            <v>170365</v>
          </cell>
          <cell r="G43">
            <v>40768</v>
          </cell>
          <cell r="H43">
            <v>149800</v>
          </cell>
          <cell r="I43">
            <v>225000</v>
          </cell>
          <cell r="J43">
            <v>242596</v>
          </cell>
          <cell r="K43">
            <v>27047</v>
          </cell>
          <cell r="L43">
            <v>5329</v>
          </cell>
          <cell r="M43">
            <v>141818</v>
          </cell>
          <cell r="N43">
            <v>5422</v>
          </cell>
          <cell r="O43">
            <v>57914</v>
          </cell>
          <cell r="P43">
            <v>4768</v>
          </cell>
          <cell r="Q43">
            <v>1398</v>
          </cell>
          <cell r="R43">
            <v>13800</v>
          </cell>
          <cell r="S43">
            <v>324109</v>
          </cell>
          <cell r="T43">
            <v>1186525</v>
          </cell>
          <cell r="U43">
            <v>498</v>
          </cell>
          <cell r="V43">
            <v>61065</v>
          </cell>
          <cell r="W43">
            <v>10769</v>
          </cell>
          <cell r="X43">
            <v>91690</v>
          </cell>
          <cell r="Y43">
            <v>93338</v>
          </cell>
          <cell r="Z43">
            <v>46362</v>
          </cell>
          <cell r="AA43">
            <v>13683</v>
          </cell>
          <cell r="AB43">
            <v>1762</v>
          </cell>
          <cell r="AC43">
            <v>33809</v>
          </cell>
          <cell r="AD43">
            <v>88825</v>
          </cell>
          <cell r="AE43">
            <v>78055</v>
          </cell>
          <cell r="AF43">
            <v>10770</v>
          </cell>
          <cell r="AG43">
            <v>27019</v>
          </cell>
          <cell r="AH43">
            <v>232266</v>
          </cell>
          <cell r="AI43">
            <v>229447</v>
          </cell>
          <cell r="AJ43">
            <v>2819</v>
          </cell>
          <cell r="AK43">
            <v>69013</v>
          </cell>
          <cell r="AL43">
            <v>94612</v>
          </cell>
          <cell r="AM43">
            <v>17325</v>
          </cell>
          <cell r="AN43">
            <v>1042308.92</v>
          </cell>
          <cell r="AO43">
            <v>813210.92</v>
          </cell>
          <cell r="AP43">
            <v>229098</v>
          </cell>
          <cell r="AQ43">
            <v>4605</v>
          </cell>
          <cell r="AR43">
            <v>32206</v>
          </cell>
          <cell r="AS43">
            <v>539800</v>
          </cell>
          <cell r="AT43">
            <v>6948</v>
          </cell>
          <cell r="AU43">
            <v>3539</v>
          </cell>
          <cell r="AV43">
            <v>3409</v>
          </cell>
          <cell r="AW43">
            <v>1223486</v>
          </cell>
          <cell r="AX43">
            <v>43441</v>
          </cell>
          <cell r="AY43">
            <v>18077</v>
          </cell>
          <cell r="AZ43">
            <v>114871</v>
          </cell>
          <cell r="BA43">
            <v>311281</v>
          </cell>
          <cell r="BB43">
            <v>43903</v>
          </cell>
          <cell r="BC43">
            <v>35701</v>
          </cell>
          <cell r="BD43">
            <v>522519</v>
          </cell>
          <cell r="BE43">
            <v>34370</v>
          </cell>
          <cell r="BF43">
            <v>30000</v>
          </cell>
          <cell r="BG43">
            <v>91714</v>
          </cell>
          <cell r="BH43">
            <v>0</v>
          </cell>
          <cell r="BI43">
            <v>117360</v>
          </cell>
          <cell r="BJ43">
            <v>109803</v>
          </cell>
          <cell r="BK43">
            <v>7557</v>
          </cell>
          <cell r="BL43">
            <v>184463</v>
          </cell>
          <cell r="BM43">
            <v>126463</v>
          </cell>
          <cell r="BN43">
            <v>58000</v>
          </cell>
          <cell r="BO43">
            <v>28346</v>
          </cell>
          <cell r="BP43">
            <v>59925</v>
          </cell>
          <cell r="BQ43">
            <v>91100</v>
          </cell>
          <cell r="BR43">
            <v>21837</v>
          </cell>
          <cell r="BS43">
            <v>265619</v>
          </cell>
          <cell r="BT43">
            <v>38357</v>
          </cell>
          <cell r="BU43">
            <v>51120</v>
          </cell>
          <cell r="BV43">
            <v>198000</v>
          </cell>
          <cell r="BW43">
            <v>30488</v>
          </cell>
          <cell r="BX43">
            <v>14483</v>
          </cell>
          <cell r="BY43">
            <v>131276</v>
          </cell>
          <cell r="BZ43">
            <v>123931</v>
          </cell>
          <cell r="CA43">
            <v>5189</v>
          </cell>
          <cell r="CB43">
            <v>2156</v>
          </cell>
          <cell r="CC43">
            <v>32995</v>
          </cell>
          <cell r="CD43">
            <v>1080411</v>
          </cell>
          <cell r="CE43">
            <v>1017511</v>
          </cell>
          <cell r="CF43">
            <v>62900</v>
          </cell>
          <cell r="CG43">
            <v>114</v>
          </cell>
          <cell r="CH43">
            <v>15664</v>
          </cell>
          <cell r="CI43">
            <v>22694</v>
          </cell>
          <cell r="CJ43">
            <v>15737</v>
          </cell>
          <cell r="CK43">
            <v>56602</v>
          </cell>
          <cell r="CL43">
            <v>167524</v>
          </cell>
          <cell r="CM43">
            <v>36251</v>
          </cell>
          <cell r="CN43">
            <v>4081585</v>
          </cell>
          <cell r="CO43">
            <v>395114</v>
          </cell>
          <cell r="CP43">
            <v>371185</v>
          </cell>
          <cell r="CQ43">
            <v>8318</v>
          </cell>
          <cell r="CR43">
            <v>15611</v>
          </cell>
          <cell r="CS43">
            <v>17721</v>
          </cell>
          <cell r="CT43">
            <v>207133</v>
          </cell>
          <cell r="CU43">
            <v>80575</v>
          </cell>
          <cell r="CV43">
            <v>14274</v>
          </cell>
          <cell r="CW43">
            <v>24</v>
          </cell>
          <cell r="CX43">
            <v>10704</v>
          </cell>
          <cell r="CY43">
            <v>7043886</v>
          </cell>
          <cell r="CZ43">
            <v>129409</v>
          </cell>
          <cell r="DA43">
            <v>64051</v>
          </cell>
        </row>
        <row r="44">
          <cell r="A44" t="str">
            <v>Total circuit kms of line</v>
          </cell>
          <cell r="B44" t="str">
            <v>KMC</v>
          </cell>
          <cell r="C44">
            <v>2003</v>
          </cell>
          <cell r="D44">
            <v>92.5</v>
          </cell>
          <cell r="E44">
            <v>1317</v>
          </cell>
          <cell r="F44">
            <v>776.4</v>
          </cell>
          <cell r="G44">
            <v>432</v>
          </cell>
          <cell r="H44">
            <v>471</v>
          </cell>
          <cell r="I44">
            <v>1363.9</v>
          </cell>
          <cell r="J44">
            <v>1078.7</v>
          </cell>
          <cell r="K44">
            <v>138.80000000000001</v>
          </cell>
          <cell r="L44">
            <v>27.5</v>
          </cell>
          <cell r="M44">
            <v>743.9</v>
          </cell>
          <cell r="N44">
            <v>21</v>
          </cell>
          <cell r="O44">
            <v>283</v>
          </cell>
          <cell r="P44">
            <v>28</v>
          </cell>
          <cell r="Q44">
            <v>7.6</v>
          </cell>
          <cell r="R44">
            <v>140</v>
          </cell>
          <cell r="S44">
            <v>132.19999999999999</v>
          </cell>
          <cell r="T44">
            <v>4937</v>
          </cell>
          <cell r="U44">
            <v>1167.3</v>
          </cell>
          <cell r="V44">
            <v>254</v>
          </cell>
          <cell r="W44">
            <v>133.19999999999999</v>
          </cell>
          <cell r="X44">
            <v>445.3</v>
          </cell>
          <cell r="Y44">
            <v>274.89999999999998</v>
          </cell>
          <cell r="Z44">
            <v>473.1</v>
          </cell>
          <cell r="AA44">
            <v>84.6</v>
          </cell>
          <cell r="AB44">
            <v>8.1</v>
          </cell>
          <cell r="AC44">
            <v>1828.6</v>
          </cell>
          <cell r="AD44">
            <v>870.6</v>
          </cell>
          <cell r="AE44">
            <v>833.6</v>
          </cell>
          <cell r="AF44">
            <v>37</v>
          </cell>
          <cell r="AG44">
            <v>232</v>
          </cell>
          <cell r="AH44">
            <v>921.1</v>
          </cell>
          <cell r="AI44">
            <v>890</v>
          </cell>
          <cell r="AJ44">
            <v>31.1</v>
          </cell>
          <cell r="AK44">
            <v>1631</v>
          </cell>
          <cell r="AL44">
            <v>1229.5999999999999</v>
          </cell>
          <cell r="AM44">
            <v>68.400000000000006</v>
          </cell>
          <cell r="AN44">
            <v>3180</v>
          </cell>
          <cell r="AO44">
            <v>2458</v>
          </cell>
          <cell r="AP44">
            <v>722</v>
          </cell>
          <cell r="AQ44">
            <v>22.6</v>
          </cell>
          <cell r="AR44">
            <v>65.2</v>
          </cell>
          <cell r="AS44">
            <v>2286</v>
          </cell>
          <cell r="AT44">
            <v>119060.4</v>
          </cell>
          <cell r="AU44">
            <v>119040</v>
          </cell>
          <cell r="AV44">
            <v>20.399999999999999</v>
          </cell>
          <cell r="AW44">
            <v>4830</v>
          </cell>
          <cell r="AX44">
            <v>590</v>
          </cell>
          <cell r="AY44">
            <v>98</v>
          </cell>
          <cell r="AZ44">
            <v>348</v>
          </cell>
          <cell r="BA44">
            <v>1719</v>
          </cell>
          <cell r="BB44">
            <v>100</v>
          </cell>
          <cell r="BC44">
            <v>652</v>
          </cell>
          <cell r="BD44">
            <v>2481</v>
          </cell>
          <cell r="BE44">
            <v>108</v>
          </cell>
          <cell r="BF44">
            <v>105.6</v>
          </cell>
          <cell r="BG44">
            <v>711</v>
          </cell>
          <cell r="BH44">
            <v>0</v>
          </cell>
          <cell r="BI44">
            <v>976.3</v>
          </cell>
          <cell r="BJ44">
            <v>619</v>
          </cell>
          <cell r="BK44">
            <v>357.3</v>
          </cell>
          <cell r="BL44">
            <v>2050</v>
          </cell>
          <cell r="BM44">
            <v>777</v>
          </cell>
          <cell r="BN44">
            <v>1273</v>
          </cell>
          <cell r="BO44">
            <v>315</v>
          </cell>
          <cell r="BP44">
            <v>749</v>
          </cell>
          <cell r="BQ44">
            <v>560</v>
          </cell>
          <cell r="BR44">
            <v>370</v>
          </cell>
          <cell r="BS44">
            <v>1285</v>
          </cell>
          <cell r="BT44">
            <v>147.5</v>
          </cell>
          <cell r="BU44">
            <v>286.3</v>
          </cell>
          <cell r="BV44">
            <v>1538</v>
          </cell>
          <cell r="BW44">
            <v>147.4</v>
          </cell>
          <cell r="BX44">
            <v>128</v>
          </cell>
          <cell r="BY44">
            <v>529.1</v>
          </cell>
          <cell r="BZ44">
            <v>495</v>
          </cell>
          <cell r="CA44">
            <v>23.3</v>
          </cell>
          <cell r="CB44">
            <v>10.8</v>
          </cell>
          <cell r="CC44">
            <v>268</v>
          </cell>
          <cell r="CD44">
            <v>6488.4</v>
          </cell>
          <cell r="CE44">
            <v>6112</v>
          </cell>
          <cell r="CF44">
            <v>376.4</v>
          </cell>
          <cell r="CG44">
            <v>710</v>
          </cell>
          <cell r="CH44">
            <v>70</v>
          </cell>
          <cell r="CI44">
            <v>85</v>
          </cell>
          <cell r="CJ44">
            <v>210.5</v>
          </cell>
          <cell r="CK44">
            <v>232</v>
          </cell>
          <cell r="CL44">
            <v>1349.3</v>
          </cell>
          <cell r="CM44">
            <v>135.1</v>
          </cell>
          <cell r="CN44">
            <v>16781</v>
          </cell>
          <cell r="CO44">
            <v>1675.4</v>
          </cell>
          <cell r="CP44">
            <v>1401</v>
          </cell>
          <cell r="CQ44">
            <v>30.5</v>
          </cell>
          <cell r="CR44">
            <v>243.9</v>
          </cell>
          <cell r="CS44">
            <v>201.8</v>
          </cell>
          <cell r="CT44">
            <v>1306</v>
          </cell>
          <cell r="CU44">
            <v>417.7</v>
          </cell>
          <cell r="CV44">
            <v>122</v>
          </cell>
          <cell r="CW44">
            <v>65.2</v>
          </cell>
          <cell r="CX44">
            <v>34.700000000000003</v>
          </cell>
          <cell r="CY44">
            <v>415.2</v>
          </cell>
          <cell r="CZ44">
            <v>928.1</v>
          </cell>
          <cell r="DA44">
            <v>247.7</v>
          </cell>
        </row>
        <row r="45">
          <cell r="A45" t="str">
            <v>Overhead circuit kms of line</v>
          </cell>
          <cell r="B45" t="str">
            <v>KMCO</v>
          </cell>
          <cell r="C45">
            <v>2003</v>
          </cell>
          <cell r="D45">
            <v>92</v>
          </cell>
          <cell r="E45">
            <v>615</v>
          </cell>
          <cell r="F45">
            <v>607.5</v>
          </cell>
          <cell r="G45">
            <v>405</v>
          </cell>
          <cell r="H45">
            <v>274</v>
          </cell>
          <cell r="I45">
            <v>808.8</v>
          </cell>
          <cell r="J45">
            <v>727.2</v>
          </cell>
          <cell r="K45">
            <v>77.3</v>
          </cell>
          <cell r="L45">
            <v>26</v>
          </cell>
          <cell r="M45">
            <v>525</v>
          </cell>
          <cell r="N45">
            <v>17</v>
          </cell>
          <cell r="O45">
            <v>210</v>
          </cell>
          <cell r="P45">
            <v>15.6</v>
          </cell>
          <cell r="Q45">
            <v>6.4</v>
          </cell>
          <cell r="R45">
            <v>135</v>
          </cell>
          <cell r="S45">
            <v>86.6</v>
          </cell>
          <cell r="T45">
            <v>1684</v>
          </cell>
          <cell r="U45">
            <v>819.6</v>
          </cell>
          <cell r="V45">
            <v>202.9</v>
          </cell>
          <cell r="W45">
            <v>122.6</v>
          </cell>
          <cell r="X45">
            <v>234</v>
          </cell>
          <cell r="Y45">
            <v>184.8</v>
          </cell>
          <cell r="Z45">
            <v>18.399999999999999</v>
          </cell>
          <cell r="AA45">
            <v>76.599999999999994</v>
          </cell>
          <cell r="AB45">
            <v>6.3</v>
          </cell>
          <cell r="AC45">
            <v>1827.5</v>
          </cell>
          <cell r="AD45">
            <v>695.6</v>
          </cell>
          <cell r="AE45">
            <v>660.6</v>
          </cell>
          <cell r="AF45">
            <v>35</v>
          </cell>
          <cell r="AG45">
            <v>177.4</v>
          </cell>
          <cell r="AH45">
            <v>411.7</v>
          </cell>
          <cell r="AI45">
            <v>401</v>
          </cell>
          <cell r="AJ45">
            <v>10.7</v>
          </cell>
          <cell r="AK45">
            <v>1553</v>
          </cell>
          <cell r="AL45">
            <v>871.5</v>
          </cell>
          <cell r="AM45">
            <v>57.4</v>
          </cell>
          <cell r="AN45">
            <v>1612</v>
          </cell>
          <cell r="AO45">
            <v>1100</v>
          </cell>
          <cell r="AP45">
            <v>512</v>
          </cell>
          <cell r="AQ45">
            <v>20.100000000000001</v>
          </cell>
          <cell r="AR45">
            <v>56.6</v>
          </cell>
          <cell r="AS45">
            <v>737</v>
          </cell>
          <cell r="AT45">
            <v>114860</v>
          </cell>
          <cell r="AU45">
            <v>114840</v>
          </cell>
          <cell r="AV45">
            <v>20</v>
          </cell>
          <cell r="AW45">
            <v>3040</v>
          </cell>
          <cell r="AX45">
            <v>495</v>
          </cell>
          <cell r="AY45">
            <v>88</v>
          </cell>
          <cell r="AZ45">
            <v>242</v>
          </cell>
          <cell r="BA45">
            <v>974</v>
          </cell>
          <cell r="BB45">
            <v>93</v>
          </cell>
          <cell r="BC45">
            <v>579</v>
          </cell>
          <cell r="BD45">
            <v>1260</v>
          </cell>
          <cell r="BE45">
            <v>85</v>
          </cell>
          <cell r="BF45">
            <v>75.5</v>
          </cell>
          <cell r="BG45">
            <v>521</v>
          </cell>
          <cell r="BH45">
            <v>0</v>
          </cell>
          <cell r="BI45">
            <v>577.70000000000005</v>
          </cell>
          <cell r="BJ45">
            <v>235</v>
          </cell>
          <cell r="BK45">
            <v>342.7</v>
          </cell>
          <cell r="BL45">
            <v>1563</v>
          </cell>
          <cell r="BM45">
            <v>463</v>
          </cell>
          <cell r="BN45">
            <v>1100</v>
          </cell>
          <cell r="BO45">
            <v>252</v>
          </cell>
          <cell r="BP45">
            <v>678</v>
          </cell>
          <cell r="BQ45">
            <v>500</v>
          </cell>
          <cell r="BR45">
            <v>365</v>
          </cell>
          <cell r="BS45">
            <v>525</v>
          </cell>
          <cell r="BT45">
            <v>86.5</v>
          </cell>
          <cell r="BU45">
            <v>240.8</v>
          </cell>
          <cell r="BV45">
            <v>813</v>
          </cell>
          <cell r="BW45">
            <v>127.5</v>
          </cell>
          <cell r="BX45">
            <v>117</v>
          </cell>
          <cell r="BY45">
            <v>377.7</v>
          </cell>
          <cell r="BZ45">
            <v>349</v>
          </cell>
          <cell r="CA45">
            <v>17.899999999999999</v>
          </cell>
          <cell r="CB45">
            <v>10.8</v>
          </cell>
          <cell r="CC45">
            <v>259.8</v>
          </cell>
          <cell r="CD45">
            <v>2224.4</v>
          </cell>
          <cell r="CE45">
            <v>2085</v>
          </cell>
          <cell r="CF45">
            <v>139.4</v>
          </cell>
          <cell r="CG45">
            <v>604</v>
          </cell>
          <cell r="CH45">
            <v>68</v>
          </cell>
          <cell r="CI45">
            <v>76</v>
          </cell>
          <cell r="CJ45">
            <v>204.5</v>
          </cell>
          <cell r="CK45">
            <v>174</v>
          </cell>
          <cell r="CL45">
            <v>895.2</v>
          </cell>
          <cell r="CM45">
            <v>95.9</v>
          </cell>
          <cell r="CN45">
            <v>9120</v>
          </cell>
          <cell r="CO45">
            <v>1186.2</v>
          </cell>
          <cell r="CP45">
            <v>954</v>
          </cell>
          <cell r="CQ45">
            <v>19.5</v>
          </cell>
          <cell r="CR45">
            <v>212.7</v>
          </cell>
          <cell r="CS45">
            <v>118.1</v>
          </cell>
          <cell r="CT45">
            <v>926</v>
          </cell>
          <cell r="CU45">
            <v>323.89999999999998</v>
          </cell>
          <cell r="CV45">
            <v>114</v>
          </cell>
          <cell r="CW45">
            <v>53.2</v>
          </cell>
          <cell r="CX45">
            <v>28.4</v>
          </cell>
          <cell r="CY45">
            <v>334.8</v>
          </cell>
          <cell r="CZ45">
            <v>463.3</v>
          </cell>
          <cell r="DA45">
            <v>148.6</v>
          </cell>
        </row>
        <row r="46">
          <cell r="A46" t="str">
            <v>Underground circuit kms ofline</v>
          </cell>
          <cell r="B46" t="str">
            <v>KMCU</v>
          </cell>
          <cell r="C46">
            <v>2003</v>
          </cell>
          <cell r="D46">
            <v>0.5</v>
          </cell>
          <cell r="E46">
            <v>702</v>
          </cell>
          <cell r="F46">
            <v>168.9</v>
          </cell>
          <cell r="G46">
            <v>27</v>
          </cell>
          <cell r="H46">
            <v>197</v>
          </cell>
          <cell r="I46">
            <v>555.1</v>
          </cell>
          <cell r="J46">
            <v>351.5</v>
          </cell>
          <cell r="K46">
            <v>61.5</v>
          </cell>
          <cell r="L46">
            <v>1.5</v>
          </cell>
          <cell r="M46">
            <v>218.9</v>
          </cell>
          <cell r="N46">
            <v>4</v>
          </cell>
          <cell r="O46">
            <v>73</v>
          </cell>
          <cell r="P46">
            <v>12.4</v>
          </cell>
          <cell r="Q46">
            <v>1.2</v>
          </cell>
          <cell r="R46">
            <v>5</v>
          </cell>
          <cell r="S46">
            <v>45.6</v>
          </cell>
          <cell r="T46">
            <v>3253</v>
          </cell>
          <cell r="U46">
            <v>347.7</v>
          </cell>
          <cell r="V46">
            <v>51.1</v>
          </cell>
          <cell r="W46">
            <v>10.6</v>
          </cell>
          <cell r="X46">
            <v>211.3</v>
          </cell>
          <cell r="Y46">
            <v>90.1</v>
          </cell>
          <cell r="Z46">
            <v>454.7</v>
          </cell>
          <cell r="AA46">
            <v>8</v>
          </cell>
          <cell r="AB46">
            <v>1.8</v>
          </cell>
          <cell r="AC46">
            <v>1.1000000000000001</v>
          </cell>
          <cell r="AD46">
            <v>175</v>
          </cell>
          <cell r="AE46">
            <v>173</v>
          </cell>
          <cell r="AF46">
            <v>2</v>
          </cell>
          <cell r="AG46">
            <v>54.6</v>
          </cell>
          <cell r="AH46">
            <v>509.4</v>
          </cell>
          <cell r="AI46">
            <v>489</v>
          </cell>
          <cell r="AJ46">
            <v>20.399999999999999</v>
          </cell>
          <cell r="AK46">
            <v>78</v>
          </cell>
          <cell r="AL46">
            <v>358.1</v>
          </cell>
          <cell r="AM46">
            <v>11</v>
          </cell>
          <cell r="AN46">
            <v>1568</v>
          </cell>
          <cell r="AO46">
            <v>1358</v>
          </cell>
          <cell r="AP46">
            <v>210</v>
          </cell>
          <cell r="AQ46">
            <v>2.5</v>
          </cell>
          <cell r="AR46">
            <v>8.6</v>
          </cell>
          <cell r="AS46">
            <v>1549</v>
          </cell>
          <cell r="AT46">
            <v>4200.3999999999996</v>
          </cell>
          <cell r="AU46">
            <v>4200</v>
          </cell>
          <cell r="AV46">
            <v>0.4</v>
          </cell>
          <cell r="AW46">
            <v>1790</v>
          </cell>
          <cell r="AX46">
            <v>95</v>
          </cell>
          <cell r="AY46">
            <v>10</v>
          </cell>
          <cell r="AZ46">
            <v>106</v>
          </cell>
          <cell r="BA46">
            <v>745</v>
          </cell>
          <cell r="BB46">
            <v>7</v>
          </cell>
          <cell r="BC46">
            <v>73</v>
          </cell>
          <cell r="BD46">
            <v>1221</v>
          </cell>
          <cell r="BE46">
            <v>23</v>
          </cell>
          <cell r="BF46">
            <v>30.1</v>
          </cell>
          <cell r="BG46">
            <v>190</v>
          </cell>
          <cell r="BH46">
            <v>0</v>
          </cell>
          <cell r="BI46">
            <v>398.6</v>
          </cell>
          <cell r="BJ46">
            <v>384</v>
          </cell>
          <cell r="BK46">
            <v>14.6</v>
          </cell>
          <cell r="BL46">
            <v>487</v>
          </cell>
          <cell r="BM46">
            <v>314</v>
          </cell>
          <cell r="BN46">
            <v>173</v>
          </cell>
          <cell r="BO46">
            <v>63</v>
          </cell>
          <cell r="BP46">
            <v>71</v>
          </cell>
          <cell r="BQ46">
            <v>60</v>
          </cell>
          <cell r="BR46">
            <v>5</v>
          </cell>
          <cell r="BS46">
            <v>760</v>
          </cell>
          <cell r="BT46">
            <v>61</v>
          </cell>
          <cell r="BU46">
            <v>45.5</v>
          </cell>
          <cell r="BV46">
            <v>725</v>
          </cell>
          <cell r="BW46">
            <v>19.899999999999999</v>
          </cell>
          <cell r="BX46">
            <v>11</v>
          </cell>
          <cell r="BY46">
            <v>151.4</v>
          </cell>
          <cell r="BZ46">
            <v>146</v>
          </cell>
          <cell r="CA46">
            <v>5.4</v>
          </cell>
          <cell r="CB46">
            <v>0</v>
          </cell>
          <cell r="CC46">
            <v>8.1999999999999993</v>
          </cell>
          <cell r="CD46">
            <v>4264</v>
          </cell>
          <cell r="CE46">
            <v>4027</v>
          </cell>
          <cell r="CF46">
            <v>237</v>
          </cell>
          <cell r="CG46">
            <v>106</v>
          </cell>
          <cell r="CH46">
            <v>2</v>
          </cell>
          <cell r="CI46">
            <v>9</v>
          </cell>
          <cell r="CJ46">
            <v>6</v>
          </cell>
          <cell r="CK46">
            <v>58</v>
          </cell>
          <cell r="CL46">
            <v>454.1</v>
          </cell>
          <cell r="CM46">
            <v>39.200000000000003</v>
          </cell>
          <cell r="CN46">
            <v>7661</v>
          </cell>
          <cell r="CO46">
            <v>489.2</v>
          </cell>
          <cell r="CP46">
            <v>447</v>
          </cell>
          <cell r="CQ46">
            <v>11</v>
          </cell>
          <cell r="CR46">
            <v>31.2</v>
          </cell>
          <cell r="CS46">
            <v>83.7</v>
          </cell>
          <cell r="CT46">
            <v>380</v>
          </cell>
          <cell r="CU46">
            <v>93.8</v>
          </cell>
          <cell r="CV46">
            <v>8</v>
          </cell>
          <cell r="CW46">
            <v>12</v>
          </cell>
          <cell r="CX46">
            <v>6.3</v>
          </cell>
          <cell r="CY46">
            <v>80.400000000000006</v>
          </cell>
          <cell r="CZ46">
            <v>464.8</v>
          </cell>
          <cell r="DA46">
            <v>99.1</v>
          </cell>
        </row>
        <row r="47">
          <cell r="A47" t="str">
            <v>Circuit kilometers 3 phase</v>
          </cell>
          <cell r="B47" t="str">
            <v>KMC3</v>
          </cell>
          <cell r="C47">
            <v>2003</v>
          </cell>
          <cell r="D47">
            <v>47</v>
          </cell>
          <cell r="E47">
            <v>647</v>
          </cell>
          <cell r="F47">
            <v>450.2</v>
          </cell>
          <cell r="G47">
            <v>202</v>
          </cell>
          <cell r="H47">
            <v>232</v>
          </cell>
          <cell r="I47">
            <v>661.2</v>
          </cell>
          <cell r="J47">
            <v>460.7</v>
          </cell>
          <cell r="K47">
            <v>67.5</v>
          </cell>
          <cell r="L47">
            <v>15.9</v>
          </cell>
          <cell r="M47">
            <v>467.3</v>
          </cell>
          <cell r="N47">
            <v>10</v>
          </cell>
          <cell r="O47">
            <v>91</v>
          </cell>
          <cell r="P47">
            <v>10.6</v>
          </cell>
          <cell r="Q47">
            <v>5.2</v>
          </cell>
          <cell r="R47">
            <v>0</v>
          </cell>
          <cell r="S47">
            <v>64.3</v>
          </cell>
          <cell r="T47">
            <v>2976</v>
          </cell>
          <cell r="U47">
            <v>680.9</v>
          </cell>
          <cell r="V47">
            <v>145</v>
          </cell>
          <cell r="W47">
            <v>30.8</v>
          </cell>
          <cell r="X47">
            <v>166.2</v>
          </cell>
          <cell r="Y47">
            <v>145.9</v>
          </cell>
          <cell r="Z47">
            <v>0</v>
          </cell>
          <cell r="AA47">
            <v>48.5</v>
          </cell>
          <cell r="AB47">
            <v>3.5</v>
          </cell>
          <cell r="AC47">
            <v>0</v>
          </cell>
          <cell r="AD47">
            <v>19.399999999999999</v>
          </cell>
          <cell r="AE47">
            <v>0</v>
          </cell>
          <cell r="AF47">
            <v>19.399999999999999</v>
          </cell>
          <cell r="AG47">
            <v>106.7</v>
          </cell>
          <cell r="AH47">
            <v>426.6</v>
          </cell>
          <cell r="AI47">
            <v>420</v>
          </cell>
          <cell r="AJ47">
            <v>6.6</v>
          </cell>
          <cell r="AK47">
            <v>592</v>
          </cell>
          <cell r="AL47">
            <v>380.7</v>
          </cell>
          <cell r="AM47">
            <v>27.3</v>
          </cell>
          <cell r="AN47">
            <v>1860</v>
          </cell>
          <cell r="AO47">
            <v>1510</v>
          </cell>
          <cell r="AP47">
            <v>350</v>
          </cell>
          <cell r="AQ47">
            <v>8</v>
          </cell>
          <cell r="AR47">
            <v>42.8</v>
          </cell>
          <cell r="AS47">
            <v>993</v>
          </cell>
          <cell r="AT47">
            <v>44929</v>
          </cell>
          <cell r="AU47">
            <v>44920</v>
          </cell>
          <cell r="AV47">
            <v>9</v>
          </cell>
          <cell r="AW47">
            <v>2660</v>
          </cell>
          <cell r="AX47">
            <v>290</v>
          </cell>
          <cell r="AY47">
            <v>61</v>
          </cell>
          <cell r="AZ47">
            <v>252</v>
          </cell>
          <cell r="BA47">
            <v>738</v>
          </cell>
          <cell r="BB47">
            <v>58</v>
          </cell>
          <cell r="BC47">
            <v>149</v>
          </cell>
          <cell r="BD47">
            <v>1168</v>
          </cell>
          <cell r="BE47">
            <v>64.5</v>
          </cell>
          <cell r="BF47">
            <v>69</v>
          </cell>
          <cell r="BG47">
            <v>368</v>
          </cell>
          <cell r="BH47">
            <v>0</v>
          </cell>
          <cell r="BI47">
            <v>290.3</v>
          </cell>
          <cell r="BJ47">
            <v>259</v>
          </cell>
          <cell r="BK47">
            <v>31.3</v>
          </cell>
          <cell r="BL47">
            <v>854</v>
          </cell>
          <cell r="BM47">
            <v>404</v>
          </cell>
          <cell r="BN47">
            <v>450</v>
          </cell>
          <cell r="BO47">
            <v>170</v>
          </cell>
          <cell r="BP47">
            <v>369</v>
          </cell>
          <cell r="BQ47">
            <v>373</v>
          </cell>
          <cell r="BR47">
            <v>230</v>
          </cell>
          <cell r="BS47">
            <v>688</v>
          </cell>
          <cell r="BT47">
            <v>83</v>
          </cell>
          <cell r="BU47">
            <v>209</v>
          </cell>
          <cell r="BV47">
            <v>295</v>
          </cell>
          <cell r="BW47">
            <v>94.1</v>
          </cell>
          <cell r="BX47">
            <v>84</v>
          </cell>
          <cell r="BY47">
            <v>343.1</v>
          </cell>
          <cell r="BZ47">
            <v>323</v>
          </cell>
          <cell r="CA47">
            <v>13.4</v>
          </cell>
          <cell r="CB47">
            <v>6.7</v>
          </cell>
          <cell r="CC47">
            <v>174.9</v>
          </cell>
          <cell r="CD47">
            <v>2539.1999999999998</v>
          </cell>
          <cell r="CE47">
            <v>2409</v>
          </cell>
          <cell r="CF47">
            <v>130.19999999999999</v>
          </cell>
          <cell r="CG47">
            <v>446</v>
          </cell>
          <cell r="CH47">
            <v>49</v>
          </cell>
          <cell r="CI47">
            <v>42</v>
          </cell>
          <cell r="CJ47">
            <v>71.8</v>
          </cell>
          <cell r="CK47">
            <v>158</v>
          </cell>
          <cell r="CL47">
            <v>767.6</v>
          </cell>
          <cell r="CM47">
            <v>77.900000000000006</v>
          </cell>
          <cell r="CN47">
            <v>0</v>
          </cell>
          <cell r="CO47">
            <v>887</v>
          </cell>
          <cell r="CP47">
            <v>799</v>
          </cell>
          <cell r="CQ47">
            <v>16.2</v>
          </cell>
          <cell r="CR47">
            <v>71.8</v>
          </cell>
          <cell r="CS47">
            <v>85.4</v>
          </cell>
          <cell r="CT47">
            <v>868</v>
          </cell>
          <cell r="CU47">
            <v>268.8</v>
          </cell>
          <cell r="CV47">
            <v>86</v>
          </cell>
          <cell r="CW47">
            <v>45.4</v>
          </cell>
          <cell r="CX47">
            <v>19.3</v>
          </cell>
          <cell r="CY47">
            <v>258.39999999999998</v>
          </cell>
          <cell r="CZ47">
            <v>419</v>
          </cell>
          <cell r="DA47">
            <v>139.69999999999999</v>
          </cell>
        </row>
        <row r="48">
          <cell r="A48" t="str">
            <v>Circuit kilometers 2 phase</v>
          </cell>
          <cell r="B48" t="str">
            <v>KMC2</v>
          </cell>
          <cell r="C48">
            <v>2003</v>
          </cell>
          <cell r="D48">
            <v>0</v>
          </cell>
          <cell r="E48">
            <v>0</v>
          </cell>
          <cell r="F48">
            <v>3.5</v>
          </cell>
          <cell r="G48">
            <v>19</v>
          </cell>
          <cell r="H48">
            <v>0</v>
          </cell>
          <cell r="I48">
            <v>0</v>
          </cell>
          <cell r="J48">
            <v>2</v>
          </cell>
          <cell r="K48">
            <v>0</v>
          </cell>
          <cell r="L48">
            <v>2.2000000000000002</v>
          </cell>
          <cell r="M48">
            <v>2.5</v>
          </cell>
          <cell r="N48">
            <v>1</v>
          </cell>
          <cell r="O48">
            <v>0</v>
          </cell>
          <cell r="P48">
            <v>1.6</v>
          </cell>
          <cell r="Q48">
            <v>0</v>
          </cell>
          <cell r="R48">
            <v>0</v>
          </cell>
          <cell r="S48">
            <v>1.3</v>
          </cell>
          <cell r="T48">
            <v>91</v>
          </cell>
          <cell r="U48">
            <v>26.2</v>
          </cell>
          <cell r="V48">
            <v>4</v>
          </cell>
          <cell r="W48">
            <v>0.7</v>
          </cell>
          <cell r="X48">
            <v>0.1</v>
          </cell>
          <cell r="Y48">
            <v>5.7</v>
          </cell>
          <cell r="Z48">
            <v>0</v>
          </cell>
          <cell r="AA48">
            <v>8.8000000000000007</v>
          </cell>
          <cell r="AB48">
            <v>0.2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0.3</v>
          </cell>
          <cell r="AH48">
            <v>0</v>
          </cell>
          <cell r="AI48">
            <v>0</v>
          </cell>
          <cell r="AJ48">
            <v>0</v>
          </cell>
          <cell r="AK48">
            <v>59</v>
          </cell>
          <cell r="AL48">
            <v>0</v>
          </cell>
          <cell r="AM48">
            <v>0</v>
          </cell>
          <cell r="AN48">
            <v>79.5</v>
          </cell>
          <cell r="AO48">
            <v>79</v>
          </cell>
          <cell r="AP48">
            <v>0.5</v>
          </cell>
          <cell r="AQ48">
            <v>4</v>
          </cell>
          <cell r="AR48">
            <v>0</v>
          </cell>
          <cell r="AS48">
            <v>20</v>
          </cell>
          <cell r="AT48">
            <v>3560</v>
          </cell>
          <cell r="AU48">
            <v>3560</v>
          </cell>
          <cell r="AV48">
            <v>0</v>
          </cell>
          <cell r="AW48">
            <v>200</v>
          </cell>
          <cell r="AX48">
            <v>4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49</v>
          </cell>
          <cell r="BD48">
            <v>0</v>
          </cell>
          <cell r="BE48">
            <v>0</v>
          </cell>
          <cell r="BF48">
            <v>12</v>
          </cell>
          <cell r="BG48">
            <v>26</v>
          </cell>
          <cell r="BH48">
            <v>0</v>
          </cell>
          <cell r="BI48">
            <v>367.1</v>
          </cell>
          <cell r="BJ48">
            <v>360</v>
          </cell>
          <cell r="BK48">
            <v>7.1</v>
          </cell>
          <cell r="BL48">
            <v>2</v>
          </cell>
          <cell r="BM48">
            <v>2</v>
          </cell>
          <cell r="BN48">
            <v>0</v>
          </cell>
          <cell r="BO48">
            <v>6</v>
          </cell>
          <cell r="BP48">
            <v>0</v>
          </cell>
          <cell r="BQ48">
            <v>7</v>
          </cell>
          <cell r="BR48">
            <v>0</v>
          </cell>
          <cell r="BS48">
            <v>0</v>
          </cell>
          <cell r="BT48">
            <v>0</v>
          </cell>
          <cell r="BU48">
            <v>5.7</v>
          </cell>
          <cell r="BV48">
            <v>0</v>
          </cell>
          <cell r="BW48">
            <v>1.5</v>
          </cell>
          <cell r="BX48">
            <v>0</v>
          </cell>
          <cell r="BY48">
            <v>20.2</v>
          </cell>
          <cell r="BZ48">
            <v>19</v>
          </cell>
          <cell r="CA48">
            <v>1.2</v>
          </cell>
          <cell r="CB48">
            <v>0</v>
          </cell>
          <cell r="CC48">
            <v>0</v>
          </cell>
          <cell r="CD48">
            <v>50</v>
          </cell>
          <cell r="CE48">
            <v>50</v>
          </cell>
          <cell r="CF48">
            <v>0</v>
          </cell>
          <cell r="CG48">
            <v>10</v>
          </cell>
          <cell r="CH48">
            <v>1</v>
          </cell>
          <cell r="CI48">
            <v>0</v>
          </cell>
          <cell r="CJ48">
            <v>0</v>
          </cell>
          <cell r="CK48">
            <v>16</v>
          </cell>
          <cell r="CL48">
            <v>0</v>
          </cell>
          <cell r="CM48">
            <v>0</v>
          </cell>
          <cell r="CN48">
            <v>0</v>
          </cell>
          <cell r="CO48">
            <v>21.3</v>
          </cell>
          <cell r="CP48">
            <v>20</v>
          </cell>
          <cell r="CQ48">
            <v>0.3</v>
          </cell>
          <cell r="CR48">
            <v>1</v>
          </cell>
          <cell r="CS48">
            <v>6.6</v>
          </cell>
          <cell r="CT48">
            <v>39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0.5</v>
          </cell>
          <cell r="CZ48">
            <v>7</v>
          </cell>
          <cell r="DA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2003</v>
          </cell>
          <cell r="D49">
            <v>45.5</v>
          </cell>
          <cell r="E49">
            <v>670</v>
          </cell>
          <cell r="F49">
            <v>322.7</v>
          </cell>
          <cell r="G49">
            <v>211</v>
          </cell>
          <cell r="H49">
            <v>236</v>
          </cell>
          <cell r="I49">
            <v>702.8</v>
          </cell>
          <cell r="J49">
            <v>616</v>
          </cell>
          <cell r="K49">
            <v>71.3</v>
          </cell>
          <cell r="L49">
            <v>9.4</v>
          </cell>
          <cell r="M49">
            <v>273.5</v>
          </cell>
          <cell r="N49">
            <v>10</v>
          </cell>
          <cell r="O49">
            <v>192</v>
          </cell>
          <cell r="P49">
            <v>15.8</v>
          </cell>
          <cell r="Q49">
            <v>2.4</v>
          </cell>
          <cell r="R49">
            <v>0</v>
          </cell>
          <cell r="S49">
            <v>116.5</v>
          </cell>
          <cell r="T49">
            <v>1870</v>
          </cell>
          <cell r="U49">
            <v>459.9</v>
          </cell>
          <cell r="V49">
            <v>105</v>
          </cell>
          <cell r="W49">
            <v>101.7</v>
          </cell>
          <cell r="X49">
            <v>279</v>
          </cell>
          <cell r="Y49">
            <v>123.3</v>
          </cell>
          <cell r="Z49">
            <v>0</v>
          </cell>
          <cell r="AA49">
            <v>27.3</v>
          </cell>
          <cell r="AB49">
            <v>2.5</v>
          </cell>
          <cell r="AC49">
            <v>0</v>
          </cell>
          <cell r="AD49">
            <v>15.5</v>
          </cell>
          <cell r="AE49">
            <v>0</v>
          </cell>
          <cell r="AF49">
            <v>15.5</v>
          </cell>
          <cell r="AG49">
            <v>125</v>
          </cell>
          <cell r="AH49">
            <v>494.5</v>
          </cell>
          <cell r="AI49">
            <v>470</v>
          </cell>
          <cell r="AJ49">
            <v>24.5</v>
          </cell>
          <cell r="AK49">
            <v>980</v>
          </cell>
          <cell r="AL49">
            <v>848.9</v>
          </cell>
          <cell r="AM49">
            <v>41.1</v>
          </cell>
          <cell r="AN49">
            <v>1239</v>
          </cell>
          <cell r="AO49">
            <v>868</v>
          </cell>
          <cell r="AP49">
            <v>371</v>
          </cell>
          <cell r="AQ49">
            <v>10.6</v>
          </cell>
          <cell r="AR49">
            <v>20.9</v>
          </cell>
          <cell r="AS49">
            <v>1276</v>
          </cell>
          <cell r="AT49">
            <v>70571.399999999994</v>
          </cell>
          <cell r="AU49">
            <v>70560</v>
          </cell>
          <cell r="AV49">
            <v>11.4</v>
          </cell>
          <cell r="AW49">
            <v>1970</v>
          </cell>
          <cell r="AX49">
            <v>296</v>
          </cell>
          <cell r="AY49">
            <v>37</v>
          </cell>
          <cell r="AZ49">
            <v>96</v>
          </cell>
          <cell r="BA49">
            <v>987</v>
          </cell>
          <cell r="BB49">
            <v>42</v>
          </cell>
          <cell r="BC49">
            <v>107</v>
          </cell>
          <cell r="BD49">
            <v>1313</v>
          </cell>
          <cell r="BE49">
            <v>43</v>
          </cell>
          <cell r="BF49">
            <v>24.6</v>
          </cell>
          <cell r="BG49">
            <v>318</v>
          </cell>
          <cell r="BH49">
            <v>0</v>
          </cell>
          <cell r="BI49">
            <v>304.3</v>
          </cell>
          <cell r="BJ49">
            <v>0</v>
          </cell>
          <cell r="BK49">
            <v>304.3</v>
          </cell>
          <cell r="BL49">
            <v>1194</v>
          </cell>
          <cell r="BM49">
            <v>371</v>
          </cell>
          <cell r="BN49">
            <v>823</v>
          </cell>
          <cell r="BO49">
            <v>139</v>
          </cell>
          <cell r="BP49">
            <v>380</v>
          </cell>
          <cell r="BQ49">
            <v>180</v>
          </cell>
          <cell r="BR49">
            <v>170</v>
          </cell>
          <cell r="BS49">
            <v>597</v>
          </cell>
          <cell r="BT49">
            <v>64.5</v>
          </cell>
          <cell r="BU49">
            <v>71.599999999999994</v>
          </cell>
          <cell r="BV49">
            <v>206.7</v>
          </cell>
          <cell r="BW49">
            <v>51.8</v>
          </cell>
          <cell r="BX49">
            <v>44</v>
          </cell>
          <cell r="BY49">
            <v>165.8</v>
          </cell>
          <cell r="BZ49">
            <v>153</v>
          </cell>
          <cell r="CA49">
            <v>8.6999999999999993</v>
          </cell>
          <cell r="CB49">
            <v>4.0999999999999996</v>
          </cell>
          <cell r="CC49">
            <v>93.1</v>
          </cell>
          <cell r="CD49">
            <v>3042.2</v>
          </cell>
          <cell r="CE49">
            <v>2796</v>
          </cell>
          <cell r="CF49">
            <v>246.2</v>
          </cell>
          <cell r="CG49">
            <v>254</v>
          </cell>
          <cell r="CH49">
            <v>20</v>
          </cell>
          <cell r="CI49">
            <v>43</v>
          </cell>
          <cell r="CJ49">
            <v>138.69999999999999</v>
          </cell>
          <cell r="CK49">
            <v>58</v>
          </cell>
          <cell r="CL49">
            <v>581.6</v>
          </cell>
          <cell r="CM49">
            <v>57.2</v>
          </cell>
          <cell r="CN49">
            <v>0</v>
          </cell>
          <cell r="CO49">
            <v>320.10000000000002</v>
          </cell>
          <cell r="CP49">
            <v>135</v>
          </cell>
          <cell r="CQ49">
            <v>14</v>
          </cell>
          <cell r="CR49">
            <v>171.1</v>
          </cell>
          <cell r="CS49">
            <v>109.8</v>
          </cell>
          <cell r="CT49">
            <v>398</v>
          </cell>
          <cell r="CU49">
            <v>148.9</v>
          </cell>
          <cell r="CV49">
            <v>36</v>
          </cell>
          <cell r="CW49">
            <v>19.8</v>
          </cell>
          <cell r="CX49">
            <v>15.3</v>
          </cell>
          <cell r="CY49">
            <v>156.19999999999999</v>
          </cell>
          <cell r="CZ49">
            <v>502.1</v>
          </cell>
          <cell r="DA49">
            <v>106.3</v>
          </cell>
        </row>
        <row r="50">
          <cell r="A50" t="str">
            <v>No transmission transformers</v>
          </cell>
          <cell r="B50" t="str">
            <v>NTRST</v>
          </cell>
          <cell r="C50">
            <v>2003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1471</v>
          </cell>
          <cell r="T50">
            <v>0</v>
          </cell>
          <cell r="U50">
            <v>10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</v>
          </cell>
          <cell r="AS50">
            <v>2</v>
          </cell>
          <cell r="AT50">
            <v>256</v>
          </cell>
          <cell r="AU50">
            <v>256</v>
          </cell>
          <cell r="AV50">
            <v>0</v>
          </cell>
          <cell r="AW50">
            <v>23</v>
          </cell>
          <cell r="AX50">
            <v>0</v>
          </cell>
          <cell r="AY50">
            <v>0</v>
          </cell>
          <cell r="AZ50">
            <v>0</v>
          </cell>
          <cell r="BA50">
            <v>14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16</v>
          </cell>
          <cell r="CE50">
            <v>16</v>
          </cell>
          <cell r="CF50">
            <v>0</v>
          </cell>
          <cell r="CG50">
            <v>8</v>
          </cell>
          <cell r="CH50">
            <v>0</v>
          </cell>
          <cell r="CI50">
            <v>9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2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8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2003</v>
          </cell>
          <cell r="D51">
            <v>4</v>
          </cell>
          <cell r="E51">
            <v>39</v>
          </cell>
          <cell r="F51">
            <v>23</v>
          </cell>
          <cell r="G51">
            <v>0</v>
          </cell>
          <cell r="H51">
            <v>5</v>
          </cell>
          <cell r="I51">
            <v>44</v>
          </cell>
          <cell r="J51">
            <v>8</v>
          </cell>
          <cell r="K51">
            <v>6</v>
          </cell>
          <cell r="L51">
            <v>0</v>
          </cell>
          <cell r="M51">
            <v>20</v>
          </cell>
          <cell r="N51">
            <v>4</v>
          </cell>
          <cell r="O51">
            <v>11</v>
          </cell>
          <cell r="P51">
            <v>1</v>
          </cell>
          <cell r="Q51">
            <v>0</v>
          </cell>
          <cell r="R51">
            <v>17</v>
          </cell>
          <cell r="S51">
            <v>0</v>
          </cell>
          <cell r="T51">
            <v>108</v>
          </cell>
          <cell r="U51">
            <v>30</v>
          </cell>
          <cell r="V51">
            <v>10</v>
          </cell>
          <cell r="W51">
            <v>0</v>
          </cell>
          <cell r="X51">
            <v>7</v>
          </cell>
          <cell r="Y51">
            <v>11</v>
          </cell>
          <cell r="Z51">
            <v>7</v>
          </cell>
          <cell r="AA51">
            <v>0</v>
          </cell>
          <cell r="AB51">
            <v>0</v>
          </cell>
          <cell r="AC51">
            <v>0</v>
          </cell>
          <cell r="AD51">
            <v>37</v>
          </cell>
          <cell r="AE51">
            <v>30</v>
          </cell>
          <cell r="AF51">
            <v>7</v>
          </cell>
          <cell r="AG51">
            <v>0</v>
          </cell>
          <cell r="AH51">
            <v>1</v>
          </cell>
          <cell r="AI51">
            <v>0</v>
          </cell>
          <cell r="AJ51">
            <v>1</v>
          </cell>
          <cell r="AK51">
            <v>18</v>
          </cell>
          <cell r="AL51">
            <v>70</v>
          </cell>
          <cell r="AM51">
            <v>0</v>
          </cell>
          <cell r="AN51">
            <v>48</v>
          </cell>
          <cell r="AO51">
            <v>48</v>
          </cell>
          <cell r="AP51">
            <v>0</v>
          </cell>
          <cell r="AQ51">
            <v>0</v>
          </cell>
          <cell r="AR51">
            <v>3</v>
          </cell>
          <cell r="AS51">
            <v>26</v>
          </cell>
          <cell r="AT51">
            <v>1682</v>
          </cell>
          <cell r="AU51">
            <v>1682</v>
          </cell>
          <cell r="AV51">
            <v>0</v>
          </cell>
          <cell r="AW51">
            <v>137</v>
          </cell>
          <cell r="AX51">
            <v>15</v>
          </cell>
          <cell r="AY51">
            <v>0</v>
          </cell>
          <cell r="AZ51">
            <v>34</v>
          </cell>
          <cell r="BA51">
            <v>7</v>
          </cell>
          <cell r="BB51">
            <v>0</v>
          </cell>
          <cell r="BC51">
            <v>7</v>
          </cell>
          <cell r="BD51">
            <v>46</v>
          </cell>
          <cell r="BE51">
            <v>0</v>
          </cell>
          <cell r="BF51">
            <v>6</v>
          </cell>
          <cell r="BG51">
            <v>8</v>
          </cell>
          <cell r="BH51">
            <v>0</v>
          </cell>
          <cell r="BI51">
            <v>100</v>
          </cell>
          <cell r="BJ51">
            <v>100</v>
          </cell>
          <cell r="BK51">
            <v>0</v>
          </cell>
          <cell r="BL51">
            <v>9</v>
          </cell>
          <cell r="BM51">
            <v>0</v>
          </cell>
          <cell r="BN51">
            <v>9</v>
          </cell>
          <cell r="BO51">
            <v>32</v>
          </cell>
          <cell r="BP51">
            <v>14</v>
          </cell>
          <cell r="BQ51">
            <v>20</v>
          </cell>
          <cell r="BR51">
            <v>0</v>
          </cell>
          <cell r="BS51">
            <v>38</v>
          </cell>
          <cell r="BT51">
            <v>0</v>
          </cell>
          <cell r="BU51">
            <v>0</v>
          </cell>
          <cell r="BV51">
            <v>16</v>
          </cell>
          <cell r="BW51">
            <v>11</v>
          </cell>
          <cell r="BX51">
            <v>5</v>
          </cell>
          <cell r="BY51">
            <v>39</v>
          </cell>
          <cell r="BZ51">
            <v>37</v>
          </cell>
          <cell r="CA51">
            <v>2</v>
          </cell>
          <cell r="CB51">
            <v>0</v>
          </cell>
          <cell r="CC51">
            <v>7</v>
          </cell>
          <cell r="CD51">
            <v>25</v>
          </cell>
          <cell r="CE51">
            <v>16</v>
          </cell>
          <cell r="CF51">
            <v>9</v>
          </cell>
          <cell r="CG51">
            <v>33</v>
          </cell>
          <cell r="CH51">
            <v>5</v>
          </cell>
          <cell r="CI51">
            <v>0</v>
          </cell>
          <cell r="CJ51">
            <v>0</v>
          </cell>
          <cell r="CK51">
            <v>0</v>
          </cell>
          <cell r="CL51">
            <v>33</v>
          </cell>
          <cell r="CM51">
            <v>5</v>
          </cell>
          <cell r="CN51">
            <v>0</v>
          </cell>
          <cell r="CO51">
            <v>65</v>
          </cell>
          <cell r="CP51">
            <v>58</v>
          </cell>
          <cell r="CQ51">
            <v>3</v>
          </cell>
          <cell r="CR51">
            <v>4</v>
          </cell>
          <cell r="CS51">
            <v>3</v>
          </cell>
          <cell r="CT51">
            <v>32</v>
          </cell>
          <cell r="CU51">
            <v>522</v>
          </cell>
          <cell r="CV51">
            <v>6</v>
          </cell>
          <cell r="CW51">
            <v>4</v>
          </cell>
          <cell r="CX51">
            <v>0</v>
          </cell>
          <cell r="CY51">
            <v>28</v>
          </cell>
          <cell r="CZ51">
            <v>14</v>
          </cell>
          <cell r="DA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2003</v>
          </cell>
          <cell r="D52">
            <v>324</v>
          </cell>
          <cell r="E52">
            <v>8306</v>
          </cell>
          <cell r="F52">
            <v>4706</v>
          </cell>
          <cell r="G52">
            <v>2631</v>
          </cell>
          <cell r="H52">
            <v>3034</v>
          </cell>
          <cell r="I52">
            <v>8507</v>
          </cell>
          <cell r="J52">
            <v>6657</v>
          </cell>
          <cell r="K52">
            <v>787</v>
          </cell>
          <cell r="L52">
            <v>1</v>
          </cell>
          <cell r="M52">
            <v>3446</v>
          </cell>
          <cell r="N52">
            <v>239</v>
          </cell>
          <cell r="O52">
            <v>1958</v>
          </cell>
          <cell r="P52">
            <v>263</v>
          </cell>
          <cell r="Q52">
            <v>66</v>
          </cell>
          <cell r="R52">
            <v>600</v>
          </cell>
          <cell r="S52">
            <v>1453</v>
          </cell>
          <cell r="T52">
            <v>24635</v>
          </cell>
          <cell r="U52">
            <v>7846</v>
          </cell>
          <cell r="V52">
            <v>1563</v>
          </cell>
          <cell r="W52">
            <v>608</v>
          </cell>
          <cell r="X52">
            <v>2971</v>
          </cell>
          <cell r="Y52">
            <v>2418</v>
          </cell>
          <cell r="Z52">
            <v>2491</v>
          </cell>
          <cell r="AA52">
            <v>788</v>
          </cell>
          <cell r="AB52">
            <v>113</v>
          </cell>
          <cell r="AC52">
            <v>5238</v>
          </cell>
          <cell r="AD52">
            <v>5484</v>
          </cell>
          <cell r="AE52">
            <v>5066</v>
          </cell>
          <cell r="AF52">
            <v>418</v>
          </cell>
          <cell r="AG52">
            <v>1499</v>
          </cell>
          <cell r="AH52">
            <v>5006</v>
          </cell>
          <cell r="AI52">
            <v>4758</v>
          </cell>
          <cell r="AJ52">
            <v>248</v>
          </cell>
          <cell r="AK52">
            <v>6344</v>
          </cell>
          <cell r="AL52">
            <v>3478</v>
          </cell>
          <cell r="AM52">
            <v>592</v>
          </cell>
          <cell r="AN52">
            <v>23227</v>
          </cell>
          <cell r="AO52">
            <v>17295</v>
          </cell>
          <cell r="AP52">
            <v>5932</v>
          </cell>
          <cell r="AQ52">
            <v>173</v>
          </cell>
          <cell r="AR52">
            <v>732</v>
          </cell>
          <cell r="AS52">
            <v>12671</v>
          </cell>
          <cell r="AT52">
            <v>505790</v>
          </cell>
          <cell r="AU52">
            <v>505619</v>
          </cell>
          <cell r="AV52">
            <v>171</v>
          </cell>
          <cell r="AW52">
            <v>38377</v>
          </cell>
          <cell r="AX52">
            <v>3016</v>
          </cell>
          <cell r="AY52">
            <v>690</v>
          </cell>
          <cell r="AZ52">
            <v>2200</v>
          </cell>
          <cell r="BA52">
            <v>9204</v>
          </cell>
          <cell r="BB52">
            <v>590</v>
          </cell>
          <cell r="BC52">
            <v>1703</v>
          </cell>
          <cell r="BD52">
            <v>14311</v>
          </cell>
          <cell r="BE52">
            <v>1102</v>
          </cell>
          <cell r="BF52">
            <v>1070</v>
          </cell>
          <cell r="BG52">
            <v>3863</v>
          </cell>
          <cell r="BH52">
            <v>0</v>
          </cell>
          <cell r="BI52">
            <v>3725</v>
          </cell>
          <cell r="BJ52">
            <v>3075</v>
          </cell>
          <cell r="BK52">
            <v>650</v>
          </cell>
          <cell r="BL52">
            <v>8102</v>
          </cell>
          <cell r="BM52">
            <v>4060</v>
          </cell>
          <cell r="BN52">
            <v>4042</v>
          </cell>
          <cell r="BO52">
            <v>1603</v>
          </cell>
          <cell r="BP52">
            <v>4950</v>
          </cell>
          <cell r="BQ52">
            <v>3890</v>
          </cell>
          <cell r="BR52">
            <v>725</v>
          </cell>
          <cell r="BS52">
            <v>7500</v>
          </cell>
          <cell r="BT52">
            <v>1225</v>
          </cell>
          <cell r="BU52">
            <v>1673</v>
          </cell>
          <cell r="BV52">
            <v>5687</v>
          </cell>
          <cell r="BW52">
            <v>1592</v>
          </cell>
          <cell r="BX52">
            <v>688</v>
          </cell>
          <cell r="BY52">
            <v>3548</v>
          </cell>
          <cell r="BZ52">
            <v>3112</v>
          </cell>
          <cell r="CA52">
            <v>298</v>
          </cell>
          <cell r="CB52">
            <v>138</v>
          </cell>
          <cell r="CC52">
            <v>2030</v>
          </cell>
          <cell r="CD52">
            <v>31565</v>
          </cell>
          <cell r="CE52">
            <v>29344</v>
          </cell>
          <cell r="CF52">
            <v>2221</v>
          </cell>
          <cell r="CG52">
            <v>5500</v>
          </cell>
          <cell r="CH52">
            <v>425</v>
          </cell>
          <cell r="CI52">
            <v>960</v>
          </cell>
          <cell r="CJ52">
            <v>901</v>
          </cell>
          <cell r="CK52">
            <v>1231</v>
          </cell>
          <cell r="CL52">
            <v>6743</v>
          </cell>
          <cell r="CM52">
            <v>865</v>
          </cell>
          <cell r="CN52">
            <v>59055</v>
          </cell>
          <cell r="CO52">
            <v>14385</v>
          </cell>
          <cell r="CP52">
            <v>12400</v>
          </cell>
          <cell r="CQ52">
            <v>328</v>
          </cell>
          <cell r="CR52">
            <v>1657</v>
          </cell>
          <cell r="CS52">
            <v>1210</v>
          </cell>
          <cell r="CT52">
            <v>8693</v>
          </cell>
          <cell r="CU52">
            <v>1959</v>
          </cell>
          <cell r="CV52">
            <v>671</v>
          </cell>
          <cell r="CW52">
            <v>417</v>
          </cell>
          <cell r="CX52">
            <v>300</v>
          </cell>
          <cell r="CY52">
            <v>2885</v>
          </cell>
          <cell r="CZ52">
            <v>4751</v>
          </cell>
          <cell r="DA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2003</v>
          </cell>
          <cell r="D53">
            <v>68.180000000000007</v>
          </cell>
          <cell r="E53">
            <v>0.57999999999999996</v>
          </cell>
          <cell r="F53">
            <v>79.010000000000005</v>
          </cell>
          <cell r="G53">
            <v>65</v>
          </cell>
          <cell r="H53">
            <v>63</v>
          </cell>
          <cell r="I53">
            <v>72.7</v>
          </cell>
          <cell r="J53">
            <v>72.27</v>
          </cell>
          <cell r="K53">
            <v>65.67</v>
          </cell>
          <cell r="L53">
            <v>0</v>
          </cell>
          <cell r="M53">
            <v>72.599999999999994</v>
          </cell>
          <cell r="N53">
            <v>70.2</v>
          </cell>
          <cell r="O53">
            <v>75.52</v>
          </cell>
          <cell r="P53">
            <v>0</v>
          </cell>
          <cell r="Q53" t="str">
            <v>0.25</v>
          </cell>
          <cell r="R53">
            <v>64</v>
          </cell>
          <cell r="S53">
            <v>0</v>
          </cell>
          <cell r="T53">
            <v>0</v>
          </cell>
          <cell r="U53">
            <v>81.8</v>
          </cell>
          <cell r="V53">
            <v>73.13</v>
          </cell>
          <cell r="W53">
            <v>71</v>
          </cell>
          <cell r="X53">
            <v>67.7</v>
          </cell>
          <cell r="Y53">
            <v>91.3</v>
          </cell>
          <cell r="Z53">
            <v>64.2</v>
          </cell>
          <cell r="AA53">
            <v>69.87</v>
          </cell>
          <cell r="AB53">
            <v>0.05</v>
          </cell>
          <cell r="AC53">
            <v>0</v>
          </cell>
          <cell r="AD53">
            <v>0</v>
          </cell>
          <cell r="AE53">
            <v>0</v>
          </cell>
          <cell r="AF53">
            <v>60.58</v>
          </cell>
          <cell r="AG53">
            <v>66.599999999999994</v>
          </cell>
          <cell r="AH53">
            <v>0</v>
          </cell>
          <cell r="AI53">
            <v>0</v>
          </cell>
          <cell r="AJ53">
            <v>0</v>
          </cell>
          <cell r="AK53">
            <v>61.48</v>
          </cell>
          <cell r="AL53">
            <v>80.33</v>
          </cell>
          <cell r="AM53">
            <v>0</v>
          </cell>
          <cell r="AN53">
            <v>0</v>
          </cell>
          <cell r="AO53">
            <v>71.77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0.68</v>
          </cell>
          <cell r="AW53">
            <v>0.72</v>
          </cell>
          <cell r="AX53">
            <v>55</v>
          </cell>
          <cell r="AY53">
            <v>72.2</v>
          </cell>
          <cell r="AZ53">
            <v>0.74</v>
          </cell>
          <cell r="BA53">
            <v>73.3</v>
          </cell>
          <cell r="BB53">
            <v>0.68</v>
          </cell>
          <cell r="BC53">
            <v>72.88</v>
          </cell>
          <cell r="BD53">
            <v>72.900000000000006</v>
          </cell>
          <cell r="BE53">
            <v>68</v>
          </cell>
          <cell r="BF53">
            <v>86.5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69.819999999999993</v>
          </cell>
          <cell r="BL53">
            <v>0</v>
          </cell>
          <cell r="BM53">
            <v>0</v>
          </cell>
          <cell r="BN53">
            <v>88</v>
          </cell>
          <cell r="BO53">
            <v>76.599999999999994</v>
          </cell>
          <cell r="BP53">
            <v>0.71</v>
          </cell>
          <cell r="BQ53">
            <v>0.57999999999999996</v>
          </cell>
          <cell r="BR53">
            <v>0</v>
          </cell>
          <cell r="BS53">
            <v>74.2</v>
          </cell>
          <cell r="BT53">
            <v>70.75</v>
          </cell>
          <cell r="BU53">
            <v>73</v>
          </cell>
          <cell r="BV53">
            <v>76.459999999999994</v>
          </cell>
          <cell r="BW53">
            <v>60</v>
          </cell>
          <cell r="BX53">
            <v>68.06</v>
          </cell>
          <cell r="BY53">
            <v>0</v>
          </cell>
          <cell r="BZ53">
            <v>71.72</v>
          </cell>
          <cell r="CA53">
            <v>70.55</v>
          </cell>
          <cell r="CB53">
            <v>70.11</v>
          </cell>
          <cell r="CC53">
            <v>56</v>
          </cell>
          <cell r="CD53">
            <v>0</v>
          </cell>
          <cell r="CE53">
            <v>68.73</v>
          </cell>
          <cell r="CF53">
            <v>0.69</v>
          </cell>
          <cell r="CG53">
            <v>75.400000000000006</v>
          </cell>
          <cell r="CH53">
            <v>70</v>
          </cell>
          <cell r="CI53">
            <v>0</v>
          </cell>
          <cell r="CJ53">
            <v>8.64</v>
          </cell>
          <cell r="CK53">
            <v>0</v>
          </cell>
          <cell r="CL53">
            <v>73.209999999999994</v>
          </cell>
          <cell r="CM53">
            <v>0</v>
          </cell>
          <cell r="CN53">
            <v>74.16</v>
          </cell>
          <cell r="CO53">
            <v>0</v>
          </cell>
          <cell r="CP53">
            <v>73.319999999999993</v>
          </cell>
          <cell r="CQ53">
            <v>71.099999999999994</v>
          </cell>
          <cell r="CR53">
            <v>74.61</v>
          </cell>
          <cell r="CS53">
            <v>0</v>
          </cell>
          <cell r="CT53">
            <v>0</v>
          </cell>
          <cell r="CU53" t="str">
            <v>0.70</v>
          </cell>
          <cell r="CV53">
            <v>72.8</v>
          </cell>
          <cell r="CW53">
            <v>67</v>
          </cell>
          <cell r="CX53">
            <v>0</v>
          </cell>
          <cell r="CY53">
            <v>0</v>
          </cell>
          <cell r="CZ53">
            <v>70.599999999999994</v>
          </cell>
          <cell r="DA53">
            <v>72</v>
          </cell>
        </row>
      </sheetData>
      <sheetData sheetId="32">
        <row r="1">
          <cell r="A1" t="str">
            <v>Distributor Data for Year ended Dec 31st, 2002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Erie (CNP)</v>
          </cell>
          <cell r="Z1" t="str">
            <v>Fort Frances Power Corporation</v>
          </cell>
          <cell r="AA1" t="str">
            <v>Grand Valley Energy Inc.</v>
          </cell>
          <cell r="AB1" t="str">
            <v>Algoma Power Inc.</v>
          </cell>
          <cell r="AC1" t="str">
            <v>Greater Sudbury Hydro Inc.</v>
          </cell>
          <cell r="AD1" t="str">
            <v>Greater Sudbury Hydro Inc. excluding West Nipissing Energy Services Ltd.</v>
          </cell>
          <cell r="AE1" t="str">
            <v>West Nipissing Energy Services Ltd.</v>
          </cell>
          <cell r="AF1" t="str">
            <v>Grimsby Power Incorporated</v>
          </cell>
          <cell r="AG1" t="str">
            <v>Guelph Hydro Electric Systems Inc.</v>
          </cell>
          <cell r="AH1" t="str">
            <v>Guelph Hydro Electric Systems Inc. without Wellington Electric Distribution</v>
          </cell>
          <cell r="AI1" t="str">
            <v>Wellington Electric Distribution Company Inc.</v>
          </cell>
          <cell r="AJ1" t="str">
            <v>Haldimand County Hydro Inc.</v>
          </cell>
          <cell r="AK1" t="str">
            <v>Halton Hills Hydro Inc.</v>
          </cell>
          <cell r="AL1" t="str">
            <v>Hearst Power Distribution Company Limited</v>
          </cell>
          <cell r="AM1" t="str">
            <v>Horizon Utilities Corporation</v>
          </cell>
          <cell r="AN1" t="str">
            <v>Hamilton Hydro Inc.</v>
          </cell>
          <cell r="AO1" t="str">
            <v>St. Catherines Hydro Utility Services Inc.</v>
          </cell>
          <cell r="AP1" t="str">
            <v>Hydro 2000 Inc.</v>
          </cell>
          <cell r="AQ1" t="str">
            <v>Hydro Hawkesbury Inc.</v>
          </cell>
          <cell r="AR1" t="str">
            <v>Hydro One Brampton Networks Inc.</v>
          </cell>
          <cell r="AS1" t="str">
            <v>Hydro One Networks Inc.</v>
          </cell>
          <cell r="AT1" t="str">
            <v>Hydro One Networks Inc. without Terrace Bay Superior Wires Inc.</v>
          </cell>
          <cell r="AU1" t="str">
            <v>Terrace Bay Superior Wires Inc.</v>
          </cell>
          <cell r="AV1" t="str">
            <v>Hydro Ottawa Limited</v>
          </cell>
          <cell r="AW1" t="str">
            <v>Innisfil Hydro Distribution Systems Limited</v>
          </cell>
          <cell r="AX1" t="str">
            <v>Kenora Hydro Electric Corporation Ltd.</v>
          </cell>
          <cell r="AY1" t="str">
            <v>Kingston Hydro Corporation</v>
          </cell>
          <cell r="AZ1" t="str">
            <v>Kitchener-Wilmot Hydro Inc.</v>
          </cell>
          <cell r="BA1" t="str">
            <v>Lakefront Utilities Inc.</v>
          </cell>
          <cell r="BB1" t="str">
            <v>Lakeland Power Distribution Ltd.</v>
          </cell>
          <cell r="BC1" t="str">
            <v>London Hydro Inc.</v>
          </cell>
          <cell r="BD1" t="str">
            <v>Middlesex Power Distribution Corporation</v>
          </cell>
          <cell r="BE1" t="str">
            <v>Midland Power Utility Corporation</v>
          </cell>
          <cell r="BF1" t="str">
            <v>Milton Hydro Distribution Inc.</v>
          </cell>
          <cell r="BG1" t="str">
            <v>Newmarket - Tay Power Distribution Ltd.</v>
          </cell>
          <cell r="BH1" t="str">
            <v>Newmarket Hydro Ltd.</v>
          </cell>
          <cell r="BI1" t="str">
            <v>Tay Hydro Electric Distribution Company Inc.</v>
          </cell>
          <cell r="BJ1" t="str">
            <v>Niagara Peninsula Energy Inc.</v>
          </cell>
          <cell r="BK1" t="str">
            <v>Niagara Falls Hydro Inc.</v>
          </cell>
          <cell r="BL1" t="str">
            <v>Peninsula West Utilities Limited</v>
          </cell>
          <cell r="BM1" t="str">
            <v>Niagara-on-the-Lake Hydro Inc.</v>
          </cell>
          <cell r="BN1" t="str">
            <v>Norfolk Power Distribution Inc.</v>
          </cell>
          <cell r="BO1" t="str">
            <v>North Bay Hydro Distribution Limited</v>
          </cell>
          <cell r="BP1" t="str">
            <v>Northern Ontario Wires Inc.</v>
          </cell>
          <cell r="BQ1" t="str">
            <v>Oakville Hydro Electricity Distribution Inc.</v>
          </cell>
          <cell r="BR1" t="str">
            <v>Orangeville Hydro Limited</v>
          </cell>
          <cell r="BS1" t="str">
            <v>Orillia Power Distribution Corporation</v>
          </cell>
          <cell r="BT1" t="str">
            <v>Oshawa PUC Networks Inc.</v>
          </cell>
          <cell r="BU1" t="str">
            <v>Ottawa River Power Corporation</v>
          </cell>
          <cell r="BV1" t="str">
            <v>Parry Sound Power Corporation</v>
          </cell>
          <cell r="BW1" t="str">
            <v>Peterborough Distribution Incorporated</v>
          </cell>
          <cell r="BX1" t="str">
            <v>Peterborough Distribution Inc without Asphodel Norwood and Lakefield</v>
          </cell>
          <cell r="BY1" t="str">
            <v>Lakefield Distribution Inc.</v>
          </cell>
          <cell r="BZ1" t="str">
            <v>Asphodel Norwood Distribution Inc.</v>
          </cell>
          <cell r="CA1" t="str">
            <v>Port Colborne (CNP)</v>
          </cell>
          <cell r="CB1" t="str">
            <v>Powerstream Inc.</v>
          </cell>
          <cell r="CC1" t="str">
            <v>PowerStream Inc. without Aurora</v>
          </cell>
          <cell r="CD1" t="str">
            <v>Aurora Hydro Connections Limited</v>
          </cell>
          <cell r="CE1" t="str">
            <v>PUC Distribution Inc.</v>
          </cell>
          <cell r="CF1" t="str">
            <v>Renfrew Hydro Inc.</v>
          </cell>
          <cell r="CG1" t="str">
            <v>Rideau St. Lawrence Distribution Inc.</v>
          </cell>
          <cell r="CH1" t="str">
            <v>Sioux Lookout Hydro Inc.</v>
          </cell>
          <cell r="CI1" t="str">
            <v>St. Thomas Energy Inc.</v>
          </cell>
          <cell r="CJ1" t="str">
            <v>Thunder Bay Hydro Electricity Distribution Inc.</v>
          </cell>
          <cell r="CK1" t="str">
            <v>Tillsonburg Hydro Inc.</v>
          </cell>
          <cell r="CL1" t="str">
            <v>Toronto Hydro-Electric System Limited</v>
          </cell>
          <cell r="CM1" t="str">
            <v>Veridian Connections Inc.</v>
          </cell>
          <cell r="CN1" t="str">
            <v>Veridian Connections Inc. without Gravenhurst and Scugog</v>
          </cell>
          <cell r="CO1" t="str">
            <v>Scugog Hydro Energy Corporation</v>
          </cell>
          <cell r="CP1" t="str">
            <v>Gravenhurst Hydro Electric Inc.</v>
          </cell>
          <cell r="CQ1" t="str">
            <v>Wasaga Distribution Inc.</v>
          </cell>
          <cell r="CR1" t="str">
            <v>Waterloo North Hydro Inc.</v>
          </cell>
          <cell r="CS1" t="str">
            <v>Welland Hydro-Electric System Corp.</v>
          </cell>
          <cell r="CT1" t="str">
            <v>Wellington North Power Inc.</v>
          </cell>
          <cell r="CU1" t="str">
            <v>West Coast Huron Energy Inc.</v>
          </cell>
          <cell r="CV1" t="str">
            <v>West Perth Power Inc.</v>
          </cell>
          <cell r="CW1" t="str">
            <v>Westario Power Inc.</v>
          </cell>
          <cell r="CX1" t="str">
            <v>Whitby Hydro Electric Corporation</v>
          </cell>
          <cell r="CY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A3" t="str">
            <v>Current Company</v>
          </cell>
          <cell r="C3">
            <v>0</v>
          </cell>
          <cell r="D3" t="str">
            <v>Atikokan Hydro Inc.</v>
          </cell>
          <cell r="E3" t="str">
            <v>Barrie Hydro Distribution Inc.</v>
          </cell>
          <cell r="F3" t="str">
            <v>Bluewater Power Distribution Corporation</v>
          </cell>
          <cell r="G3" t="str">
            <v>Brant County Power Inc.</v>
          </cell>
          <cell r="H3" t="str">
            <v>Brantford Power Inc.</v>
          </cell>
          <cell r="I3" t="str">
            <v>Burlington Hydro Inc.</v>
          </cell>
          <cell r="J3" t="str">
            <v>Cambridge and North Dumfries Hydro Inc.</v>
          </cell>
          <cell r="K3" t="str">
            <v>Centre Wellington Hydro Ltd.</v>
          </cell>
          <cell r="L3" t="str">
            <v>Chapleau Public Utilities Corporation</v>
          </cell>
          <cell r="M3" t="str">
            <v>Chatham-Kent Hydro Inc.</v>
          </cell>
          <cell r="N3" t="str">
            <v>Clinton Power Corporation</v>
          </cell>
          <cell r="O3" t="str">
            <v>COLLUS Power Corp.</v>
          </cell>
          <cell r="P3" t="str">
            <v>Cooperative Hydro Embrun Inc.</v>
          </cell>
          <cell r="Q3" t="str">
            <v>Dutton Hydro Limited</v>
          </cell>
          <cell r="R3" t="str">
            <v>E.L.K. Energy Inc.</v>
          </cell>
          <cell r="S3" t="str">
            <v>Enersource Hydro Mississauga Inc.</v>
          </cell>
          <cell r="T3" t="str">
            <v>ENWIN Utilities Ltd.</v>
          </cell>
          <cell r="U3" t="str">
            <v>Erie Thames Powerlines Corporation</v>
          </cell>
          <cell r="V3" t="str">
            <v>Espanola Regional Hydro Distribution Corporation</v>
          </cell>
          <cell r="W3" t="str">
            <v>Essex Powerlines Corporation</v>
          </cell>
          <cell r="X3" t="str">
            <v>Festival Hydro Inc.</v>
          </cell>
          <cell r="Y3" t="str">
            <v>Fort Erie (CNP)</v>
          </cell>
          <cell r="Z3" t="str">
            <v>Fort Frances Power Corporation</v>
          </cell>
          <cell r="AA3" t="str">
            <v>Grand Valley Energy Inc.</v>
          </cell>
          <cell r="AB3" t="str">
            <v>Algoma Power Inc.</v>
          </cell>
          <cell r="AC3" t="str">
            <v>Greater Sudbury Hydro Inc.</v>
          </cell>
          <cell r="AD3">
            <v>0</v>
          </cell>
          <cell r="AE3">
            <v>0</v>
          </cell>
          <cell r="AF3" t="str">
            <v>Grimsby Power Incorporated</v>
          </cell>
          <cell r="AG3" t="str">
            <v>Guelph Hydro Electric Systems Inc.</v>
          </cell>
          <cell r="AH3">
            <v>0</v>
          </cell>
          <cell r="AI3">
            <v>0</v>
          </cell>
          <cell r="AJ3" t="str">
            <v>Haldimand County Hydro Inc.</v>
          </cell>
          <cell r="AK3" t="str">
            <v>Halton Hills Hydro Inc.</v>
          </cell>
          <cell r="AL3" t="str">
            <v>Hearst Power Distribution Company Limited</v>
          </cell>
          <cell r="AM3" t="str">
            <v>Horizon Utilities Corporation</v>
          </cell>
          <cell r="AN3" t="str">
            <v>Hamilton Hydro Inc.</v>
          </cell>
          <cell r="AO3" t="str">
            <v>St. Catherines Hydro Utility Services Inc.</v>
          </cell>
          <cell r="AP3" t="str">
            <v>Hydro 2000 Inc.</v>
          </cell>
          <cell r="AQ3" t="str">
            <v>Hydro Hawkesbury Inc.</v>
          </cell>
          <cell r="AR3" t="str">
            <v>Hydro One Brampton Networks Inc.</v>
          </cell>
          <cell r="AS3" t="str">
            <v>Hydro One Networks Inc.</v>
          </cell>
          <cell r="AT3">
            <v>0</v>
          </cell>
          <cell r="AU3">
            <v>0</v>
          </cell>
          <cell r="AV3" t="str">
            <v>Hydro Ottawa Limited</v>
          </cell>
          <cell r="AW3" t="str">
            <v>Innisfil Hydro Distribution Systems Limited</v>
          </cell>
          <cell r="AX3" t="str">
            <v>Kenora Hydro Electric Corporation Ltd.</v>
          </cell>
          <cell r="AY3" t="str">
            <v>Kingston Hydro Corporation</v>
          </cell>
          <cell r="AZ3" t="str">
            <v>Kitchener-Wilmot Hydro Inc.</v>
          </cell>
          <cell r="BA3" t="str">
            <v>Lakefront Utilities Inc.</v>
          </cell>
          <cell r="BB3" t="str">
            <v>Lakeland Power Distribution Ltd.</v>
          </cell>
          <cell r="BC3" t="str">
            <v>London Hydro Inc.</v>
          </cell>
          <cell r="BD3" t="str">
            <v>Middlesex Power Distribution Corporation</v>
          </cell>
          <cell r="BE3" t="str">
            <v>Midland Power Utility Corporation</v>
          </cell>
          <cell r="BF3" t="str">
            <v>Milton Hydro Distribution Inc.</v>
          </cell>
          <cell r="BG3" t="str">
            <v>Newmarket - Tay Power Distribution Ltd.</v>
          </cell>
          <cell r="BH3" t="str">
            <v>Newmarket Hydro Ltd.</v>
          </cell>
          <cell r="BI3" t="str">
            <v>Tay Hydro Electric Distribution Company Inc.</v>
          </cell>
          <cell r="BJ3" t="str">
            <v>Niagara Peninsula Energy Inc.</v>
          </cell>
          <cell r="BK3" t="str">
            <v>Niagara Falls Hydro Inc.</v>
          </cell>
          <cell r="BL3" t="str">
            <v>Peninsula West Utilities Limited</v>
          </cell>
          <cell r="BM3" t="str">
            <v>Niagara-on-the-Lake Hydro Inc.</v>
          </cell>
          <cell r="BN3" t="str">
            <v>Norfolk Power Distribution Inc.</v>
          </cell>
          <cell r="BO3" t="str">
            <v>North Bay Hydro Distribution Limited</v>
          </cell>
          <cell r="BP3" t="str">
            <v>Northern Ontario Wires Inc.</v>
          </cell>
          <cell r="BQ3" t="str">
            <v>Oakville Hydro Electricity Distribution Inc.</v>
          </cell>
          <cell r="BR3" t="str">
            <v>Orangeville Hydro Limited</v>
          </cell>
          <cell r="BS3" t="str">
            <v>Orillia Power Distribution Corporation</v>
          </cell>
          <cell r="BT3" t="str">
            <v>Oshawa PUC Networks Inc.</v>
          </cell>
          <cell r="BU3" t="str">
            <v>Ottawa River Power Corporation</v>
          </cell>
          <cell r="BV3" t="str">
            <v>Parry Sound Power Corporation</v>
          </cell>
          <cell r="BW3" t="str">
            <v>Peterborough Distribution Incorporated</v>
          </cell>
          <cell r="BX3" t="str">
            <v>Peterborough Distribution Inc without Asphodel Norwood and Lakefield</v>
          </cell>
          <cell r="BY3" t="str">
            <v>Lakefield Distribution Inc.</v>
          </cell>
          <cell r="BZ3" t="str">
            <v>Asphodel Norwood Distribution Inc.</v>
          </cell>
          <cell r="CA3" t="str">
            <v>Port Colborne (CNP)</v>
          </cell>
          <cell r="CB3" t="str">
            <v>Powerstream Inc.</v>
          </cell>
          <cell r="CC3" t="str">
            <v>PowerStream Inc. without Aurora</v>
          </cell>
          <cell r="CD3" t="str">
            <v>Aurora Hydro Connections Limited</v>
          </cell>
          <cell r="CE3" t="str">
            <v>PUC Distribution Inc.</v>
          </cell>
          <cell r="CF3" t="str">
            <v>Renfrew Hydro Inc.</v>
          </cell>
          <cell r="CG3" t="str">
            <v>Rideau St. Lawrence Distribution Inc.</v>
          </cell>
          <cell r="CH3" t="str">
            <v>Sioux Lookout Hydro Inc.</v>
          </cell>
          <cell r="CI3" t="str">
            <v>St. Thomas Energy Inc.</v>
          </cell>
          <cell r="CJ3" t="str">
            <v>Thunder Bay Hydro Electricity Distribution Inc.</v>
          </cell>
          <cell r="CK3" t="str">
            <v>Tillsonburg Hydro Inc.</v>
          </cell>
          <cell r="CL3" t="str">
            <v>Toronto Hydro-Electric System Limited</v>
          </cell>
          <cell r="CM3" t="str">
            <v>Veridian Connections Inc.</v>
          </cell>
          <cell r="CN3">
            <v>0</v>
          </cell>
          <cell r="CO3">
            <v>0</v>
          </cell>
          <cell r="CP3">
            <v>0</v>
          </cell>
          <cell r="CQ3" t="str">
            <v>Wasaga Distribution Inc.</v>
          </cell>
          <cell r="CR3" t="str">
            <v>Waterloo North Hydro Inc.</v>
          </cell>
          <cell r="CS3" t="str">
            <v>Welland Hydro-Electric System Corp.</v>
          </cell>
          <cell r="CT3" t="str">
            <v>Wellington North Power Inc.</v>
          </cell>
          <cell r="CU3" t="str">
            <v>West Coast Huron Energy Inc.</v>
          </cell>
          <cell r="CV3" t="str">
            <v>West Perth Power Inc.</v>
          </cell>
          <cell r="CW3" t="str">
            <v>Westario Power Inc.</v>
          </cell>
          <cell r="CX3" t="str">
            <v>Whitby Hydro Electric Corporation</v>
          </cell>
          <cell r="CY3" t="str">
            <v>Woodstock Hydro Services Inc.</v>
          </cell>
        </row>
        <row r="4">
          <cell r="A4" t="str">
            <v>Total Plant in Service</v>
          </cell>
          <cell r="B4" t="str">
            <v>PTOT</v>
          </cell>
          <cell r="C4">
            <v>2002</v>
          </cell>
          <cell r="D4">
            <v>3015979</v>
          </cell>
          <cell r="E4">
            <v>161429077</v>
          </cell>
          <cell r="F4">
            <v>68633827</v>
          </cell>
          <cell r="G4">
            <v>11332248.409999998</v>
          </cell>
          <cell r="H4">
            <v>44965870</v>
          </cell>
          <cell r="I4">
            <v>153439440.56000003</v>
          </cell>
          <cell r="J4">
            <v>129235649</v>
          </cell>
          <cell r="K4">
            <v>12793789.780000001</v>
          </cell>
          <cell r="L4">
            <v>2072790.18</v>
          </cell>
          <cell r="M4">
            <v>46845289</v>
          </cell>
          <cell r="N4">
            <v>1099080.3400000001</v>
          </cell>
          <cell r="O4">
            <v>17948585.219999995</v>
          </cell>
          <cell r="P4">
            <v>2083909.64</v>
          </cell>
          <cell r="Q4">
            <v>593866.85000000009</v>
          </cell>
          <cell r="R4">
            <v>18309639.68</v>
          </cell>
          <cell r="S4">
            <v>657351647.8499999</v>
          </cell>
          <cell r="T4">
            <v>164543818</v>
          </cell>
          <cell r="U4">
            <v>14396743.77</v>
          </cell>
          <cell r="V4">
            <v>5106606.4000000004</v>
          </cell>
          <cell r="W4">
            <v>28526056.02</v>
          </cell>
          <cell r="X4">
            <v>54126406.109999992</v>
          </cell>
          <cell r="Y4">
            <v>39737773.460000001</v>
          </cell>
          <cell r="Z4">
            <v>8831648.1599999983</v>
          </cell>
          <cell r="AA4">
            <v>960774.27999999991</v>
          </cell>
          <cell r="AB4">
            <v>69369989.030000001</v>
          </cell>
          <cell r="AC4">
            <v>133457792.97</v>
          </cell>
          <cell r="AD4">
            <v>0</v>
          </cell>
          <cell r="AE4">
            <v>0</v>
          </cell>
          <cell r="AF4">
            <v>18341073.300000001</v>
          </cell>
          <cell r="AG4">
            <v>92136149.489999995</v>
          </cell>
          <cell r="AH4">
            <v>0</v>
          </cell>
          <cell r="AI4">
            <v>0</v>
          </cell>
          <cell r="AJ4">
            <v>34102619.960000001</v>
          </cell>
          <cell r="AK4">
            <v>27264182</v>
          </cell>
          <cell r="AL4">
            <v>3610713.64</v>
          </cell>
          <cell r="AM4">
            <v>453958487.01999992</v>
          </cell>
          <cell r="AN4">
            <v>359649048.13999993</v>
          </cell>
          <cell r="AO4">
            <v>94309438.879999995</v>
          </cell>
          <cell r="AP4">
            <v>454500.19000000006</v>
          </cell>
          <cell r="AQ4">
            <v>2610197.31</v>
          </cell>
          <cell r="AR4">
            <v>363094573.09999996</v>
          </cell>
          <cell r="AS4">
            <v>4647007838.6199999</v>
          </cell>
          <cell r="AT4">
            <v>0</v>
          </cell>
          <cell r="AU4">
            <v>0</v>
          </cell>
          <cell r="AV4">
            <v>664229776.76999998</v>
          </cell>
          <cell r="AW4">
            <v>35671996.489999995</v>
          </cell>
          <cell r="AX4">
            <v>9875774</v>
          </cell>
          <cell r="AY4">
            <v>23030312.440000005</v>
          </cell>
          <cell r="AZ4">
            <v>215545708.98999995</v>
          </cell>
          <cell r="BA4">
            <v>17450949.960000001</v>
          </cell>
          <cell r="BB4">
            <v>15511528.270000001</v>
          </cell>
          <cell r="BC4">
            <v>279106941.09000003</v>
          </cell>
          <cell r="BD4">
            <v>14969516.080000002</v>
          </cell>
          <cell r="BE4">
            <v>12457551.540000001</v>
          </cell>
          <cell r="BF4">
            <v>58142487.710000008</v>
          </cell>
          <cell r="BG4">
            <v>76172496.320000008</v>
          </cell>
          <cell r="BH4">
            <v>69587372.600000009</v>
          </cell>
          <cell r="BI4">
            <v>6585123.7200000007</v>
          </cell>
          <cell r="BJ4">
            <v>125149146.34</v>
          </cell>
          <cell r="BK4">
            <v>90295627.340000004</v>
          </cell>
          <cell r="BL4">
            <v>34853519</v>
          </cell>
          <cell r="BM4">
            <v>26009248.939999998</v>
          </cell>
          <cell r="BN4">
            <v>52100499.779999994</v>
          </cell>
          <cell r="BO4">
            <v>64072344.870000005</v>
          </cell>
          <cell r="BP4">
            <v>5150648.29</v>
          </cell>
          <cell r="BQ4">
            <v>148352000.81999999</v>
          </cell>
          <cell r="BR4">
            <v>23282589.48</v>
          </cell>
          <cell r="BS4">
            <v>29912539.510000002</v>
          </cell>
          <cell r="BT4">
            <v>91694595.029999986</v>
          </cell>
          <cell r="BU4">
            <v>19289514.350000001</v>
          </cell>
          <cell r="BV4">
            <v>9610360.9800000004</v>
          </cell>
          <cell r="BW4">
            <v>46866716.120000005</v>
          </cell>
          <cell r="BX4">
            <v>45038045.25</v>
          </cell>
          <cell r="BY4">
            <v>1405686.87</v>
          </cell>
          <cell r="BZ4">
            <v>422983.99999999994</v>
          </cell>
          <cell r="CA4">
            <v>796008.05999999994</v>
          </cell>
          <cell r="CB4">
            <v>734181281.12</v>
          </cell>
          <cell r="CC4">
            <v>693566112.07000005</v>
          </cell>
          <cell r="CD4">
            <v>40615169.050000004</v>
          </cell>
          <cell r="CE4">
            <v>64612594.93</v>
          </cell>
          <cell r="CF4">
            <v>9490386.8199999984</v>
          </cell>
          <cell r="CG4">
            <v>3578251.06</v>
          </cell>
          <cell r="CH4">
            <v>5549244.5699999994</v>
          </cell>
          <cell r="CI4">
            <v>29425532.190000001</v>
          </cell>
          <cell r="CJ4">
            <v>113843625</v>
          </cell>
          <cell r="CK4">
            <v>6329758.0700000003</v>
          </cell>
          <cell r="CL4">
            <v>2887621108.8799992</v>
          </cell>
          <cell r="CM4">
            <v>216615465.92000002</v>
          </cell>
          <cell r="CN4">
            <v>0</v>
          </cell>
          <cell r="CO4">
            <v>0</v>
          </cell>
          <cell r="CP4">
            <v>0</v>
          </cell>
          <cell r="CQ4">
            <v>14920353.74</v>
          </cell>
          <cell r="CR4">
            <v>141665139.18000001</v>
          </cell>
          <cell r="CS4">
            <v>36146564.18</v>
          </cell>
          <cell r="CT4">
            <v>5876984.8800000008</v>
          </cell>
          <cell r="CU4">
            <v>4166761.63</v>
          </cell>
          <cell r="CV4">
            <v>3849598.97</v>
          </cell>
          <cell r="CW4">
            <v>20904655</v>
          </cell>
          <cell r="CX4">
            <v>90334475.349999994</v>
          </cell>
          <cell r="CY4">
            <v>20365277.879999995</v>
          </cell>
        </row>
        <row r="5">
          <cell r="A5" t="str">
            <v>Accumulated Amortization</v>
          </cell>
          <cell r="B5" t="str">
            <v>ACCDEP</v>
          </cell>
          <cell r="C5">
            <v>2002</v>
          </cell>
          <cell r="D5">
            <v>-1879594</v>
          </cell>
          <cell r="E5">
            <v>-58993357</v>
          </cell>
          <cell r="F5">
            <v>-26585796</v>
          </cell>
          <cell r="G5">
            <v>-1668875.53</v>
          </cell>
          <cell r="H5">
            <v>-3939992</v>
          </cell>
          <cell r="I5">
            <v>-74822444.640000001</v>
          </cell>
          <cell r="J5">
            <v>-49395291</v>
          </cell>
          <cell r="K5">
            <v>-5082552.24</v>
          </cell>
          <cell r="L5">
            <v>-1115273.68</v>
          </cell>
          <cell r="M5">
            <v>-6283218</v>
          </cell>
          <cell r="N5">
            <v>-97704.34</v>
          </cell>
          <cell r="O5">
            <v>-7935404.6799999997</v>
          </cell>
          <cell r="P5">
            <v>-174666.81</v>
          </cell>
          <cell r="Q5">
            <v>-287022.40999999997</v>
          </cell>
          <cell r="R5">
            <v>-9163777.4399999995</v>
          </cell>
          <cell r="S5">
            <v>-242462445.59999999</v>
          </cell>
          <cell r="T5">
            <v>-22089553</v>
          </cell>
          <cell r="U5">
            <v>0</v>
          </cell>
          <cell r="V5">
            <v>-3119991.86</v>
          </cell>
          <cell r="W5">
            <v>-5712363.9199999999</v>
          </cell>
          <cell r="X5">
            <v>-25965812.649999999</v>
          </cell>
          <cell r="Y5">
            <v>-10032370.270000001</v>
          </cell>
          <cell r="Z5">
            <v>-5018437.8099999996</v>
          </cell>
          <cell r="AA5">
            <v>-590856.48</v>
          </cell>
          <cell r="AB5">
            <v>-32471812.18</v>
          </cell>
          <cell r="AC5">
            <v>-66962401.340000004</v>
          </cell>
          <cell r="AD5">
            <v>0</v>
          </cell>
          <cell r="AE5">
            <v>0</v>
          </cell>
          <cell r="AF5">
            <v>-7253937.5700000003</v>
          </cell>
          <cell r="AG5">
            <v>-10879939.520000001</v>
          </cell>
          <cell r="AH5">
            <v>0</v>
          </cell>
          <cell r="AI5">
            <v>0</v>
          </cell>
          <cell r="AJ5">
            <v>-4317118.9400000004</v>
          </cell>
          <cell r="AK5">
            <v>-3489690</v>
          </cell>
          <cell r="AL5">
            <v>-2352294.5299999998</v>
          </cell>
          <cell r="AM5">
            <v>-200264228.63999999</v>
          </cell>
          <cell r="AN5">
            <v>-161095015.69</v>
          </cell>
          <cell r="AO5">
            <v>-39169212.950000003</v>
          </cell>
          <cell r="AP5">
            <v>-74143.56</v>
          </cell>
          <cell r="AQ5">
            <v>-375557.61</v>
          </cell>
          <cell r="AR5">
            <v>-130368467.52</v>
          </cell>
          <cell r="AS5">
            <v>-1788749833.55</v>
          </cell>
          <cell r="AT5">
            <v>0</v>
          </cell>
          <cell r="AU5">
            <v>0</v>
          </cell>
          <cell r="AV5">
            <v>-329164539.82999998</v>
          </cell>
          <cell r="AW5">
            <v>-15991307.050000001</v>
          </cell>
          <cell r="AX5">
            <v>-4961952</v>
          </cell>
          <cell r="AY5">
            <v>-3899891.22</v>
          </cell>
          <cell r="AZ5">
            <v>-85286078.640000001</v>
          </cell>
          <cell r="BA5">
            <v>-7196007.2199999997</v>
          </cell>
          <cell r="BB5">
            <v>-1979987.2</v>
          </cell>
          <cell r="BC5">
            <v>-112478538.12</v>
          </cell>
          <cell r="BD5">
            <v>-6292184.0300000003</v>
          </cell>
          <cell r="BE5">
            <v>-7229900.8799999999</v>
          </cell>
          <cell r="BF5">
            <v>-27271227.849999998</v>
          </cell>
          <cell r="BG5">
            <v>-31189073.93</v>
          </cell>
          <cell r="BH5">
            <v>-27780811.960000001</v>
          </cell>
          <cell r="BI5">
            <v>-3408261.97</v>
          </cell>
          <cell r="BJ5">
            <v>-49669374</v>
          </cell>
          <cell r="BK5">
            <v>-35220377</v>
          </cell>
          <cell r="BL5">
            <v>-14448997</v>
          </cell>
          <cell r="BM5">
            <v>-10815353.58</v>
          </cell>
          <cell r="BN5">
            <v>-20840122.670000002</v>
          </cell>
          <cell r="BO5">
            <v>-26463420.059999999</v>
          </cell>
          <cell r="BP5">
            <v>-844044.88</v>
          </cell>
          <cell r="BQ5">
            <v>-28264787.039999999</v>
          </cell>
          <cell r="BR5">
            <v>-9836337.6400000006</v>
          </cell>
          <cell r="BS5">
            <v>-15907290.99</v>
          </cell>
          <cell r="BT5">
            <v>-54164794.359999999</v>
          </cell>
          <cell r="BU5">
            <v>-10270309.02</v>
          </cell>
          <cell r="BV5">
            <v>-4678791.9800000004</v>
          </cell>
          <cell r="BW5">
            <v>-6889841.3700000001</v>
          </cell>
          <cell r="BX5">
            <v>-6780525.8300000001</v>
          </cell>
          <cell r="BY5">
            <v>-82776.73</v>
          </cell>
          <cell r="BZ5">
            <v>-26538.81</v>
          </cell>
          <cell r="CA5">
            <v>-8268.2099999999991</v>
          </cell>
          <cell r="CB5">
            <v>-298520450.38999999</v>
          </cell>
          <cell r="CC5">
            <v>-278330784.38</v>
          </cell>
          <cell r="CD5">
            <v>-20189666.010000002</v>
          </cell>
          <cell r="CE5">
            <v>-33520939.449999999</v>
          </cell>
          <cell r="CF5">
            <v>-5338463.04</v>
          </cell>
          <cell r="CG5">
            <v>-302091.43</v>
          </cell>
          <cell r="CH5">
            <v>-522937.02</v>
          </cell>
          <cell r="CI5">
            <v>-11021800.73</v>
          </cell>
          <cell r="CJ5">
            <v>-55417366</v>
          </cell>
          <cell r="CK5">
            <v>-857873.54</v>
          </cell>
          <cell r="CL5">
            <v>-1264225545.3399999</v>
          </cell>
          <cell r="CM5">
            <v>-90765635.650000006</v>
          </cell>
          <cell r="CN5">
            <v>0</v>
          </cell>
          <cell r="CO5">
            <v>0</v>
          </cell>
          <cell r="CP5">
            <v>0</v>
          </cell>
          <cell r="CQ5">
            <v>-6406421.6899999995</v>
          </cell>
          <cell r="CR5">
            <v>-53876746.060000002</v>
          </cell>
          <cell r="CS5">
            <v>-16877605.359999999</v>
          </cell>
          <cell r="CT5">
            <v>-3458761.52</v>
          </cell>
          <cell r="CU5">
            <v>-419303</v>
          </cell>
          <cell r="CV5">
            <v>-1762466.31</v>
          </cell>
          <cell r="CW5">
            <v>-2236024</v>
          </cell>
          <cell r="CX5">
            <v>-36946344.020000003</v>
          </cell>
          <cell r="CY5">
            <v>-3124370.24</v>
          </cell>
        </row>
        <row r="6">
          <cell r="A6" t="str">
            <v>Amortization Expense</v>
          </cell>
          <cell r="B6">
            <v>0</v>
          </cell>
          <cell r="C6">
            <v>2002</v>
          </cell>
          <cell r="D6">
            <v>200588</v>
          </cell>
          <cell r="E6">
            <v>5813292</v>
          </cell>
          <cell r="F6">
            <v>2873504</v>
          </cell>
          <cell r="G6">
            <v>703124.06</v>
          </cell>
          <cell r="H6">
            <v>1925441</v>
          </cell>
          <cell r="I6">
            <v>5195739.28</v>
          </cell>
          <cell r="J6">
            <v>4490645</v>
          </cell>
          <cell r="K6">
            <v>464029.11</v>
          </cell>
          <cell r="L6">
            <v>39855.129999999997</v>
          </cell>
          <cell r="M6">
            <v>2589054</v>
          </cell>
          <cell r="N6">
            <v>46139.13</v>
          </cell>
          <cell r="O6">
            <v>786449.64</v>
          </cell>
          <cell r="P6">
            <v>94115.79</v>
          </cell>
          <cell r="Q6">
            <v>0</v>
          </cell>
          <cell r="R6">
            <v>694112.11</v>
          </cell>
          <cell r="S6">
            <v>26258868.620000001</v>
          </cell>
          <cell r="T6">
            <v>7728960</v>
          </cell>
          <cell r="U6">
            <v>804129.42</v>
          </cell>
          <cell r="V6">
            <v>222382</v>
          </cell>
          <cell r="W6">
            <v>1203079.23</v>
          </cell>
          <cell r="X6">
            <v>1990659.62</v>
          </cell>
          <cell r="Y6">
            <v>1808004.89</v>
          </cell>
          <cell r="Z6">
            <v>328189.19</v>
          </cell>
          <cell r="AA6">
            <v>35210.160000000003</v>
          </cell>
          <cell r="AB6">
            <v>2595572.2400000002</v>
          </cell>
          <cell r="AC6">
            <v>4095866.94</v>
          </cell>
          <cell r="AD6">
            <v>0</v>
          </cell>
          <cell r="AE6">
            <v>0</v>
          </cell>
          <cell r="AF6">
            <v>662196.04</v>
          </cell>
          <cell r="AG6">
            <v>4746026.7</v>
          </cell>
          <cell r="AH6">
            <v>0</v>
          </cell>
          <cell r="AI6">
            <v>0</v>
          </cell>
          <cell r="AJ6">
            <v>1928390.53</v>
          </cell>
          <cell r="AK6">
            <v>1768393</v>
          </cell>
          <cell r="AL6">
            <v>172926.55</v>
          </cell>
          <cell r="AM6">
            <v>17001949.309999999</v>
          </cell>
          <cell r="AN6">
            <v>13136514.369999999</v>
          </cell>
          <cell r="AO6">
            <v>3865434.94</v>
          </cell>
          <cell r="AP6">
            <v>54985.09</v>
          </cell>
          <cell r="AQ6">
            <v>167303.51999999999</v>
          </cell>
          <cell r="AR6">
            <v>12693757.220000001</v>
          </cell>
          <cell r="AS6">
            <v>170067607.49000001</v>
          </cell>
          <cell r="AT6">
            <v>0</v>
          </cell>
          <cell r="AU6">
            <v>0</v>
          </cell>
          <cell r="AV6">
            <v>23431728.52</v>
          </cell>
          <cell r="AW6">
            <v>1440711.58</v>
          </cell>
          <cell r="AX6">
            <v>432896</v>
          </cell>
          <cell r="AY6">
            <v>1389432.67</v>
          </cell>
          <cell r="AZ6">
            <v>7184857.1600000001</v>
          </cell>
          <cell r="BA6">
            <v>662165.6</v>
          </cell>
          <cell r="BB6">
            <v>764954.37</v>
          </cell>
          <cell r="BC6">
            <v>10886415.07</v>
          </cell>
          <cell r="BD6">
            <v>504618.04</v>
          </cell>
          <cell r="BE6">
            <v>495283.55</v>
          </cell>
          <cell r="BF6">
            <v>1720527.92</v>
          </cell>
          <cell r="BG6">
            <v>2788972.15</v>
          </cell>
          <cell r="BH6">
            <v>2551080.23</v>
          </cell>
          <cell r="BI6">
            <v>237891.92</v>
          </cell>
          <cell r="BJ6">
            <v>5736111.3300000001</v>
          </cell>
          <cell r="BK6">
            <v>2866238.33</v>
          </cell>
          <cell r="BL6">
            <v>2869873</v>
          </cell>
          <cell r="BM6">
            <v>1003589.76</v>
          </cell>
          <cell r="BN6">
            <v>2243455.21</v>
          </cell>
          <cell r="BO6">
            <v>2266176.37</v>
          </cell>
          <cell r="BP6">
            <v>376369.68</v>
          </cell>
          <cell r="BQ6">
            <v>9943269.8100000005</v>
          </cell>
          <cell r="BR6">
            <v>811303.38</v>
          </cell>
          <cell r="BS6">
            <v>1298982.96</v>
          </cell>
          <cell r="BT6">
            <v>3079079.54</v>
          </cell>
          <cell r="BU6">
            <v>557579.53</v>
          </cell>
          <cell r="BV6">
            <v>325647.01</v>
          </cell>
          <cell r="BW6">
            <v>2377167.85</v>
          </cell>
          <cell r="BX6">
            <v>2287624.6</v>
          </cell>
          <cell r="BY6">
            <v>68042.73</v>
          </cell>
          <cell r="BZ6">
            <v>21500.52</v>
          </cell>
          <cell r="CA6">
            <v>138260.29999999999</v>
          </cell>
          <cell r="CB6">
            <v>24705866.420000002</v>
          </cell>
          <cell r="CC6">
            <v>23161281.030000001</v>
          </cell>
          <cell r="CD6">
            <v>1544585.39</v>
          </cell>
          <cell r="CE6">
            <v>2455890.16</v>
          </cell>
          <cell r="CF6">
            <v>349269.84</v>
          </cell>
          <cell r="CG6">
            <v>146008.26999999999</v>
          </cell>
          <cell r="CH6">
            <v>199657.38</v>
          </cell>
          <cell r="CI6">
            <v>988309.07</v>
          </cell>
          <cell r="CJ6">
            <v>3974007</v>
          </cell>
          <cell r="CK6">
            <v>292623.09000000003</v>
          </cell>
          <cell r="CL6">
            <v>121993909.73</v>
          </cell>
          <cell r="CM6">
            <v>8193237.6399999997</v>
          </cell>
          <cell r="CN6">
            <v>0</v>
          </cell>
          <cell r="CO6">
            <v>0</v>
          </cell>
          <cell r="CP6">
            <v>0</v>
          </cell>
          <cell r="CQ6">
            <v>467289.41</v>
          </cell>
          <cell r="CR6">
            <v>5153482.53</v>
          </cell>
          <cell r="CS6">
            <v>1187764.69</v>
          </cell>
          <cell r="CT6">
            <v>228534.35</v>
          </cell>
          <cell r="CU6">
            <v>188245</v>
          </cell>
          <cell r="CV6">
            <v>148151</v>
          </cell>
          <cell r="CW6">
            <v>1034835</v>
          </cell>
          <cell r="CX6">
            <v>3248621.64</v>
          </cell>
          <cell r="CY6">
            <v>1379909.82</v>
          </cell>
        </row>
        <row r="7">
          <cell r="A7" t="str">
            <v>Plant Additions</v>
          </cell>
          <cell r="B7" t="str">
            <v>PADD</v>
          </cell>
          <cell r="C7">
            <v>2002</v>
          </cell>
          <cell r="D7">
            <v>101324</v>
          </cell>
          <cell r="E7">
            <v>11780010</v>
          </cell>
          <cell r="F7">
            <v>2573778</v>
          </cell>
          <cell r="G7">
            <v>973769.74</v>
          </cell>
          <cell r="H7">
            <v>2484370</v>
          </cell>
          <cell r="I7">
            <v>4257060.33</v>
          </cell>
          <cell r="J7">
            <v>15814852</v>
          </cell>
          <cell r="K7">
            <v>596695.59</v>
          </cell>
          <cell r="L7">
            <v>1702</v>
          </cell>
          <cell r="M7">
            <v>3134430</v>
          </cell>
          <cell r="N7">
            <v>25192</v>
          </cell>
          <cell r="O7">
            <v>637632.23</v>
          </cell>
          <cell r="P7">
            <v>159051</v>
          </cell>
          <cell r="Q7">
            <v>6920</v>
          </cell>
          <cell r="R7">
            <v>467078.64</v>
          </cell>
          <cell r="S7">
            <v>40305532</v>
          </cell>
          <cell r="T7">
            <v>17134598</v>
          </cell>
          <cell r="U7">
            <v>1418047.2</v>
          </cell>
          <cell r="V7">
            <v>211818</v>
          </cell>
          <cell r="W7">
            <v>1294943.07</v>
          </cell>
          <cell r="X7">
            <v>2518786.13</v>
          </cell>
          <cell r="Y7">
            <v>4296122.4400000004</v>
          </cell>
          <cell r="Z7">
            <v>87334.399999999994</v>
          </cell>
          <cell r="AA7">
            <v>0</v>
          </cell>
          <cell r="AB7">
            <v>0</v>
          </cell>
          <cell r="AC7">
            <v>4588505.3600000003</v>
          </cell>
          <cell r="AD7">
            <v>0</v>
          </cell>
          <cell r="AE7">
            <v>0</v>
          </cell>
          <cell r="AF7">
            <v>952778.5</v>
          </cell>
          <cell r="AG7">
            <v>6779151</v>
          </cell>
          <cell r="AH7">
            <v>0</v>
          </cell>
          <cell r="AI7">
            <v>0</v>
          </cell>
          <cell r="AJ7">
            <v>586071.74</v>
          </cell>
          <cell r="AK7">
            <v>2228019</v>
          </cell>
          <cell r="AL7">
            <v>135450.07</v>
          </cell>
          <cell r="AM7">
            <v>23503157.240000002</v>
          </cell>
          <cell r="AN7">
            <v>17594576</v>
          </cell>
          <cell r="AO7">
            <v>5908581.2400000002</v>
          </cell>
          <cell r="AP7">
            <v>122707.49</v>
          </cell>
          <cell r="AQ7">
            <v>23636.25</v>
          </cell>
          <cell r="AR7">
            <v>18344338</v>
          </cell>
          <cell r="AS7">
            <v>268093253.31</v>
          </cell>
          <cell r="AT7">
            <v>0</v>
          </cell>
          <cell r="AU7">
            <v>0</v>
          </cell>
          <cell r="AV7">
            <v>31500913</v>
          </cell>
          <cell r="AW7">
            <v>831533.95</v>
          </cell>
          <cell r="AX7">
            <v>331580</v>
          </cell>
          <cell r="AY7">
            <v>3628553.13</v>
          </cell>
          <cell r="AZ7">
            <v>12325157</v>
          </cell>
          <cell r="BA7">
            <v>262133</v>
          </cell>
          <cell r="BB7">
            <v>1502046.92</v>
          </cell>
          <cell r="BC7">
            <v>19046343</v>
          </cell>
          <cell r="BD7">
            <v>273591</v>
          </cell>
          <cell r="BE7">
            <v>291411.56</v>
          </cell>
          <cell r="BF7">
            <v>4810757</v>
          </cell>
          <cell r="BG7">
            <v>1942999.39</v>
          </cell>
          <cell r="BH7">
            <v>1793159.46</v>
          </cell>
          <cell r="BI7">
            <v>149839.93</v>
          </cell>
          <cell r="BJ7">
            <v>6791920</v>
          </cell>
          <cell r="BK7">
            <v>4477491</v>
          </cell>
          <cell r="BL7">
            <v>2314429</v>
          </cell>
          <cell r="BM7">
            <v>1652856.35</v>
          </cell>
          <cell r="BN7">
            <v>5917050</v>
          </cell>
          <cell r="BO7">
            <v>1835771</v>
          </cell>
          <cell r="BP7">
            <v>55726.3</v>
          </cell>
          <cell r="BQ7">
            <v>8530376</v>
          </cell>
          <cell r="BR7">
            <v>942854.81</v>
          </cell>
          <cell r="BS7">
            <v>974127</v>
          </cell>
          <cell r="BT7">
            <v>4029764.02</v>
          </cell>
          <cell r="BU7">
            <v>642931.51</v>
          </cell>
          <cell r="BV7">
            <v>191526.27</v>
          </cell>
          <cell r="BW7">
            <v>2698415</v>
          </cell>
          <cell r="BX7">
            <v>2419543</v>
          </cell>
          <cell r="BY7">
            <v>241415</v>
          </cell>
          <cell r="BZ7">
            <v>37457</v>
          </cell>
          <cell r="CA7">
            <v>360687.5</v>
          </cell>
          <cell r="CB7">
            <v>33509945.039999999</v>
          </cell>
          <cell r="CC7">
            <v>32018576</v>
          </cell>
          <cell r="CD7">
            <v>1491369.04</v>
          </cell>
          <cell r="CE7">
            <v>2228519</v>
          </cell>
          <cell r="CF7">
            <v>508993</v>
          </cell>
          <cell r="CG7">
            <v>233282</v>
          </cell>
          <cell r="CH7">
            <v>422550.42</v>
          </cell>
          <cell r="CI7">
            <v>2211503.5299999998</v>
          </cell>
          <cell r="CJ7">
            <v>6793028</v>
          </cell>
          <cell r="CK7">
            <v>425329</v>
          </cell>
          <cell r="CL7">
            <v>166919710</v>
          </cell>
          <cell r="CM7">
            <v>9409207.870000001</v>
          </cell>
          <cell r="CN7">
            <v>0</v>
          </cell>
          <cell r="CO7">
            <v>0</v>
          </cell>
          <cell r="CP7">
            <v>0</v>
          </cell>
          <cell r="CQ7">
            <v>505052</v>
          </cell>
          <cell r="CR7">
            <v>10844093</v>
          </cell>
          <cell r="CS7">
            <v>1242403</v>
          </cell>
          <cell r="CT7">
            <v>168808.79</v>
          </cell>
          <cell r="CU7">
            <v>0</v>
          </cell>
          <cell r="CV7">
            <v>0</v>
          </cell>
          <cell r="CW7">
            <v>1111288</v>
          </cell>
          <cell r="CX7">
            <v>3074375</v>
          </cell>
          <cell r="CY7">
            <v>1462953.82</v>
          </cell>
        </row>
        <row r="8">
          <cell r="A8" t="str">
            <v>OM&amp;A Expense</v>
          </cell>
          <cell r="B8" t="str">
            <v>COMA</v>
          </cell>
          <cell r="C8">
            <v>2002</v>
          </cell>
          <cell r="D8">
            <v>627378</v>
          </cell>
          <cell r="E8">
            <v>6995261</v>
          </cell>
          <cell r="F8">
            <v>7982031</v>
          </cell>
          <cell r="G8">
            <v>2552047.48</v>
          </cell>
          <cell r="H8">
            <v>5392481.6299999999</v>
          </cell>
          <cell r="I8">
            <v>9010484.3100000005</v>
          </cell>
          <cell r="J8">
            <v>6811784</v>
          </cell>
          <cell r="K8">
            <v>1513849.8500000003</v>
          </cell>
          <cell r="L8">
            <v>472455.39000000007</v>
          </cell>
          <cell r="M8">
            <v>4833018</v>
          </cell>
          <cell r="N8">
            <v>325066.23</v>
          </cell>
          <cell r="O8">
            <v>2399857.44</v>
          </cell>
          <cell r="P8">
            <v>260912.21</v>
          </cell>
          <cell r="Q8">
            <v>117996.4</v>
          </cell>
          <cell r="R8">
            <v>1725770.0899999999</v>
          </cell>
          <cell r="S8">
            <v>31549841.899999999</v>
          </cell>
          <cell r="T8">
            <v>23992398</v>
          </cell>
          <cell r="U8">
            <v>3082267.32</v>
          </cell>
          <cell r="V8">
            <v>939906.02000000025</v>
          </cell>
          <cell r="W8">
            <v>5412123.7300000004</v>
          </cell>
          <cell r="X8">
            <v>3153317.12</v>
          </cell>
          <cell r="Y8">
            <v>4060685.01</v>
          </cell>
          <cell r="Z8">
            <v>914216.28</v>
          </cell>
          <cell r="AA8">
            <v>159470.93000000002</v>
          </cell>
          <cell r="AB8">
            <v>5416074.7799999993</v>
          </cell>
          <cell r="AC8">
            <v>8696007.8000000007</v>
          </cell>
          <cell r="AD8">
            <v>0</v>
          </cell>
          <cell r="AE8">
            <v>0</v>
          </cell>
          <cell r="AF8">
            <v>1177143.3800000001</v>
          </cell>
          <cell r="AG8">
            <v>7889931.7700000005</v>
          </cell>
          <cell r="AH8">
            <v>0</v>
          </cell>
          <cell r="AI8">
            <v>0</v>
          </cell>
          <cell r="AJ8">
            <v>4922430.32</v>
          </cell>
          <cell r="AK8">
            <v>3892053</v>
          </cell>
          <cell r="AL8">
            <v>495817.33</v>
          </cell>
          <cell r="AM8">
            <v>29948878.370000001</v>
          </cell>
          <cell r="AN8">
            <v>22594436.690000001</v>
          </cell>
          <cell r="AO8">
            <v>7354441.6799999997</v>
          </cell>
          <cell r="AP8">
            <v>131482.53</v>
          </cell>
          <cell r="AQ8">
            <v>626792.38</v>
          </cell>
          <cell r="AR8">
            <v>13195671.59</v>
          </cell>
          <cell r="AS8">
            <v>311752504.14000005</v>
          </cell>
          <cell r="AT8">
            <v>0</v>
          </cell>
          <cell r="AU8">
            <v>0</v>
          </cell>
          <cell r="AV8">
            <v>45151285.140000001</v>
          </cell>
          <cell r="AW8">
            <v>2276218.2600000002</v>
          </cell>
          <cell r="AX8">
            <v>1195133</v>
          </cell>
          <cell r="AY8">
            <v>5093842.7299999995</v>
          </cell>
          <cell r="AZ8">
            <v>9251297.6099999994</v>
          </cell>
          <cell r="BA8">
            <v>1161887.1200000001</v>
          </cell>
          <cell r="BB8">
            <v>1776498.0499999998</v>
          </cell>
          <cell r="BC8">
            <v>19907861.130000003</v>
          </cell>
          <cell r="BD8">
            <v>1355156.1199999999</v>
          </cell>
          <cell r="BE8">
            <v>1711263.49</v>
          </cell>
          <cell r="BF8">
            <v>3394457.3</v>
          </cell>
          <cell r="BG8">
            <v>5127573.88</v>
          </cell>
          <cell r="BH8">
            <v>4521562.0100000007</v>
          </cell>
          <cell r="BI8">
            <v>606011.87</v>
          </cell>
          <cell r="BJ8">
            <v>10127140.710000001</v>
          </cell>
          <cell r="BK8">
            <v>6688238.709999999</v>
          </cell>
          <cell r="BL8">
            <v>3438902</v>
          </cell>
          <cell r="BM8">
            <v>1307699.6399999997</v>
          </cell>
          <cell r="BN8">
            <v>4102918.6999999997</v>
          </cell>
          <cell r="BO8">
            <v>4836284.43</v>
          </cell>
          <cell r="BP8">
            <v>1848159.8399999999</v>
          </cell>
          <cell r="BQ8">
            <v>8948605.0999999996</v>
          </cell>
          <cell r="BR8">
            <v>1589337.4</v>
          </cell>
          <cell r="BS8">
            <v>2251213.73</v>
          </cell>
          <cell r="BT8">
            <v>8874750.0299999993</v>
          </cell>
          <cell r="BU8">
            <v>1700850.74</v>
          </cell>
          <cell r="BV8">
            <v>712803.57000000007</v>
          </cell>
          <cell r="BW8">
            <v>5179551.09</v>
          </cell>
          <cell r="BX8">
            <v>4633087.21</v>
          </cell>
          <cell r="BY8">
            <v>400114.91</v>
          </cell>
          <cell r="BZ8">
            <v>146348.97000000003</v>
          </cell>
          <cell r="CA8">
            <v>1196228.69</v>
          </cell>
          <cell r="CB8">
            <v>28247676.120000001</v>
          </cell>
          <cell r="CC8">
            <v>25605795.16</v>
          </cell>
          <cell r="CD8">
            <v>2641880.96</v>
          </cell>
          <cell r="CE8">
            <v>5484374.1600000011</v>
          </cell>
          <cell r="CF8">
            <v>749735.20000000007</v>
          </cell>
          <cell r="CG8">
            <v>1100210.21</v>
          </cell>
          <cell r="CH8">
            <v>771004.31</v>
          </cell>
          <cell r="CI8">
            <v>2246650.3899999997</v>
          </cell>
          <cell r="CJ8">
            <v>10187237</v>
          </cell>
          <cell r="CK8">
            <v>1243228.0199999998</v>
          </cell>
          <cell r="CL8">
            <v>130764755.88</v>
          </cell>
          <cell r="CM8">
            <v>18914125.129999999</v>
          </cell>
          <cell r="CN8">
            <v>0</v>
          </cell>
          <cell r="CO8">
            <v>0</v>
          </cell>
          <cell r="CP8">
            <v>0</v>
          </cell>
          <cell r="CQ8">
            <v>1078552.19</v>
          </cell>
          <cell r="CR8">
            <v>8323890.4900000002</v>
          </cell>
          <cell r="CS8">
            <v>3471683.8</v>
          </cell>
          <cell r="CT8">
            <v>787015.35000000009</v>
          </cell>
          <cell r="CU8">
            <v>963562.64</v>
          </cell>
          <cell r="CV8">
            <v>500009.19</v>
          </cell>
          <cell r="CW8">
            <v>3774982</v>
          </cell>
          <cell r="CX8">
            <v>6197524</v>
          </cell>
          <cell r="CY8">
            <v>2557532.96</v>
          </cell>
        </row>
        <row r="9">
          <cell r="A9" t="str">
            <v>Income Taxes</v>
          </cell>
          <cell r="B9" t="str">
            <v>CTAXINC</v>
          </cell>
          <cell r="C9">
            <v>2002</v>
          </cell>
          <cell r="D9">
            <v>0</v>
          </cell>
          <cell r="E9">
            <v>929279</v>
          </cell>
          <cell r="F9">
            <v>987000</v>
          </cell>
          <cell r="G9">
            <v>23788</v>
          </cell>
          <cell r="H9">
            <v>83550</v>
          </cell>
          <cell r="I9">
            <v>1288000</v>
          </cell>
          <cell r="J9">
            <v>-391781</v>
          </cell>
          <cell r="K9">
            <v>47514</v>
          </cell>
          <cell r="L9">
            <v>0</v>
          </cell>
          <cell r="M9">
            <v>309684</v>
          </cell>
          <cell r="N9">
            <v>0</v>
          </cell>
          <cell r="O9">
            <v>59831</v>
          </cell>
          <cell r="P9">
            <v>12786</v>
          </cell>
          <cell r="Q9">
            <v>0</v>
          </cell>
          <cell r="R9">
            <v>0</v>
          </cell>
          <cell r="S9">
            <v>0</v>
          </cell>
          <cell r="T9">
            <v>410852</v>
          </cell>
          <cell r="U9">
            <v>47469.53</v>
          </cell>
          <cell r="V9">
            <v>0</v>
          </cell>
          <cell r="W9">
            <v>270161.03000000003</v>
          </cell>
          <cell r="X9">
            <v>895680</v>
          </cell>
          <cell r="Y9">
            <v>176791.58</v>
          </cell>
          <cell r="Z9">
            <v>634</v>
          </cell>
          <cell r="AA9">
            <v>1548</v>
          </cell>
          <cell r="AB9">
            <v>1557108.22</v>
          </cell>
          <cell r="AC9">
            <v>-303429</v>
          </cell>
          <cell r="AD9">
            <v>0</v>
          </cell>
          <cell r="AE9">
            <v>0</v>
          </cell>
          <cell r="AF9">
            <v>166639.24</v>
          </cell>
          <cell r="AG9">
            <v>2173000.33</v>
          </cell>
          <cell r="AH9">
            <v>0</v>
          </cell>
          <cell r="AI9">
            <v>0</v>
          </cell>
          <cell r="AJ9">
            <v>110403</v>
          </cell>
          <cell r="AK9">
            <v>305000</v>
          </cell>
          <cell r="AL9">
            <v>6177.05</v>
          </cell>
          <cell r="AM9">
            <v>4471430.5599999996</v>
          </cell>
          <cell r="AN9">
            <v>3097155.56</v>
          </cell>
          <cell r="AO9">
            <v>1374275</v>
          </cell>
          <cell r="AP9">
            <v>45913</v>
          </cell>
          <cell r="AQ9">
            <v>-73248</v>
          </cell>
          <cell r="AR9">
            <v>4891900.3099999996</v>
          </cell>
          <cell r="AS9">
            <v>47292000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5769</v>
          </cell>
          <cell r="AY9">
            <v>0</v>
          </cell>
          <cell r="AZ9">
            <v>2754900</v>
          </cell>
          <cell r="BA9">
            <v>62702.83</v>
          </cell>
          <cell r="BB9">
            <v>0</v>
          </cell>
          <cell r="BC9">
            <v>3815800</v>
          </cell>
          <cell r="BD9">
            <v>0</v>
          </cell>
          <cell r="BE9">
            <v>21222</v>
          </cell>
          <cell r="BF9">
            <v>344503</v>
          </cell>
          <cell r="BG9">
            <v>306053.44</v>
          </cell>
          <cell r="BH9">
            <v>261053.44</v>
          </cell>
          <cell r="BI9">
            <v>45000</v>
          </cell>
          <cell r="BJ9">
            <v>95998</v>
          </cell>
          <cell r="BK9">
            <v>205998</v>
          </cell>
          <cell r="BL9">
            <v>-110000</v>
          </cell>
          <cell r="BM9">
            <v>104617</v>
          </cell>
          <cell r="BN9">
            <v>190549.53</v>
          </cell>
          <cell r="BO9">
            <v>193629</v>
          </cell>
          <cell r="BP9">
            <v>4567</v>
          </cell>
          <cell r="BQ9">
            <v>-964000</v>
          </cell>
          <cell r="BR9">
            <v>102151.97</v>
          </cell>
          <cell r="BS9">
            <v>773949</v>
          </cell>
          <cell r="BT9">
            <v>0</v>
          </cell>
          <cell r="BU9">
            <v>115897</v>
          </cell>
          <cell r="BV9">
            <v>0</v>
          </cell>
          <cell r="BW9">
            <v>464043.19</v>
          </cell>
          <cell r="BX9">
            <v>448415.86</v>
          </cell>
          <cell r="BY9">
            <v>15487.15</v>
          </cell>
          <cell r="BZ9">
            <v>140.18</v>
          </cell>
          <cell r="CA9">
            <v>7900.83</v>
          </cell>
          <cell r="CB9">
            <v>7691592.71</v>
          </cell>
          <cell r="CC9">
            <v>7691592.71</v>
          </cell>
          <cell r="CD9">
            <v>0</v>
          </cell>
          <cell r="CE9">
            <v>0</v>
          </cell>
          <cell r="CF9">
            <v>22406</v>
          </cell>
          <cell r="CG9">
            <v>2401.2600000000002</v>
          </cell>
          <cell r="CH9">
            <v>1201</v>
          </cell>
          <cell r="CI9">
            <v>428385</v>
          </cell>
          <cell r="CJ9">
            <v>0</v>
          </cell>
          <cell r="CK9">
            <v>0</v>
          </cell>
          <cell r="CL9">
            <v>4352880.47</v>
          </cell>
          <cell r="CM9">
            <v>1220046.06</v>
          </cell>
          <cell r="CN9">
            <v>0</v>
          </cell>
          <cell r="CO9">
            <v>0</v>
          </cell>
          <cell r="CP9">
            <v>0</v>
          </cell>
          <cell r="CQ9">
            <v>215038</v>
          </cell>
          <cell r="CR9">
            <v>1304664</v>
          </cell>
          <cell r="CS9">
            <v>0</v>
          </cell>
          <cell r="CT9">
            <v>0</v>
          </cell>
          <cell r="CU9">
            <v>42159</v>
          </cell>
          <cell r="CV9">
            <v>0</v>
          </cell>
          <cell r="CW9">
            <v>952590</v>
          </cell>
          <cell r="CX9">
            <v>291957</v>
          </cell>
          <cell r="CY9">
            <v>631028</v>
          </cell>
        </row>
        <row r="10">
          <cell r="A10" t="str">
            <v>Total Customers (not including Street &amp; Sentinel Lighting Connections) and unmetered load</v>
          </cell>
          <cell r="B10" t="str">
            <v>YN</v>
          </cell>
          <cell r="C10">
            <v>2002</v>
          </cell>
          <cell r="D10">
            <v>1814</v>
          </cell>
          <cell r="E10">
            <v>59220</v>
          </cell>
          <cell r="F10">
            <v>34402</v>
          </cell>
          <cell r="G10">
            <v>8432</v>
          </cell>
          <cell r="H10">
            <v>34375</v>
          </cell>
          <cell r="I10">
            <v>55423</v>
          </cell>
          <cell r="J10">
            <v>44373</v>
          </cell>
          <cell r="K10">
            <v>5662</v>
          </cell>
          <cell r="L10">
            <v>1371</v>
          </cell>
          <cell r="M10">
            <v>31823</v>
          </cell>
          <cell r="N10">
            <v>1611</v>
          </cell>
          <cell r="O10">
            <v>13162</v>
          </cell>
          <cell r="P10">
            <v>1485</v>
          </cell>
          <cell r="Q10">
            <v>557</v>
          </cell>
          <cell r="R10">
            <v>10266</v>
          </cell>
          <cell r="S10">
            <v>166622</v>
          </cell>
          <cell r="T10">
            <v>80733</v>
          </cell>
          <cell r="U10">
            <v>13404</v>
          </cell>
          <cell r="V10">
            <v>3325</v>
          </cell>
          <cell r="W10">
            <v>26285</v>
          </cell>
          <cell r="X10">
            <v>18367</v>
          </cell>
          <cell r="Y10">
            <v>15162</v>
          </cell>
          <cell r="Z10">
            <v>3818</v>
          </cell>
          <cell r="AA10">
            <v>672</v>
          </cell>
          <cell r="AB10">
            <v>11372</v>
          </cell>
          <cell r="AC10">
            <v>45975</v>
          </cell>
          <cell r="AD10">
            <v>42871</v>
          </cell>
          <cell r="AE10">
            <v>3104</v>
          </cell>
          <cell r="AF10">
            <v>8665</v>
          </cell>
          <cell r="AG10">
            <v>41817</v>
          </cell>
          <cell r="AH10">
            <v>40616</v>
          </cell>
          <cell r="AI10">
            <v>1201</v>
          </cell>
          <cell r="AJ10">
            <v>19936</v>
          </cell>
          <cell r="AK10">
            <v>17686</v>
          </cell>
          <cell r="AL10">
            <v>2742</v>
          </cell>
          <cell r="AM10">
            <v>224566</v>
          </cell>
          <cell r="AN10">
            <v>173257</v>
          </cell>
          <cell r="AO10">
            <v>51309</v>
          </cell>
          <cell r="AP10">
            <v>1119</v>
          </cell>
          <cell r="AQ10">
            <v>5154</v>
          </cell>
          <cell r="AR10">
            <v>96402</v>
          </cell>
          <cell r="AS10">
            <v>1113463</v>
          </cell>
          <cell r="AT10">
            <v>1112515</v>
          </cell>
          <cell r="AU10">
            <v>948</v>
          </cell>
          <cell r="AV10">
            <v>264520</v>
          </cell>
          <cell r="AW10">
            <v>13145</v>
          </cell>
          <cell r="AX10">
            <v>5991</v>
          </cell>
          <cell r="AY10">
            <v>26458</v>
          </cell>
          <cell r="AZ10">
            <v>73324</v>
          </cell>
          <cell r="BA10">
            <v>8439</v>
          </cell>
          <cell r="BB10">
            <v>8778</v>
          </cell>
          <cell r="BC10">
            <v>132670</v>
          </cell>
          <cell r="BD10">
            <v>6602</v>
          </cell>
          <cell r="BE10">
            <v>6133</v>
          </cell>
          <cell r="BF10">
            <v>14092</v>
          </cell>
          <cell r="BG10">
            <v>27713</v>
          </cell>
          <cell r="BH10">
            <v>23809</v>
          </cell>
          <cell r="BI10">
            <v>3904</v>
          </cell>
          <cell r="BJ10">
            <v>46887</v>
          </cell>
          <cell r="BK10">
            <v>32699</v>
          </cell>
          <cell r="BL10">
            <v>14188</v>
          </cell>
          <cell r="BM10">
            <v>6854</v>
          </cell>
          <cell r="BN10">
            <v>17516</v>
          </cell>
          <cell r="BO10">
            <v>23268</v>
          </cell>
          <cell r="BP10">
            <v>6373</v>
          </cell>
          <cell r="BQ10">
            <v>49860</v>
          </cell>
          <cell r="BR10">
            <v>9414</v>
          </cell>
          <cell r="BS10">
            <v>12106</v>
          </cell>
          <cell r="BT10">
            <v>47533</v>
          </cell>
          <cell r="BU10">
            <v>10011</v>
          </cell>
          <cell r="BV10">
            <v>3227</v>
          </cell>
          <cell r="BW10">
            <v>32850</v>
          </cell>
          <cell r="BX10">
            <v>30796</v>
          </cell>
          <cell r="BY10">
            <v>1375</v>
          </cell>
          <cell r="BZ10">
            <v>679</v>
          </cell>
          <cell r="CA10">
            <v>9199</v>
          </cell>
          <cell r="CB10">
            <v>195151</v>
          </cell>
          <cell r="CC10">
            <v>180964</v>
          </cell>
          <cell r="CD10">
            <v>14187</v>
          </cell>
          <cell r="CE10">
            <v>32240</v>
          </cell>
          <cell r="CF10">
            <v>3984</v>
          </cell>
          <cell r="CG10">
            <v>5713</v>
          </cell>
          <cell r="CH10">
            <v>2729</v>
          </cell>
          <cell r="CI10">
            <v>14395</v>
          </cell>
          <cell r="CJ10">
            <v>48820</v>
          </cell>
          <cell r="CK10">
            <v>6075</v>
          </cell>
          <cell r="CL10">
            <v>665043</v>
          </cell>
          <cell r="CM10">
            <v>97128</v>
          </cell>
          <cell r="CN10">
            <v>89047</v>
          </cell>
          <cell r="CO10">
            <v>2294</v>
          </cell>
          <cell r="CP10">
            <v>5787</v>
          </cell>
          <cell r="CQ10">
            <v>9379</v>
          </cell>
          <cell r="CR10">
            <v>44258</v>
          </cell>
          <cell r="CS10">
            <v>20985</v>
          </cell>
          <cell r="CT10">
            <v>3279</v>
          </cell>
          <cell r="CU10">
            <v>3702</v>
          </cell>
          <cell r="CV10">
            <v>1906</v>
          </cell>
          <cell r="CW10">
            <v>20113</v>
          </cell>
          <cell r="CX10">
            <v>30710</v>
          </cell>
          <cell r="CY10">
            <v>13882</v>
          </cell>
        </row>
        <row r="11">
          <cell r="A11" t="str">
            <v>Customers - Residential</v>
          </cell>
          <cell r="B11" t="str">
            <v>YNR</v>
          </cell>
          <cell r="C11">
            <v>2002</v>
          </cell>
          <cell r="D11">
            <v>1514</v>
          </cell>
          <cell r="E11">
            <v>52941</v>
          </cell>
          <cell r="F11">
            <v>30200</v>
          </cell>
          <cell r="G11">
            <v>6972</v>
          </cell>
          <cell r="H11">
            <v>31042</v>
          </cell>
          <cell r="I11">
            <v>50113</v>
          </cell>
          <cell r="J11">
            <v>39494</v>
          </cell>
          <cell r="K11">
            <v>4986</v>
          </cell>
          <cell r="L11">
            <v>1175</v>
          </cell>
          <cell r="M11">
            <v>28087</v>
          </cell>
          <cell r="N11">
            <v>1366</v>
          </cell>
          <cell r="O11">
            <v>11420</v>
          </cell>
          <cell r="P11">
            <v>1301</v>
          </cell>
          <cell r="Q11">
            <v>469</v>
          </cell>
          <cell r="R11">
            <v>9132</v>
          </cell>
          <cell r="S11">
            <v>146914</v>
          </cell>
          <cell r="T11">
            <v>72501</v>
          </cell>
          <cell r="U11">
            <v>11856</v>
          </cell>
          <cell r="V11">
            <v>2853</v>
          </cell>
          <cell r="W11">
            <v>24213</v>
          </cell>
          <cell r="X11">
            <v>16064</v>
          </cell>
          <cell r="Y11">
            <v>13846</v>
          </cell>
          <cell r="Z11">
            <v>3319</v>
          </cell>
          <cell r="AA11">
            <v>583</v>
          </cell>
          <cell r="AB11">
            <v>10378</v>
          </cell>
          <cell r="AC11">
            <v>41459</v>
          </cell>
          <cell r="AD11">
            <v>38643</v>
          </cell>
          <cell r="AE11">
            <v>2816</v>
          </cell>
          <cell r="AF11">
            <v>7848</v>
          </cell>
          <cell r="AG11">
            <v>37963</v>
          </cell>
          <cell r="AH11">
            <v>36892</v>
          </cell>
          <cell r="AI11">
            <v>1071</v>
          </cell>
          <cell r="AJ11">
            <v>17407</v>
          </cell>
          <cell r="AK11">
            <v>16312</v>
          </cell>
          <cell r="AL11">
            <v>2308</v>
          </cell>
          <cell r="AM11">
            <v>204319</v>
          </cell>
          <cell r="AN11">
            <v>158221</v>
          </cell>
          <cell r="AO11">
            <v>46098</v>
          </cell>
          <cell r="AP11">
            <v>955</v>
          </cell>
          <cell r="AQ11">
            <v>4521</v>
          </cell>
          <cell r="AR11">
            <v>88414</v>
          </cell>
          <cell r="AS11">
            <v>1006748</v>
          </cell>
          <cell r="AT11">
            <v>1005912</v>
          </cell>
          <cell r="AU11">
            <v>836</v>
          </cell>
          <cell r="AV11">
            <v>237755</v>
          </cell>
          <cell r="AW11">
            <v>12227</v>
          </cell>
          <cell r="AX11">
            <v>5186</v>
          </cell>
          <cell r="AY11">
            <v>22574</v>
          </cell>
          <cell r="AZ11">
            <v>65683</v>
          </cell>
          <cell r="BA11">
            <v>7339</v>
          </cell>
          <cell r="BB11">
            <v>7147</v>
          </cell>
          <cell r="BC11">
            <v>119454</v>
          </cell>
          <cell r="BD11">
            <v>5823</v>
          </cell>
          <cell r="BE11">
            <v>5358</v>
          </cell>
          <cell r="BF11">
            <v>12043</v>
          </cell>
          <cell r="BG11">
            <v>24561</v>
          </cell>
          <cell r="BH11">
            <v>20963</v>
          </cell>
          <cell r="BI11">
            <v>3598</v>
          </cell>
          <cell r="BJ11">
            <v>41602</v>
          </cell>
          <cell r="BK11">
            <v>29126</v>
          </cell>
          <cell r="BL11">
            <v>12476</v>
          </cell>
          <cell r="BM11">
            <v>5507</v>
          </cell>
          <cell r="BN11">
            <v>15187</v>
          </cell>
          <cell r="BO11">
            <v>20193</v>
          </cell>
          <cell r="BP11">
            <v>5403</v>
          </cell>
          <cell r="BQ11">
            <v>44251</v>
          </cell>
          <cell r="BR11">
            <v>8398</v>
          </cell>
          <cell r="BS11">
            <v>10538</v>
          </cell>
          <cell r="BT11">
            <v>42960</v>
          </cell>
          <cell r="BU11">
            <v>8421</v>
          </cell>
          <cell r="BV11">
            <v>2607</v>
          </cell>
          <cell r="BW11">
            <v>28354</v>
          </cell>
          <cell r="BX11">
            <v>26633</v>
          </cell>
          <cell r="BY11">
            <v>1146</v>
          </cell>
          <cell r="BZ11">
            <v>575</v>
          </cell>
          <cell r="CA11">
            <v>8066</v>
          </cell>
          <cell r="CB11">
            <v>170321</v>
          </cell>
          <cell r="CC11">
            <v>157514</v>
          </cell>
          <cell r="CD11">
            <v>12807</v>
          </cell>
          <cell r="CE11">
            <v>28526</v>
          </cell>
          <cell r="CF11">
            <v>3440</v>
          </cell>
          <cell r="CG11">
            <v>4856</v>
          </cell>
          <cell r="CH11">
            <v>2279</v>
          </cell>
          <cell r="CI11">
            <v>12666</v>
          </cell>
          <cell r="CJ11">
            <v>43688</v>
          </cell>
          <cell r="CK11">
            <v>5338</v>
          </cell>
          <cell r="CL11">
            <v>586714</v>
          </cell>
          <cell r="CM11">
            <v>87310</v>
          </cell>
          <cell r="CN11">
            <v>80271</v>
          </cell>
          <cell r="CO11">
            <v>1942</v>
          </cell>
          <cell r="CP11">
            <v>5097</v>
          </cell>
          <cell r="CQ11">
            <v>8534</v>
          </cell>
          <cell r="CR11">
            <v>38624</v>
          </cell>
          <cell r="CS11">
            <v>18768</v>
          </cell>
          <cell r="CT11">
            <v>2768</v>
          </cell>
          <cell r="CU11">
            <v>3166</v>
          </cell>
          <cell r="CV11">
            <v>1637</v>
          </cell>
          <cell r="CW11">
            <v>17521</v>
          </cell>
          <cell r="CX11">
            <v>28526</v>
          </cell>
          <cell r="CY11">
            <v>12429</v>
          </cell>
        </row>
        <row r="12">
          <cell r="A12" t="str">
            <v xml:space="preserve">Customers- General Service </v>
          </cell>
          <cell r="B12" t="str">
            <v>YNGS</v>
          </cell>
          <cell r="C12">
            <v>2002</v>
          </cell>
          <cell r="D12">
            <v>300</v>
          </cell>
          <cell r="E12">
            <v>6279</v>
          </cell>
          <cell r="F12">
            <v>4197</v>
          </cell>
          <cell r="G12">
            <v>1459</v>
          </cell>
          <cell r="H12">
            <v>3333</v>
          </cell>
          <cell r="I12">
            <v>5310</v>
          </cell>
          <cell r="J12">
            <v>4876</v>
          </cell>
          <cell r="K12">
            <v>676</v>
          </cell>
          <cell r="L12">
            <v>196</v>
          </cell>
          <cell r="M12">
            <v>3733</v>
          </cell>
          <cell r="N12">
            <v>245</v>
          </cell>
          <cell r="O12">
            <v>1740</v>
          </cell>
          <cell r="P12">
            <v>184</v>
          </cell>
          <cell r="Q12">
            <v>88</v>
          </cell>
          <cell r="R12">
            <v>1134</v>
          </cell>
          <cell r="S12">
            <v>19698</v>
          </cell>
          <cell r="T12">
            <v>8222</v>
          </cell>
          <cell r="U12">
            <v>1547</v>
          </cell>
          <cell r="V12">
            <v>472</v>
          </cell>
          <cell r="W12">
            <v>2072</v>
          </cell>
          <cell r="X12">
            <v>2302</v>
          </cell>
          <cell r="Y12">
            <v>1316</v>
          </cell>
          <cell r="Z12">
            <v>499</v>
          </cell>
          <cell r="AA12">
            <v>89</v>
          </cell>
          <cell r="AB12">
            <v>992</v>
          </cell>
          <cell r="AC12">
            <v>4516</v>
          </cell>
          <cell r="AD12">
            <v>4228</v>
          </cell>
          <cell r="AE12">
            <v>288</v>
          </cell>
          <cell r="AF12">
            <v>817</v>
          </cell>
          <cell r="AG12">
            <v>3851</v>
          </cell>
          <cell r="AH12">
            <v>3721</v>
          </cell>
          <cell r="AI12">
            <v>130</v>
          </cell>
          <cell r="AJ12">
            <v>2529</v>
          </cell>
          <cell r="AK12">
            <v>1374</v>
          </cell>
          <cell r="AL12">
            <v>434</v>
          </cell>
          <cell r="AM12">
            <v>20233</v>
          </cell>
          <cell r="AN12">
            <v>15026</v>
          </cell>
          <cell r="AO12">
            <v>5207</v>
          </cell>
          <cell r="AP12">
            <v>164</v>
          </cell>
          <cell r="AQ12">
            <v>632</v>
          </cell>
          <cell r="AR12">
            <v>7984</v>
          </cell>
          <cell r="AS12">
            <v>106688</v>
          </cell>
          <cell r="AT12">
            <v>106576</v>
          </cell>
          <cell r="AU12">
            <v>112</v>
          </cell>
          <cell r="AV12">
            <v>26754</v>
          </cell>
          <cell r="AW12">
            <v>918</v>
          </cell>
          <cell r="AX12">
            <v>805</v>
          </cell>
          <cell r="AY12">
            <v>3880</v>
          </cell>
          <cell r="AZ12">
            <v>7637</v>
          </cell>
          <cell r="BA12">
            <v>1100</v>
          </cell>
          <cell r="BB12">
            <v>1631</v>
          </cell>
          <cell r="BC12">
            <v>13213</v>
          </cell>
          <cell r="BD12">
            <v>778</v>
          </cell>
          <cell r="BE12">
            <v>775</v>
          </cell>
          <cell r="BF12">
            <v>2047</v>
          </cell>
          <cell r="BG12">
            <v>3152</v>
          </cell>
          <cell r="BH12">
            <v>2846</v>
          </cell>
          <cell r="BI12">
            <v>306</v>
          </cell>
          <cell r="BJ12">
            <v>5285</v>
          </cell>
          <cell r="BK12">
            <v>3573</v>
          </cell>
          <cell r="BL12">
            <v>1712</v>
          </cell>
          <cell r="BM12">
            <v>1347</v>
          </cell>
          <cell r="BN12">
            <v>2329</v>
          </cell>
          <cell r="BO12">
            <v>3075</v>
          </cell>
          <cell r="BP12">
            <v>970</v>
          </cell>
          <cell r="BQ12">
            <v>5606</v>
          </cell>
          <cell r="BR12">
            <v>1016</v>
          </cell>
          <cell r="BS12">
            <v>1568</v>
          </cell>
          <cell r="BT12">
            <v>4570</v>
          </cell>
          <cell r="BU12">
            <v>1590</v>
          </cell>
          <cell r="BV12">
            <v>620</v>
          </cell>
          <cell r="BW12">
            <v>4037</v>
          </cell>
          <cell r="BX12">
            <v>3704</v>
          </cell>
          <cell r="BY12">
            <v>229</v>
          </cell>
          <cell r="BZ12">
            <v>104</v>
          </cell>
          <cell r="CA12">
            <v>1133</v>
          </cell>
          <cell r="CB12">
            <v>24825</v>
          </cell>
          <cell r="CC12">
            <v>23445</v>
          </cell>
          <cell r="CD12">
            <v>1380</v>
          </cell>
          <cell r="CE12">
            <v>3714</v>
          </cell>
          <cell r="CF12">
            <v>544</v>
          </cell>
          <cell r="CG12">
            <v>857</v>
          </cell>
          <cell r="CH12">
            <v>450</v>
          </cell>
          <cell r="CI12">
            <v>1728</v>
          </cell>
          <cell r="CJ12">
            <v>5129</v>
          </cell>
          <cell r="CK12">
            <v>737</v>
          </cell>
          <cell r="CL12">
            <v>78283</v>
          </cell>
          <cell r="CM12">
            <v>9815</v>
          </cell>
          <cell r="CN12">
            <v>8773</v>
          </cell>
          <cell r="CO12">
            <v>352</v>
          </cell>
          <cell r="CP12">
            <v>690</v>
          </cell>
          <cell r="CQ12">
            <v>845</v>
          </cell>
          <cell r="CR12">
            <v>5632</v>
          </cell>
          <cell r="CS12">
            <v>2215</v>
          </cell>
          <cell r="CT12">
            <v>511</v>
          </cell>
          <cell r="CU12">
            <v>535</v>
          </cell>
          <cell r="CV12">
            <v>269</v>
          </cell>
          <cell r="CW12">
            <v>2592</v>
          </cell>
          <cell r="CX12">
            <v>2183</v>
          </cell>
          <cell r="CY12">
            <v>1452</v>
          </cell>
        </row>
        <row r="13">
          <cell r="A13" t="str">
            <v>Customers- Large User, Sub- Transmission, Intermediate/ Embedded Distributor</v>
          </cell>
          <cell r="B13" t="str">
            <v>YNLG</v>
          </cell>
          <cell r="C13">
            <v>2002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3</v>
          </cell>
          <cell r="K13">
            <v>0</v>
          </cell>
          <cell r="L13">
            <v>0</v>
          </cell>
          <cell r="M13">
            <v>3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10</v>
          </cell>
          <cell r="T13">
            <v>10</v>
          </cell>
          <cell r="U13">
            <v>1</v>
          </cell>
          <cell r="V13">
            <v>0</v>
          </cell>
          <cell r="W13">
            <v>0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2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3</v>
          </cell>
          <cell r="AH13">
            <v>3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14</v>
          </cell>
          <cell r="AN13">
            <v>10</v>
          </cell>
          <cell r="AO13">
            <v>4</v>
          </cell>
          <cell r="AP13">
            <v>0</v>
          </cell>
          <cell r="AQ13">
            <v>1</v>
          </cell>
          <cell r="AR13">
            <v>4</v>
          </cell>
          <cell r="AS13">
            <v>27</v>
          </cell>
          <cell r="AT13">
            <v>27</v>
          </cell>
          <cell r="AU13">
            <v>0</v>
          </cell>
          <cell r="AV13">
            <v>11</v>
          </cell>
          <cell r="AW13">
            <v>0</v>
          </cell>
          <cell r="AX13">
            <v>0</v>
          </cell>
          <cell r="AY13">
            <v>4</v>
          </cell>
          <cell r="AZ13">
            <v>4</v>
          </cell>
          <cell r="BA13">
            <v>0</v>
          </cell>
          <cell r="BB13">
            <v>0</v>
          </cell>
          <cell r="BC13">
            <v>3</v>
          </cell>
          <cell r="BD13">
            <v>1</v>
          </cell>
          <cell r="BE13">
            <v>0</v>
          </cell>
          <cell r="BF13">
            <v>2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3</v>
          </cell>
          <cell r="BR13">
            <v>0</v>
          </cell>
          <cell r="BS13">
            <v>0</v>
          </cell>
          <cell r="BT13">
            <v>3</v>
          </cell>
          <cell r="BU13">
            <v>0</v>
          </cell>
          <cell r="BV13">
            <v>0</v>
          </cell>
          <cell r="BW13">
            <v>2</v>
          </cell>
          <cell r="BX13">
            <v>2</v>
          </cell>
          <cell r="BY13">
            <v>0</v>
          </cell>
          <cell r="BZ13">
            <v>0</v>
          </cell>
          <cell r="CA13">
            <v>0</v>
          </cell>
          <cell r="CB13">
            <v>5</v>
          </cell>
          <cell r="CC13">
            <v>5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1</v>
          </cell>
          <cell r="CJ13">
            <v>3</v>
          </cell>
          <cell r="CK13">
            <v>0</v>
          </cell>
          <cell r="CL13">
            <v>46</v>
          </cell>
          <cell r="CM13">
            <v>3</v>
          </cell>
          <cell r="CN13">
            <v>3</v>
          </cell>
          <cell r="CO13">
            <v>0</v>
          </cell>
          <cell r="CP13">
            <v>0</v>
          </cell>
          <cell r="CQ13">
            <v>0</v>
          </cell>
          <cell r="CR13">
            <v>2</v>
          </cell>
          <cell r="CS13">
            <v>2</v>
          </cell>
          <cell r="CT13">
            <v>0</v>
          </cell>
          <cell r="CU13">
            <v>1</v>
          </cell>
          <cell r="CV13">
            <v>0</v>
          </cell>
          <cell r="CW13">
            <v>0</v>
          </cell>
          <cell r="CX13">
            <v>1</v>
          </cell>
          <cell r="CY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2002</v>
          </cell>
          <cell r="D14">
            <v>612</v>
          </cell>
          <cell r="E14">
            <v>13010</v>
          </cell>
          <cell r="F14">
            <v>9020</v>
          </cell>
          <cell r="G14">
            <v>2576</v>
          </cell>
          <cell r="H14">
            <v>8931</v>
          </cell>
          <cell r="I14">
            <v>13568</v>
          </cell>
          <cell r="J14">
            <v>11545</v>
          </cell>
          <cell r="K14">
            <v>1494</v>
          </cell>
          <cell r="L14">
            <v>341</v>
          </cell>
          <cell r="M14">
            <v>10465</v>
          </cell>
          <cell r="N14">
            <v>716</v>
          </cell>
          <cell r="O14">
            <v>2479</v>
          </cell>
          <cell r="P14">
            <v>1</v>
          </cell>
          <cell r="Q14">
            <v>1</v>
          </cell>
          <cell r="R14">
            <v>3</v>
          </cell>
          <cell r="S14">
            <v>46221</v>
          </cell>
          <cell r="T14">
            <v>22404</v>
          </cell>
          <cell r="U14">
            <v>2660</v>
          </cell>
          <cell r="V14">
            <v>0</v>
          </cell>
          <cell r="W14">
            <v>6765</v>
          </cell>
          <cell r="X14">
            <v>5698</v>
          </cell>
          <cell r="Y14">
            <v>3020</v>
          </cell>
          <cell r="Z14">
            <v>1006</v>
          </cell>
          <cell r="AA14">
            <v>152</v>
          </cell>
          <cell r="AB14">
            <v>8</v>
          </cell>
          <cell r="AC14">
            <v>4</v>
          </cell>
          <cell r="AD14">
            <v>3</v>
          </cell>
          <cell r="AE14">
            <v>1</v>
          </cell>
          <cell r="AF14">
            <v>2363</v>
          </cell>
          <cell r="AG14">
            <v>2</v>
          </cell>
          <cell r="AH14">
            <v>1</v>
          </cell>
          <cell r="AI14">
            <v>1</v>
          </cell>
          <cell r="AJ14">
            <v>2561</v>
          </cell>
          <cell r="AK14">
            <v>3739</v>
          </cell>
          <cell r="AL14">
            <v>1</v>
          </cell>
          <cell r="AM14">
            <v>50032</v>
          </cell>
          <cell r="AN14">
            <v>34991</v>
          </cell>
          <cell r="AO14">
            <v>15041</v>
          </cell>
          <cell r="AP14">
            <v>1</v>
          </cell>
          <cell r="AQ14">
            <v>1</v>
          </cell>
          <cell r="AR14">
            <v>1</v>
          </cell>
          <cell r="AS14">
            <v>6933</v>
          </cell>
          <cell r="AT14">
            <v>6932</v>
          </cell>
          <cell r="AU14">
            <v>1</v>
          </cell>
          <cell r="AV14">
            <v>43580</v>
          </cell>
          <cell r="AW14">
            <v>2107</v>
          </cell>
          <cell r="AX14">
            <v>550</v>
          </cell>
          <cell r="AY14">
            <v>4948</v>
          </cell>
          <cell r="AZ14">
            <v>20252</v>
          </cell>
          <cell r="BA14">
            <v>2</v>
          </cell>
          <cell r="BB14">
            <v>0</v>
          </cell>
          <cell r="BC14">
            <v>30180</v>
          </cell>
          <cell r="BD14">
            <v>1958</v>
          </cell>
          <cell r="BE14">
            <v>1384</v>
          </cell>
          <cell r="BF14">
            <v>3973</v>
          </cell>
          <cell r="BG14">
            <v>691</v>
          </cell>
          <cell r="BH14">
            <v>1</v>
          </cell>
          <cell r="BI14">
            <v>690</v>
          </cell>
          <cell r="BJ14">
            <v>2251</v>
          </cell>
          <cell r="BK14">
            <v>1</v>
          </cell>
          <cell r="BL14">
            <v>2250</v>
          </cell>
          <cell r="BM14">
            <v>1483</v>
          </cell>
          <cell r="BN14">
            <v>1</v>
          </cell>
          <cell r="BO14">
            <v>5277</v>
          </cell>
          <cell r="BP14">
            <v>3</v>
          </cell>
          <cell r="BQ14">
            <v>14094</v>
          </cell>
          <cell r="BR14">
            <v>2231</v>
          </cell>
          <cell r="BS14">
            <v>3459</v>
          </cell>
          <cell r="BT14">
            <v>9967</v>
          </cell>
          <cell r="BU14">
            <v>2567</v>
          </cell>
          <cell r="BV14">
            <v>1</v>
          </cell>
          <cell r="BW14">
            <v>7808</v>
          </cell>
          <cell r="BX14">
            <v>7192</v>
          </cell>
          <cell r="BY14">
            <v>414</v>
          </cell>
          <cell r="BZ14">
            <v>202</v>
          </cell>
          <cell r="CA14">
            <v>1980</v>
          </cell>
          <cell r="CB14">
            <v>47346</v>
          </cell>
          <cell r="CC14">
            <v>43620</v>
          </cell>
          <cell r="CD14">
            <v>3726</v>
          </cell>
          <cell r="CE14">
            <v>8568</v>
          </cell>
          <cell r="CF14">
            <v>1058</v>
          </cell>
          <cell r="CG14">
            <v>1619</v>
          </cell>
          <cell r="CH14">
            <v>535</v>
          </cell>
          <cell r="CI14">
            <v>1</v>
          </cell>
          <cell r="CJ14">
            <v>1</v>
          </cell>
          <cell r="CK14">
            <v>1</v>
          </cell>
          <cell r="CL14">
            <v>159821</v>
          </cell>
          <cell r="CM14">
            <v>23283</v>
          </cell>
          <cell r="CN14">
            <v>21755</v>
          </cell>
          <cell r="CO14">
            <v>617</v>
          </cell>
          <cell r="CP14">
            <v>911</v>
          </cell>
          <cell r="CQ14">
            <v>1</v>
          </cell>
          <cell r="CR14">
            <v>6</v>
          </cell>
          <cell r="CS14">
            <v>6493</v>
          </cell>
          <cell r="CT14">
            <v>3</v>
          </cell>
          <cell r="CU14">
            <v>1295</v>
          </cell>
          <cell r="CV14">
            <v>1</v>
          </cell>
          <cell r="CW14">
            <v>11</v>
          </cell>
          <cell r="CX14">
            <v>9439</v>
          </cell>
          <cell r="CY14">
            <v>2</v>
          </cell>
        </row>
        <row r="15">
          <cell r="A15" t="str">
            <v>Customers- Sentinel Lighting</v>
          </cell>
          <cell r="B15" t="str">
            <v>YNSL</v>
          </cell>
          <cell r="C15">
            <v>2002</v>
          </cell>
          <cell r="D15">
            <v>14</v>
          </cell>
          <cell r="E15">
            <v>0</v>
          </cell>
          <cell r="F15">
            <v>320</v>
          </cell>
          <cell r="G15">
            <v>257</v>
          </cell>
          <cell r="H15">
            <v>881</v>
          </cell>
          <cell r="I15">
            <v>0</v>
          </cell>
          <cell r="J15">
            <v>0</v>
          </cell>
          <cell r="K15">
            <v>25</v>
          </cell>
          <cell r="L15">
            <v>30</v>
          </cell>
          <cell r="M15">
            <v>402</v>
          </cell>
          <cell r="N15">
            <v>22</v>
          </cell>
          <cell r="O15">
            <v>0</v>
          </cell>
          <cell r="P15">
            <v>0</v>
          </cell>
          <cell r="Q15">
            <v>1</v>
          </cell>
          <cell r="R15">
            <v>202</v>
          </cell>
          <cell r="S15">
            <v>0</v>
          </cell>
          <cell r="T15">
            <v>1512</v>
          </cell>
          <cell r="U15">
            <v>239</v>
          </cell>
          <cell r="V15">
            <v>0</v>
          </cell>
          <cell r="W15">
            <v>366</v>
          </cell>
          <cell r="X15">
            <v>63</v>
          </cell>
          <cell r="Y15">
            <v>106</v>
          </cell>
          <cell r="Z15">
            <v>0</v>
          </cell>
          <cell r="AA15">
            <v>0</v>
          </cell>
          <cell r="AB15">
            <v>0</v>
          </cell>
          <cell r="AC15">
            <v>76</v>
          </cell>
          <cell r="AD15">
            <v>39</v>
          </cell>
          <cell r="AE15">
            <v>37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859</v>
          </cell>
          <cell r="AK15">
            <v>175</v>
          </cell>
          <cell r="AL15">
            <v>24</v>
          </cell>
          <cell r="AM15">
            <v>548</v>
          </cell>
          <cell r="AN15">
            <v>245</v>
          </cell>
          <cell r="AO15">
            <v>303</v>
          </cell>
          <cell r="AP15">
            <v>0</v>
          </cell>
          <cell r="AQ15">
            <v>23</v>
          </cell>
          <cell r="AR15">
            <v>1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177</v>
          </cell>
          <cell r="AX15">
            <v>0</v>
          </cell>
          <cell r="AY15">
            <v>0</v>
          </cell>
          <cell r="AZ15">
            <v>0</v>
          </cell>
          <cell r="BA15">
            <v>48</v>
          </cell>
          <cell r="BB15">
            <v>0</v>
          </cell>
          <cell r="BC15">
            <v>789</v>
          </cell>
          <cell r="BD15">
            <v>46</v>
          </cell>
          <cell r="BE15">
            <v>113</v>
          </cell>
          <cell r="BF15">
            <v>316</v>
          </cell>
          <cell r="BG15">
            <v>19</v>
          </cell>
          <cell r="BH15">
            <v>0</v>
          </cell>
          <cell r="BI15">
            <v>19</v>
          </cell>
          <cell r="BJ15">
            <v>553</v>
          </cell>
          <cell r="BK15">
            <v>23</v>
          </cell>
          <cell r="BL15">
            <v>530</v>
          </cell>
          <cell r="BM15">
            <v>110</v>
          </cell>
          <cell r="BN15">
            <v>0</v>
          </cell>
          <cell r="BO15">
            <v>1046</v>
          </cell>
          <cell r="BP15">
            <v>1</v>
          </cell>
          <cell r="BQ15">
            <v>241</v>
          </cell>
          <cell r="BR15">
            <v>169</v>
          </cell>
          <cell r="BS15">
            <v>287</v>
          </cell>
          <cell r="BT15">
            <v>38</v>
          </cell>
          <cell r="BU15">
            <v>251</v>
          </cell>
          <cell r="BV15">
            <v>0</v>
          </cell>
          <cell r="BW15">
            <v>667</v>
          </cell>
          <cell r="BX15">
            <v>633</v>
          </cell>
          <cell r="BY15">
            <v>34</v>
          </cell>
          <cell r="BZ15">
            <v>0</v>
          </cell>
          <cell r="CA15">
            <v>0</v>
          </cell>
          <cell r="CB15">
            <v>307</v>
          </cell>
          <cell r="CC15">
            <v>276</v>
          </cell>
          <cell r="CD15">
            <v>31</v>
          </cell>
          <cell r="CE15">
            <v>466</v>
          </cell>
          <cell r="CF15">
            <v>0</v>
          </cell>
          <cell r="CG15">
            <v>56</v>
          </cell>
          <cell r="CH15">
            <v>0</v>
          </cell>
          <cell r="CI15">
            <v>32</v>
          </cell>
          <cell r="CJ15">
            <v>0</v>
          </cell>
          <cell r="CK15">
            <v>18</v>
          </cell>
          <cell r="CL15">
            <v>0</v>
          </cell>
          <cell r="CM15">
            <v>897</v>
          </cell>
          <cell r="CN15">
            <v>792</v>
          </cell>
          <cell r="CO15">
            <v>20</v>
          </cell>
          <cell r="CP15">
            <v>85</v>
          </cell>
          <cell r="CQ15">
            <v>8</v>
          </cell>
          <cell r="CR15">
            <v>0</v>
          </cell>
          <cell r="CS15">
            <v>785</v>
          </cell>
          <cell r="CT15">
            <v>25</v>
          </cell>
          <cell r="CU15">
            <v>12</v>
          </cell>
          <cell r="CV15">
            <v>33</v>
          </cell>
          <cell r="CW15">
            <v>69</v>
          </cell>
          <cell r="CX15">
            <v>80</v>
          </cell>
          <cell r="CY15">
            <v>39</v>
          </cell>
        </row>
        <row r="16">
          <cell r="A16" t="str">
            <v>kWh</v>
          </cell>
          <cell r="B16" t="str">
            <v>YV</v>
          </cell>
          <cell r="C16">
            <v>2002</v>
          </cell>
          <cell r="D16">
            <v>48452299</v>
          </cell>
          <cell r="E16">
            <v>1223152247</v>
          </cell>
          <cell r="F16">
            <v>1142049563</v>
          </cell>
          <cell r="G16">
            <v>247453181</v>
          </cell>
          <cell r="H16">
            <v>907624411</v>
          </cell>
          <cell r="I16">
            <v>1648001699</v>
          </cell>
          <cell r="J16">
            <v>1450044760</v>
          </cell>
          <cell r="K16">
            <v>68742121</v>
          </cell>
          <cell r="L16">
            <v>33581386</v>
          </cell>
          <cell r="M16">
            <v>933320390</v>
          </cell>
          <cell r="N16">
            <v>30918632</v>
          </cell>
          <cell r="O16">
            <v>354595877</v>
          </cell>
          <cell r="P16">
            <v>25472898</v>
          </cell>
          <cell r="Q16">
            <v>8131816</v>
          </cell>
          <cell r="R16">
            <v>186236990</v>
          </cell>
          <cell r="S16">
            <v>7582464083</v>
          </cell>
          <cell r="T16">
            <v>936089556</v>
          </cell>
          <cell r="U16">
            <v>366079169</v>
          </cell>
          <cell r="V16">
            <v>63927147</v>
          </cell>
          <cell r="W16">
            <v>538507764</v>
          </cell>
          <cell r="X16">
            <v>624925472</v>
          </cell>
          <cell r="Y16">
            <v>286898594</v>
          </cell>
          <cell r="Z16">
            <v>76689691</v>
          </cell>
          <cell r="AA16">
            <v>9113032</v>
          </cell>
          <cell r="AB16">
            <v>92650990.900000006</v>
          </cell>
          <cell r="AC16">
            <v>905209929.5</v>
          </cell>
          <cell r="AD16">
            <v>841690782</v>
          </cell>
          <cell r="AE16">
            <v>63519147.5</v>
          </cell>
          <cell r="AF16">
            <v>151859107</v>
          </cell>
          <cell r="AG16">
            <v>1482923145</v>
          </cell>
          <cell r="AH16">
            <v>1468479032</v>
          </cell>
          <cell r="AI16">
            <v>14444113</v>
          </cell>
          <cell r="AJ16">
            <v>350911723</v>
          </cell>
          <cell r="AK16">
            <v>413942278</v>
          </cell>
          <cell r="AL16">
            <v>119108138</v>
          </cell>
          <cell r="AM16">
            <v>3313495227</v>
          </cell>
          <cell r="AN16">
            <v>1901045613</v>
          </cell>
          <cell r="AO16">
            <v>1412449614</v>
          </cell>
          <cell r="AP16">
            <v>25609211</v>
          </cell>
          <cell r="AQ16">
            <v>198637486</v>
          </cell>
          <cell r="AR16">
            <v>3418980431</v>
          </cell>
          <cell r="AS16">
            <v>21556707252</v>
          </cell>
          <cell r="AT16">
            <v>21536250000</v>
          </cell>
          <cell r="AU16">
            <v>20457252</v>
          </cell>
          <cell r="AV16">
            <v>7470558035</v>
          </cell>
          <cell r="AW16">
            <v>169658537</v>
          </cell>
          <cell r="AX16">
            <v>111208080</v>
          </cell>
          <cell r="AY16">
            <v>733454032</v>
          </cell>
          <cell r="AZ16">
            <v>1915214161</v>
          </cell>
          <cell r="BA16">
            <v>290072203</v>
          </cell>
          <cell r="BB16">
            <v>126736273</v>
          </cell>
          <cell r="BC16">
            <v>3338203398</v>
          </cell>
          <cell r="BD16">
            <v>173255586</v>
          </cell>
          <cell r="BE16">
            <v>183909651.19999999</v>
          </cell>
          <cell r="BF16">
            <v>563564723</v>
          </cell>
          <cell r="BG16">
            <v>677272067</v>
          </cell>
          <cell r="BH16">
            <v>638133931</v>
          </cell>
          <cell r="BI16">
            <v>39138136</v>
          </cell>
          <cell r="BJ16">
            <v>1098901709</v>
          </cell>
          <cell r="BK16">
            <v>793012818</v>
          </cell>
          <cell r="BL16">
            <v>305888891</v>
          </cell>
          <cell r="BM16">
            <v>169174548</v>
          </cell>
          <cell r="BN16">
            <v>352729950</v>
          </cell>
          <cell r="BO16">
            <v>583444622</v>
          </cell>
          <cell r="BP16">
            <v>142682627</v>
          </cell>
          <cell r="BQ16">
            <v>1739077845</v>
          </cell>
          <cell r="BR16">
            <v>215589062</v>
          </cell>
          <cell r="BS16">
            <v>286884558</v>
          </cell>
          <cell r="BT16">
            <v>1163441783</v>
          </cell>
          <cell r="BU16">
            <v>191317428</v>
          </cell>
          <cell r="BV16">
            <v>78937017.299999997</v>
          </cell>
          <cell r="BW16">
            <v>808921986</v>
          </cell>
          <cell r="BX16">
            <v>764480212</v>
          </cell>
          <cell r="BY16">
            <v>31750150</v>
          </cell>
          <cell r="BZ16">
            <v>12691624</v>
          </cell>
          <cell r="CA16">
            <v>145862400</v>
          </cell>
          <cell r="CB16">
            <v>4891367835</v>
          </cell>
          <cell r="CC16">
            <v>4486786862</v>
          </cell>
          <cell r="CD16">
            <v>404580973</v>
          </cell>
          <cell r="CE16">
            <v>714673992</v>
          </cell>
          <cell r="CF16">
            <v>90391062</v>
          </cell>
          <cell r="CG16">
            <v>122481365</v>
          </cell>
          <cell r="CH16">
            <v>86260326</v>
          </cell>
          <cell r="CI16">
            <v>362208340</v>
          </cell>
          <cell r="CJ16">
            <v>1015641442</v>
          </cell>
          <cell r="CK16">
            <v>217790206</v>
          </cell>
          <cell r="CL16">
            <v>26177019147</v>
          </cell>
          <cell r="CM16">
            <v>2404558622</v>
          </cell>
          <cell r="CN16">
            <v>2281971131</v>
          </cell>
          <cell r="CO16">
            <v>30760339</v>
          </cell>
          <cell r="CP16">
            <v>91827152</v>
          </cell>
          <cell r="CQ16">
            <v>93651360.400000006</v>
          </cell>
          <cell r="CR16">
            <v>1251191402</v>
          </cell>
          <cell r="CS16">
            <v>472785317</v>
          </cell>
          <cell r="CT16">
            <v>89683500.799999997</v>
          </cell>
          <cell r="CU16">
            <v>132708672</v>
          </cell>
          <cell r="CV16">
            <v>19703882</v>
          </cell>
          <cell r="CW16">
            <v>428242940</v>
          </cell>
          <cell r="CX16">
            <v>756869340</v>
          </cell>
          <cell r="CY16">
            <v>377796305</v>
          </cell>
        </row>
        <row r="17">
          <cell r="A17" t="str">
            <v>kWh - Residential</v>
          </cell>
          <cell r="B17" t="str">
            <v>YVR</v>
          </cell>
          <cell r="C17">
            <v>2002</v>
          </cell>
          <cell r="D17">
            <v>11354867</v>
          </cell>
          <cell r="E17">
            <v>442416080</v>
          </cell>
          <cell r="F17">
            <v>286227229</v>
          </cell>
          <cell r="G17">
            <v>76963527</v>
          </cell>
          <cell r="H17">
            <v>282124517</v>
          </cell>
          <cell r="I17">
            <v>534809584</v>
          </cell>
          <cell r="J17">
            <v>357841995</v>
          </cell>
          <cell r="K17">
            <v>45213723</v>
          </cell>
          <cell r="L17">
            <v>16842271</v>
          </cell>
          <cell r="M17">
            <v>253649524</v>
          </cell>
          <cell r="N17">
            <v>12306142</v>
          </cell>
          <cell r="O17">
            <v>115516315</v>
          </cell>
          <cell r="P17">
            <v>15996835</v>
          </cell>
          <cell r="Q17">
            <v>4341362</v>
          </cell>
          <cell r="R17">
            <v>91843709</v>
          </cell>
          <cell r="S17">
            <v>1584798809</v>
          </cell>
          <cell r="T17">
            <v>684811661</v>
          </cell>
          <cell r="U17">
            <v>106162959</v>
          </cell>
          <cell r="V17">
            <v>32562746</v>
          </cell>
          <cell r="W17">
            <v>268250194</v>
          </cell>
          <cell r="X17">
            <v>140876233</v>
          </cell>
          <cell r="Y17">
            <v>112090846</v>
          </cell>
          <cell r="Z17">
            <v>37033883</v>
          </cell>
          <cell r="AA17">
            <v>5852818</v>
          </cell>
          <cell r="AB17">
            <v>40340400</v>
          </cell>
          <cell r="AC17">
            <v>378665428.89999998</v>
          </cell>
          <cell r="AD17">
            <v>352862668</v>
          </cell>
          <cell r="AE17">
            <v>25802760.899999999</v>
          </cell>
          <cell r="AF17">
            <v>83172330</v>
          </cell>
          <cell r="AG17">
            <v>337866377</v>
          </cell>
          <cell r="AH17">
            <v>326813916</v>
          </cell>
          <cell r="AI17">
            <v>11052461</v>
          </cell>
          <cell r="AJ17">
            <v>177417293</v>
          </cell>
          <cell r="AK17">
            <v>195544773</v>
          </cell>
          <cell r="AL17">
            <v>27216899</v>
          </cell>
          <cell r="AM17">
            <v>1802567143</v>
          </cell>
          <cell r="AN17">
            <v>1386158911</v>
          </cell>
          <cell r="AO17">
            <v>416408232</v>
          </cell>
          <cell r="AP17">
            <v>14810717</v>
          </cell>
          <cell r="AQ17">
            <v>39345946</v>
          </cell>
          <cell r="AR17">
            <v>942367912</v>
          </cell>
          <cell r="AS17">
            <v>11691112100</v>
          </cell>
          <cell r="AT17">
            <v>11679450000</v>
          </cell>
          <cell r="AU17">
            <v>11662100</v>
          </cell>
          <cell r="AV17">
            <v>2255325713</v>
          </cell>
          <cell r="AW17">
            <v>146170316</v>
          </cell>
          <cell r="AX17">
            <v>40435653</v>
          </cell>
          <cell r="AY17">
            <v>207937574</v>
          </cell>
          <cell r="AZ17">
            <v>592397236</v>
          </cell>
          <cell r="BA17">
            <v>86367988</v>
          </cell>
          <cell r="BB17">
            <v>79090352</v>
          </cell>
          <cell r="BC17">
            <v>1126683291</v>
          </cell>
          <cell r="BD17">
            <v>56688715</v>
          </cell>
          <cell r="BE17">
            <v>37213253.5</v>
          </cell>
          <cell r="BF17">
            <v>150455870</v>
          </cell>
          <cell r="BG17">
            <v>255569423</v>
          </cell>
          <cell r="BH17">
            <v>226842406</v>
          </cell>
          <cell r="BI17">
            <v>28727017</v>
          </cell>
          <cell r="BJ17">
            <v>402872888</v>
          </cell>
          <cell r="BK17">
            <v>248661554</v>
          </cell>
          <cell r="BL17">
            <v>154211334</v>
          </cell>
          <cell r="BM17">
            <v>63940313</v>
          </cell>
          <cell r="BN17">
            <v>139103756</v>
          </cell>
          <cell r="BO17">
            <v>211788238</v>
          </cell>
          <cell r="BP17">
            <v>47840309</v>
          </cell>
          <cell r="BQ17">
            <v>516094957</v>
          </cell>
          <cell r="BR17">
            <v>75060870</v>
          </cell>
          <cell r="BS17">
            <v>100616157</v>
          </cell>
          <cell r="BT17">
            <v>480135066</v>
          </cell>
          <cell r="BU17">
            <v>76563860</v>
          </cell>
          <cell r="BV17">
            <v>34515324.399999999</v>
          </cell>
          <cell r="BW17">
            <v>301118299</v>
          </cell>
          <cell r="BX17">
            <v>281474786</v>
          </cell>
          <cell r="BY17">
            <v>13050466</v>
          </cell>
          <cell r="BZ17">
            <v>6593047</v>
          </cell>
          <cell r="CA17">
            <v>43644936</v>
          </cell>
          <cell r="CB17">
            <v>1909581281</v>
          </cell>
          <cell r="CC17">
            <v>1765172709</v>
          </cell>
          <cell r="CD17">
            <v>144408572</v>
          </cell>
          <cell r="CE17">
            <v>353515082</v>
          </cell>
          <cell r="CF17">
            <v>30951632</v>
          </cell>
          <cell r="CG17">
            <v>44348020</v>
          </cell>
          <cell r="CH17">
            <v>31422729</v>
          </cell>
          <cell r="CI17">
            <v>111303194</v>
          </cell>
          <cell r="CJ17">
            <v>348898285</v>
          </cell>
          <cell r="CK17">
            <v>50972655</v>
          </cell>
          <cell r="CL17">
            <v>5641748572</v>
          </cell>
          <cell r="CM17">
            <v>932961731</v>
          </cell>
          <cell r="CN17">
            <v>865645756</v>
          </cell>
          <cell r="CO17">
            <v>20159682</v>
          </cell>
          <cell r="CP17">
            <v>47156293</v>
          </cell>
          <cell r="CQ17">
            <v>65472676.299999997</v>
          </cell>
          <cell r="CR17">
            <v>386933262</v>
          </cell>
          <cell r="CS17">
            <v>145785623</v>
          </cell>
          <cell r="CT17">
            <v>24585867.5</v>
          </cell>
          <cell r="CU17">
            <v>26784344</v>
          </cell>
          <cell r="CV17">
            <v>13788429</v>
          </cell>
          <cell r="CW17">
            <v>204755002</v>
          </cell>
          <cell r="CX17">
            <v>297965004</v>
          </cell>
          <cell r="CY17">
            <v>107536736</v>
          </cell>
        </row>
        <row r="18">
          <cell r="A18" t="str">
            <v xml:space="preserve">kWh- General Service </v>
          </cell>
          <cell r="B18" t="str">
            <v>YVGS</v>
          </cell>
          <cell r="C18">
            <v>2002</v>
          </cell>
          <cell r="D18">
            <v>9079614</v>
          </cell>
          <cell r="E18">
            <v>772793005</v>
          </cell>
          <cell r="F18">
            <v>509126792</v>
          </cell>
          <cell r="G18">
            <v>134781678</v>
          </cell>
          <cell r="H18">
            <v>618103954</v>
          </cell>
          <cell r="I18">
            <v>1105048243</v>
          </cell>
          <cell r="J18">
            <v>845220265</v>
          </cell>
          <cell r="K18">
            <v>23528398</v>
          </cell>
          <cell r="L18">
            <v>16485323</v>
          </cell>
          <cell r="M18">
            <v>592109268</v>
          </cell>
          <cell r="N18">
            <v>18257730</v>
          </cell>
          <cell r="O18">
            <v>151983618</v>
          </cell>
          <cell r="P18">
            <v>9222935</v>
          </cell>
          <cell r="Q18">
            <v>3721153</v>
          </cell>
          <cell r="R18">
            <v>90937067</v>
          </cell>
          <cell r="S18">
            <v>5006167156</v>
          </cell>
          <cell r="T18">
            <v>251277895</v>
          </cell>
          <cell r="U18">
            <v>190361168</v>
          </cell>
          <cell r="V18">
            <v>31364401</v>
          </cell>
          <cell r="W18">
            <v>264950426</v>
          </cell>
          <cell r="X18">
            <v>433869369</v>
          </cell>
          <cell r="Y18">
            <v>171419513</v>
          </cell>
          <cell r="Z18">
            <v>38481270</v>
          </cell>
          <cell r="AA18">
            <v>3163014</v>
          </cell>
          <cell r="AB18">
            <v>27015400.199999999</v>
          </cell>
          <cell r="AC18">
            <v>516697220.80000001</v>
          </cell>
          <cell r="AD18">
            <v>479379373</v>
          </cell>
          <cell r="AE18">
            <v>37317847.799999997</v>
          </cell>
          <cell r="AF18">
            <v>67208946</v>
          </cell>
          <cell r="AG18">
            <v>910693065</v>
          </cell>
          <cell r="AH18">
            <v>907457635</v>
          </cell>
          <cell r="AI18">
            <v>3235430</v>
          </cell>
          <cell r="AJ18">
            <v>172094514</v>
          </cell>
          <cell r="AK18">
            <v>216798708</v>
          </cell>
          <cell r="AL18">
            <v>90761045</v>
          </cell>
          <cell r="AM18">
            <v>1101158569</v>
          </cell>
          <cell r="AN18">
            <v>500218824</v>
          </cell>
          <cell r="AO18">
            <v>600939745</v>
          </cell>
          <cell r="AP18">
            <v>10496665</v>
          </cell>
          <cell r="AQ18">
            <v>108380345</v>
          </cell>
          <cell r="AR18">
            <v>2155341280</v>
          </cell>
          <cell r="AS18">
            <v>8305846412</v>
          </cell>
          <cell r="AT18">
            <v>8297330000</v>
          </cell>
          <cell r="AU18">
            <v>8516412</v>
          </cell>
          <cell r="AV18">
            <v>4512360890</v>
          </cell>
          <cell r="AW18">
            <v>23488221</v>
          </cell>
          <cell r="AX18">
            <v>69466971</v>
          </cell>
          <cell r="AY18">
            <v>381970417</v>
          </cell>
          <cell r="AZ18">
            <v>1064266099</v>
          </cell>
          <cell r="BA18">
            <v>201703915</v>
          </cell>
          <cell r="BB18">
            <v>47645921</v>
          </cell>
          <cell r="BC18">
            <v>1991617747</v>
          </cell>
          <cell r="BD18">
            <v>100953305</v>
          </cell>
          <cell r="BE18">
            <v>146692927.40000001</v>
          </cell>
          <cell r="BF18">
            <v>349648821</v>
          </cell>
          <cell r="BG18">
            <v>418829727</v>
          </cell>
          <cell r="BH18">
            <v>408830997</v>
          </cell>
          <cell r="BI18">
            <v>9998730</v>
          </cell>
          <cell r="BJ18">
            <v>691372102</v>
          </cell>
          <cell r="BK18">
            <v>541483745</v>
          </cell>
          <cell r="BL18">
            <v>149888357</v>
          </cell>
          <cell r="BM18">
            <v>104356089</v>
          </cell>
          <cell r="BN18">
            <v>210424217</v>
          </cell>
          <cell r="BO18">
            <v>367934161</v>
          </cell>
          <cell r="BP18">
            <v>94214384</v>
          </cell>
          <cell r="BQ18">
            <v>866757364</v>
          </cell>
          <cell r="BR18">
            <v>138946077</v>
          </cell>
          <cell r="BS18">
            <v>183674228</v>
          </cell>
          <cell r="BT18">
            <v>563020748</v>
          </cell>
          <cell r="BU18">
            <v>112129765</v>
          </cell>
          <cell r="BV18">
            <v>44001700.299999997</v>
          </cell>
          <cell r="BW18">
            <v>443626283</v>
          </cell>
          <cell r="BX18">
            <v>419138015</v>
          </cell>
          <cell r="BY18">
            <v>18477924</v>
          </cell>
          <cell r="BZ18">
            <v>6010344</v>
          </cell>
          <cell r="CA18">
            <v>101867112</v>
          </cell>
          <cell r="CB18">
            <v>2539134899</v>
          </cell>
          <cell r="CC18">
            <v>2280857285</v>
          </cell>
          <cell r="CD18">
            <v>258277614</v>
          </cell>
          <cell r="CE18">
            <v>353776645</v>
          </cell>
          <cell r="CF18">
            <v>58425132</v>
          </cell>
          <cell r="CG18">
            <v>76771330</v>
          </cell>
          <cell r="CH18">
            <v>54380413</v>
          </cell>
          <cell r="CI18">
            <v>217370463</v>
          </cell>
          <cell r="CJ18">
            <v>589904900</v>
          </cell>
          <cell r="CK18">
            <v>165290392</v>
          </cell>
          <cell r="CL18">
            <v>17573266919</v>
          </cell>
          <cell r="CM18">
            <v>1295837739</v>
          </cell>
          <cell r="CN18">
            <v>1241179249</v>
          </cell>
          <cell r="CO18">
            <v>10600657</v>
          </cell>
          <cell r="CP18">
            <v>44057833</v>
          </cell>
          <cell r="CQ18">
            <v>27395444.699999999</v>
          </cell>
          <cell r="CR18">
            <v>760365748</v>
          </cell>
          <cell r="CS18">
            <v>254543385</v>
          </cell>
          <cell r="CT18">
            <v>64521708</v>
          </cell>
          <cell r="CU18">
            <v>50854534</v>
          </cell>
          <cell r="CV18">
            <v>5915453</v>
          </cell>
          <cell r="CW18">
            <v>218825100</v>
          </cell>
          <cell r="CX18">
            <v>451840022</v>
          </cell>
          <cell r="CY18">
            <v>240453229</v>
          </cell>
        </row>
        <row r="19">
          <cell r="A19" t="str">
            <v>kWh- Large User, Sub- Transmission, Intermediate/ Embedded Distributor</v>
          </cell>
          <cell r="B19" t="str">
            <v>YVLG</v>
          </cell>
          <cell r="C19">
            <v>2002</v>
          </cell>
          <cell r="D19">
            <v>27749116</v>
          </cell>
          <cell r="E19">
            <v>0</v>
          </cell>
          <cell r="F19">
            <v>337659190</v>
          </cell>
          <cell r="G19">
            <v>34035224</v>
          </cell>
          <cell r="H19">
            <v>0</v>
          </cell>
          <cell r="I19">
            <v>0</v>
          </cell>
          <cell r="J19">
            <v>238568275</v>
          </cell>
          <cell r="K19">
            <v>0</v>
          </cell>
          <cell r="L19">
            <v>0</v>
          </cell>
          <cell r="M19">
            <v>78422595</v>
          </cell>
          <cell r="N19">
            <v>0</v>
          </cell>
          <cell r="O19">
            <v>85553496</v>
          </cell>
          <cell r="P19">
            <v>0</v>
          </cell>
          <cell r="Q19">
            <v>0</v>
          </cell>
          <cell r="R19">
            <v>0</v>
          </cell>
          <cell r="S19">
            <v>952073899</v>
          </cell>
          <cell r="T19">
            <v>0</v>
          </cell>
          <cell r="U19">
            <v>65894250</v>
          </cell>
          <cell r="V19">
            <v>0</v>
          </cell>
          <cell r="W19">
            <v>0</v>
          </cell>
          <cell r="X19">
            <v>46335526</v>
          </cell>
          <cell r="Y19">
            <v>0</v>
          </cell>
          <cell r="Z19">
            <v>0</v>
          </cell>
          <cell r="AA19">
            <v>0</v>
          </cell>
          <cell r="AB19">
            <v>25041489.600000001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226750771</v>
          </cell>
          <cell r="AH19">
            <v>226750771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384489949</v>
          </cell>
          <cell r="AN19">
            <v>0</v>
          </cell>
          <cell r="AO19">
            <v>384489949</v>
          </cell>
          <cell r="AP19">
            <v>0</v>
          </cell>
          <cell r="AQ19">
            <v>49869369</v>
          </cell>
          <cell r="AR19">
            <v>309885512</v>
          </cell>
          <cell r="AS19">
            <v>1451200000</v>
          </cell>
          <cell r="AT19">
            <v>1451200000</v>
          </cell>
          <cell r="AU19">
            <v>0</v>
          </cell>
          <cell r="AV19">
            <v>664970205</v>
          </cell>
          <cell r="AW19">
            <v>0</v>
          </cell>
          <cell r="AX19">
            <v>0</v>
          </cell>
          <cell r="AY19">
            <v>139824585</v>
          </cell>
          <cell r="AZ19">
            <v>246062013</v>
          </cell>
          <cell r="BA19">
            <v>0</v>
          </cell>
          <cell r="BB19">
            <v>0</v>
          </cell>
          <cell r="BC19">
            <v>197035337</v>
          </cell>
          <cell r="BD19">
            <v>14093682</v>
          </cell>
          <cell r="BE19">
            <v>0</v>
          </cell>
          <cell r="BF19">
            <v>60202725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348484346</v>
          </cell>
          <cell r="BR19">
            <v>0</v>
          </cell>
          <cell r="BS19">
            <v>0</v>
          </cell>
          <cell r="BT19">
            <v>114267039</v>
          </cell>
          <cell r="BU19">
            <v>0</v>
          </cell>
          <cell r="BV19">
            <v>0</v>
          </cell>
          <cell r="BW19">
            <v>58804718</v>
          </cell>
          <cell r="BX19">
            <v>58804718</v>
          </cell>
          <cell r="BY19">
            <v>0</v>
          </cell>
          <cell r="BZ19">
            <v>0</v>
          </cell>
          <cell r="CA19">
            <v>0</v>
          </cell>
          <cell r="CB19">
            <v>409948085</v>
          </cell>
          <cell r="CC19">
            <v>409948085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30787872</v>
          </cell>
          <cell r="CJ19">
            <v>65932598</v>
          </cell>
          <cell r="CK19">
            <v>0</v>
          </cell>
          <cell r="CL19">
            <v>2855000730</v>
          </cell>
          <cell r="CM19">
            <v>158769531</v>
          </cell>
          <cell r="CN19">
            <v>158769531</v>
          </cell>
          <cell r="CO19">
            <v>0</v>
          </cell>
          <cell r="CP19">
            <v>0</v>
          </cell>
          <cell r="CQ19">
            <v>0</v>
          </cell>
          <cell r="CR19">
            <v>97288461</v>
          </cell>
          <cell r="CS19">
            <v>66272895</v>
          </cell>
          <cell r="CT19">
            <v>0</v>
          </cell>
          <cell r="CU19">
            <v>54488795</v>
          </cell>
          <cell r="CV19">
            <v>0</v>
          </cell>
          <cell r="CW19">
            <v>0</v>
          </cell>
          <cell r="CX19">
            <v>0</v>
          </cell>
          <cell r="CY19">
            <v>27638306</v>
          </cell>
        </row>
        <row r="20">
          <cell r="A20" t="str">
            <v>kWh- Street Lighting</v>
          </cell>
          <cell r="B20" t="str">
            <v>YVST</v>
          </cell>
          <cell r="C20">
            <v>2002</v>
          </cell>
          <cell r="D20">
            <v>268702</v>
          </cell>
          <cell r="E20">
            <v>7943162</v>
          </cell>
          <cell r="F20">
            <v>8537032</v>
          </cell>
          <cell r="G20">
            <v>1415305</v>
          </cell>
          <cell r="H20">
            <v>6768940</v>
          </cell>
          <cell r="I20">
            <v>8143872</v>
          </cell>
          <cell r="J20">
            <v>8414225</v>
          </cell>
          <cell r="K20">
            <v>0</v>
          </cell>
          <cell r="L20">
            <v>220459</v>
          </cell>
          <cell r="M20">
            <v>8632130</v>
          </cell>
          <cell r="N20">
            <v>346108</v>
          </cell>
          <cell r="O20">
            <v>1542448</v>
          </cell>
          <cell r="P20">
            <v>253128</v>
          </cell>
          <cell r="Q20">
            <v>68162</v>
          </cell>
          <cell r="R20">
            <v>3290404</v>
          </cell>
          <cell r="S20">
            <v>39424219</v>
          </cell>
          <cell r="T20">
            <v>0</v>
          </cell>
          <cell r="U20">
            <v>2928633</v>
          </cell>
          <cell r="V20">
            <v>0</v>
          </cell>
          <cell r="W20">
            <v>4958370</v>
          </cell>
          <cell r="X20">
            <v>3657240</v>
          </cell>
          <cell r="Y20">
            <v>2377473</v>
          </cell>
          <cell r="Z20">
            <v>1174538</v>
          </cell>
          <cell r="AA20">
            <v>97200</v>
          </cell>
          <cell r="AB20">
            <v>253701.1</v>
          </cell>
          <cell r="AC20">
            <v>7898289.7999999998</v>
          </cell>
          <cell r="AD20">
            <v>7539948</v>
          </cell>
          <cell r="AE20">
            <v>358341.8</v>
          </cell>
          <cell r="AF20">
            <v>1477831</v>
          </cell>
          <cell r="AG20">
            <v>7612932</v>
          </cell>
          <cell r="AH20">
            <v>7456710</v>
          </cell>
          <cell r="AI20">
            <v>156222</v>
          </cell>
          <cell r="AJ20">
            <v>1047164</v>
          </cell>
          <cell r="AK20">
            <v>1341141</v>
          </cell>
          <cell r="AL20">
            <v>1060601</v>
          </cell>
          <cell r="AM20">
            <v>24820364</v>
          </cell>
          <cell r="AN20">
            <v>14667878</v>
          </cell>
          <cell r="AO20">
            <v>10152486</v>
          </cell>
          <cell r="AP20">
            <v>301829</v>
          </cell>
          <cell r="AQ20">
            <v>929825</v>
          </cell>
          <cell r="AR20">
            <v>11302347</v>
          </cell>
          <cell r="AS20">
            <v>94828740</v>
          </cell>
          <cell r="AT20">
            <v>94550000</v>
          </cell>
          <cell r="AU20">
            <v>278740</v>
          </cell>
          <cell r="AV20">
            <v>37901227</v>
          </cell>
          <cell r="AW20">
            <v>0</v>
          </cell>
          <cell r="AX20">
            <v>1305456</v>
          </cell>
          <cell r="AY20">
            <v>3721456</v>
          </cell>
          <cell r="AZ20">
            <v>12488813</v>
          </cell>
          <cell r="BA20">
            <v>1960300</v>
          </cell>
          <cell r="BB20">
            <v>0</v>
          </cell>
          <cell r="BC20">
            <v>21885346</v>
          </cell>
          <cell r="BD20">
            <v>1472438</v>
          </cell>
          <cell r="BE20">
            <v>3447.3</v>
          </cell>
          <cell r="BF20">
            <v>3063371</v>
          </cell>
          <cell r="BG20">
            <v>2605661</v>
          </cell>
          <cell r="BH20">
            <v>2194172</v>
          </cell>
          <cell r="BI20">
            <v>411489</v>
          </cell>
          <cell r="BJ20">
            <v>4315426</v>
          </cell>
          <cell r="BK20">
            <v>2827186</v>
          </cell>
          <cell r="BL20">
            <v>1488240</v>
          </cell>
          <cell r="BM20">
            <v>718876</v>
          </cell>
          <cell r="BN20">
            <v>2891721</v>
          </cell>
          <cell r="BO20">
            <v>3418082</v>
          </cell>
          <cell r="BP20">
            <v>619784</v>
          </cell>
          <cell r="BQ20">
            <v>7614201</v>
          </cell>
          <cell r="BR20">
            <v>1448937</v>
          </cell>
          <cell r="BS20">
            <v>2163064</v>
          </cell>
          <cell r="BT20">
            <v>5992137</v>
          </cell>
          <cell r="BU20">
            <v>2345205</v>
          </cell>
          <cell r="BV20">
            <v>410075.5</v>
          </cell>
          <cell r="BW20">
            <v>4679216</v>
          </cell>
          <cell r="BX20">
            <v>4399463</v>
          </cell>
          <cell r="BY20">
            <v>191520</v>
          </cell>
          <cell r="BZ20">
            <v>88233</v>
          </cell>
          <cell r="CA20">
            <v>283714</v>
          </cell>
          <cell r="CB20">
            <v>32275672</v>
          </cell>
          <cell r="CC20">
            <v>30418555</v>
          </cell>
          <cell r="CD20">
            <v>1857117</v>
          </cell>
          <cell r="CE20">
            <v>7098520</v>
          </cell>
          <cell r="CF20">
            <v>1014298</v>
          </cell>
          <cell r="CG20">
            <v>1323387</v>
          </cell>
          <cell r="CH20">
            <v>457184</v>
          </cell>
          <cell r="CI20">
            <v>2729177</v>
          </cell>
          <cell r="CJ20">
            <v>10905659</v>
          </cell>
          <cell r="CK20">
            <v>1394864</v>
          </cell>
          <cell r="CL20">
            <v>107002926</v>
          </cell>
          <cell r="CM20">
            <v>16101784</v>
          </cell>
          <cell r="CN20">
            <v>15547217</v>
          </cell>
          <cell r="CO20">
            <v>0</v>
          </cell>
          <cell r="CP20">
            <v>554567</v>
          </cell>
          <cell r="CQ20">
            <v>783239.4</v>
          </cell>
          <cell r="CR20">
            <v>6603931</v>
          </cell>
          <cell r="CS20">
            <v>4434098</v>
          </cell>
          <cell r="CT20">
            <v>532918.69999999995</v>
          </cell>
          <cell r="CU20">
            <v>566866</v>
          </cell>
          <cell r="CV20">
            <v>0</v>
          </cell>
          <cell r="CW20">
            <v>4209527</v>
          </cell>
          <cell r="CX20">
            <v>0</v>
          </cell>
          <cell r="CY20">
            <v>1969986</v>
          </cell>
        </row>
        <row r="21">
          <cell r="A21" t="str">
            <v>kWh- Sentinel Lighting</v>
          </cell>
          <cell r="B21" t="str">
            <v>YVSL</v>
          </cell>
          <cell r="C21">
            <v>2002</v>
          </cell>
          <cell r="D21">
            <v>0</v>
          </cell>
          <cell r="E21">
            <v>0</v>
          </cell>
          <cell r="F21">
            <v>499320</v>
          </cell>
          <cell r="G21">
            <v>257447</v>
          </cell>
          <cell r="H21">
            <v>627000</v>
          </cell>
          <cell r="I21">
            <v>0</v>
          </cell>
          <cell r="J21">
            <v>0</v>
          </cell>
          <cell r="K21">
            <v>0</v>
          </cell>
          <cell r="L21">
            <v>33333</v>
          </cell>
          <cell r="M21">
            <v>506873</v>
          </cell>
          <cell r="N21">
            <v>8652</v>
          </cell>
          <cell r="O21">
            <v>0</v>
          </cell>
          <cell r="P21">
            <v>0</v>
          </cell>
          <cell r="Q21">
            <v>1139</v>
          </cell>
          <cell r="R21">
            <v>165810</v>
          </cell>
          <cell r="S21">
            <v>0</v>
          </cell>
          <cell r="T21">
            <v>0</v>
          </cell>
          <cell r="U21">
            <v>732159</v>
          </cell>
          <cell r="V21">
            <v>0</v>
          </cell>
          <cell r="W21">
            <v>348774</v>
          </cell>
          <cell r="X21">
            <v>187104</v>
          </cell>
          <cell r="Y21">
            <v>1010762</v>
          </cell>
          <cell r="Z21">
            <v>0</v>
          </cell>
          <cell r="AA21">
            <v>0</v>
          </cell>
          <cell r="AB21">
            <v>0</v>
          </cell>
          <cell r="AC21">
            <v>1948990</v>
          </cell>
          <cell r="AD21">
            <v>1908793</v>
          </cell>
          <cell r="AE21">
            <v>40197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352752</v>
          </cell>
          <cell r="AK21">
            <v>257656</v>
          </cell>
          <cell r="AL21">
            <v>69593</v>
          </cell>
          <cell r="AM21">
            <v>459202</v>
          </cell>
          <cell r="AN21">
            <v>0</v>
          </cell>
          <cell r="AO21">
            <v>459202</v>
          </cell>
          <cell r="AP21">
            <v>0</v>
          </cell>
          <cell r="AQ21">
            <v>112001</v>
          </cell>
          <cell r="AR21">
            <v>83380</v>
          </cell>
          <cell r="AS21">
            <v>13720000</v>
          </cell>
          <cell r="AT21">
            <v>13720000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40000</v>
          </cell>
          <cell r="BB21">
            <v>0</v>
          </cell>
          <cell r="BC21">
            <v>981677</v>
          </cell>
          <cell r="BD21">
            <v>47446</v>
          </cell>
          <cell r="BE21">
            <v>23</v>
          </cell>
          <cell r="BF21">
            <v>193936</v>
          </cell>
          <cell r="BG21">
            <v>267256</v>
          </cell>
          <cell r="BH21">
            <v>266356</v>
          </cell>
          <cell r="BI21">
            <v>900</v>
          </cell>
          <cell r="BJ21">
            <v>341293</v>
          </cell>
          <cell r="BK21">
            <v>40333</v>
          </cell>
          <cell r="BL21">
            <v>300960</v>
          </cell>
          <cell r="BM21">
            <v>159270</v>
          </cell>
          <cell r="BN21">
            <v>310256</v>
          </cell>
          <cell r="BO21">
            <v>304141</v>
          </cell>
          <cell r="BP21">
            <v>8150</v>
          </cell>
          <cell r="BQ21">
            <v>126977</v>
          </cell>
          <cell r="BR21">
            <v>133178</v>
          </cell>
          <cell r="BS21">
            <v>431109</v>
          </cell>
          <cell r="BT21">
            <v>26793</v>
          </cell>
          <cell r="BU21">
            <v>278598</v>
          </cell>
          <cell r="BV21">
            <v>9917.1</v>
          </cell>
          <cell r="BW21">
            <v>693470</v>
          </cell>
          <cell r="BX21">
            <v>663230</v>
          </cell>
          <cell r="BY21">
            <v>30240</v>
          </cell>
          <cell r="BZ21">
            <v>0</v>
          </cell>
          <cell r="CA21">
            <v>66638</v>
          </cell>
          <cell r="CB21">
            <v>427898</v>
          </cell>
          <cell r="CC21">
            <v>390228</v>
          </cell>
          <cell r="CD21">
            <v>37670</v>
          </cell>
          <cell r="CE21">
            <v>283745</v>
          </cell>
          <cell r="CF21">
            <v>0</v>
          </cell>
          <cell r="CG21">
            <v>38628</v>
          </cell>
          <cell r="CH21">
            <v>0</v>
          </cell>
          <cell r="CI21">
            <v>17634</v>
          </cell>
          <cell r="CJ21">
            <v>0</v>
          </cell>
          <cell r="CK21">
            <v>132295</v>
          </cell>
          <cell r="CL21">
            <v>0</v>
          </cell>
          <cell r="CM21">
            <v>887837</v>
          </cell>
          <cell r="CN21">
            <v>829378</v>
          </cell>
          <cell r="CO21">
            <v>0</v>
          </cell>
          <cell r="CP21">
            <v>58459</v>
          </cell>
          <cell r="CQ21">
            <v>0</v>
          </cell>
          <cell r="CR21">
            <v>0</v>
          </cell>
          <cell r="CS21">
            <v>1749316</v>
          </cell>
          <cell r="CT21">
            <v>43006.6</v>
          </cell>
          <cell r="CU21">
            <v>14133</v>
          </cell>
          <cell r="CV21">
            <v>0</v>
          </cell>
          <cell r="CW21">
            <v>453311</v>
          </cell>
          <cell r="CX21">
            <v>0</v>
          </cell>
          <cell r="CY21">
            <v>198048</v>
          </cell>
        </row>
        <row r="22">
          <cell r="A22" t="str">
            <v>kW</v>
          </cell>
          <cell r="B22" t="str">
            <v>YD</v>
          </cell>
          <cell r="C22">
            <v>2002</v>
          </cell>
          <cell r="D22">
            <v>63091.3</v>
          </cell>
          <cell r="E22">
            <v>1515941</v>
          </cell>
          <cell r="F22">
            <v>1170270</v>
          </cell>
          <cell r="G22">
            <v>460108</v>
          </cell>
          <cell r="H22">
            <v>1367555</v>
          </cell>
          <cell r="I22">
            <v>2383672</v>
          </cell>
          <cell r="J22">
            <v>3118426</v>
          </cell>
          <cell r="K22">
            <v>226875.9</v>
          </cell>
          <cell r="L22">
            <v>23502</v>
          </cell>
          <cell r="M22">
            <v>1417879</v>
          </cell>
          <cell r="N22">
            <v>29091</v>
          </cell>
          <cell r="O22">
            <v>685000</v>
          </cell>
          <cell r="P22">
            <v>8066.1</v>
          </cell>
          <cell r="Q22">
            <v>2989</v>
          </cell>
          <cell r="R22">
            <v>0</v>
          </cell>
          <cell r="S22">
            <v>13543050</v>
          </cell>
          <cell r="T22">
            <v>5167186</v>
          </cell>
          <cell r="U22">
            <v>477886</v>
          </cell>
          <cell r="V22">
            <v>0</v>
          </cell>
          <cell r="W22">
            <v>531155</v>
          </cell>
          <cell r="X22">
            <v>1012308</v>
          </cell>
          <cell r="Y22">
            <v>303387</v>
          </cell>
          <cell r="Z22">
            <v>34727</v>
          </cell>
          <cell r="AA22">
            <v>6731</v>
          </cell>
          <cell r="AB22">
            <v>86690.2</v>
          </cell>
          <cell r="AC22">
            <v>938274.5</v>
          </cell>
          <cell r="AD22">
            <v>887147.3</v>
          </cell>
          <cell r="AE22">
            <v>51127.199999999997</v>
          </cell>
          <cell r="AF22">
            <v>159107.79999999999</v>
          </cell>
          <cell r="AG22">
            <v>2214584</v>
          </cell>
          <cell r="AH22">
            <v>2213345</v>
          </cell>
          <cell r="AI22">
            <v>1239</v>
          </cell>
          <cell r="AJ22">
            <v>534513</v>
          </cell>
          <cell r="AK22">
            <v>0</v>
          </cell>
          <cell r="AL22">
            <v>132872.70000000001</v>
          </cell>
          <cell r="AM22">
            <v>9647662</v>
          </cell>
          <cell r="AN22">
            <v>7664796</v>
          </cell>
          <cell r="AO22">
            <v>1982866</v>
          </cell>
          <cell r="AP22">
            <v>14500</v>
          </cell>
          <cell r="AQ22">
            <v>0</v>
          </cell>
          <cell r="AR22">
            <v>5165248</v>
          </cell>
          <cell r="AS22">
            <v>27724462</v>
          </cell>
          <cell r="AT22">
            <v>27712700</v>
          </cell>
          <cell r="AU22">
            <v>11762</v>
          </cell>
          <cell r="AV22">
            <v>10794022</v>
          </cell>
          <cell r="AW22">
            <v>97496</v>
          </cell>
          <cell r="AX22">
            <v>80384</v>
          </cell>
          <cell r="AY22">
            <v>906017</v>
          </cell>
          <cell r="AZ22">
            <v>2761466</v>
          </cell>
          <cell r="BA22">
            <v>380000</v>
          </cell>
          <cell r="BB22">
            <v>234574.8</v>
          </cell>
          <cell r="BC22">
            <v>4275856</v>
          </cell>
          <cell r="BD22">
            <v>290710</v>
          </cell>
          <cell r="BE22">
            <v>312707.59999999998</v>
          </cell>
          <cell r="BF22">
            <v>880101</v>
          </cell>
          <cell r="BG22">
            <v>733847</v>
          </cell>
          <cell r="BH22">
            <v>721672</v>
          </cell>
          <cell r="BI22">
            <v>12175</v>
          </cell>
          <cell r="BJ22">
            <v>2238803</v>
          </cell>
          <cell r="BK22">
            <v>1775029</v>
          </cell>
          <cell r="BL22">
            <v>463774</v>
          </cell>
          <cell r="BM22">
            <v>198904</v>
          </cell>
          <cell r="BN22">
            <v>356580</v>
          </cell>
          <cell r="BO22">
            <v>691273</v>
          </cell>
          <cell r="BP22">
            <v>754897</v>
          </cell>
          <cell r="BQ22">
            <v>2543873</v>
          </cell>
          <cell r="BR22">
            <v>284024</v>
          </cell>
          <cell r="BS22">
            <v>313102</v>
          </cell>
          <cell r="BT22">
            <v>1581826</v>
          </cell>
          <cell r="BU22">
            <v>195834</v>
          </cell>
          <cell r="BV22">
            <v>0</v>
          </cell>
          <cell r="BW22">
            <v>898619</v>
          </cell>
          <cell r="BX22">
            <v>860844</v>
          </cell>
          <cell r="BY22">
            <v>33029</v>
          </cell>
          <cell r="BZ22">
            <v>4746</v>
          </cell>
          <cell r="CA22">
            <v>258336.6</v>
          </cell>
          <cell r="CB22">
            <v>9185825</v>
          </cell>
          <cell r="CC22">
            <v>8702745</v>
          </cell>
          <cell r="CD22">
            <v>483080</v>
          </cell>
          <cell r="CE22">
            <v>673677</v>
          </cell>
          <cell r="CF22">
            <v>124674</v>
          </cell>
          <cell r="CG22">
            <v>148083.29999999999</v>
          </cell>
          <cell r="CH22">
            <v>72507</v>
          </cell>
          <cell r="CI22">
            <v>537127</v>
          </cell>
          <cell r="CJ22">
            <v>463537</v>
          </cell>
          <cell r="CK22">
            <v>339211</v>
          </cell>
          <cell r="CL22">
            <v>43696886</v>
          </cell>
          <cell r="CM22">
            <v>2861868</v>
          </cell>
          <cell r="CN22">
            <v>2723610</v>
          </cell>
          <cell r="CO22">
            <v>39346</v>
          </cell>
          <cell r="CP22">
            <v>98912</v>
          </cell>
          <cell r="CQ22">
            <v>56478.6</v>
          </cell>
          <cell r="CR22">
            <v>1831005</v>
          </cell>
          <cell r="CS22">
            <v>723728</v>
          </cell>
          <cell r="CT22">
            <v>130012</v>
          </cell>
          <cell r="CU22">
            <v>229361.8</v>
          </cell>
          <cell r="CV22">
            <v>82903</v>
          </cell>
          <cell r="CW22">
            <v>0</v>
          </cell>
          <cell r="CX22">
            <v>0</v>
          </cell>
          <cell r="CY22">
            <v>491674</v>
          </cell>
        </row>
        <row r="23">
          <cell r="A23" t="str">
            <v>kW - Residential</v>
          </cell>
          <cell r="B23" t="str">
            <v>YDR</v>
          </cell>
          <cell r="C23">
            <v>2002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213439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946200</v>
          </cell>
          <cell r="AT23">
            <v>946200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1601337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</row>
        <row r="24">
          <cell r="A24" t="str">
            <v>kW- General Service</v>
          </cell>
          <cell r="C24">
            <v>2002</v>
          </cell>
          <cell r="D24">
            <v>3907.6</v>
          </cell>
          <cell r="E24">
            <v>1491737</v>
          </cell>
          <cell r="F24">
            <v>564257</v>
          </cell>
          <cell r="G24">
            <v>294859</v>
          </cell>
          <cell r="H24">
            <v>1347290</v>
          </cell>
          <cell r="I24">
            <v>2359707</v>
          </cell>
          <cell r="J24">
            <v>2792709</v>
          </cell>
          <cell r="K24">
            <v>223640.4</v>
          </cell>
          <cell r="L24">
            <v>22852</v>
          </cell>
          <cell r="M24">
            <v>1197778</v>
          </cell>
          <cell r="N24">
            <v>29091</v>
          </cell>
          <cell r="O24">
            <v>269057</v>
          </cell>
          <cell r="P24">
            <v>7375</v>
          </cell>
          <cell r="Q24">
            <v>2786</v>
          </cell>
          <cell r="R24">
            <v>0</v>
          </cell>
          <cell r="S24">
            <v>11742009</v>
          </cell>
          <cell r="T24">
            <v>2994927</v>
          </cell>
          <cell r="U24">
            <v>377530</v>
          </cell>
          <cell r="V24">
            <v>0</v>
          </cell>
          <cell r="W24">
            <v>515478</v>
          </cell>
          <cell r="X24">
            <v>914608</v>
          </cell>
          <cell r="Y24">
            <v>303387</v>
          </cell>
          <cell r="Z24">
            <v>32520</v>
          </cell>
          <cell r="AA24">
            <v>6445</v>
          </cell>
          <cell r="AB24">
            <v>35831.1</v>
          </cell>
          <cell r="AC24">
            <v>915363</v>
          </cell>
          <cell r="AD24">
            <v>866203</v>
          </cell>
          <cell r="AE24">
            <v>49160</v>
          </cell>
          <cell r="AF24">
            <v>157268</v>
          </cell>
          <cell r="AG24">
            <v>1780327</v>
          </cell>
          <cell r="AH24">
            <v>1779511</v>
          </cell>
          <cell r="AI24">
            <v>816</v>
          </cell>
          <cell r="AJ24">
            <v>527330</v>
          </cell>
          <cell r="AK24">
            <v>0</v>
          </cell>
          <cell r="AL24">
            <v>130705.3</v>
          </cell>
          <cell r="AM24">
            <v>5069362</v>
          </cell>
          <cell r="AN24">
            <v>3870761</v>
          </cell>
          <cell r="AO24">
            <v>1198601</v>
          </cell>
          <cell r="AP24">
            <v>13757</v>
          </cell>
          <cell r="AQ24">
            <v>0</v>
          </cell>
          <cell r="AR24">
            <v>4530542</v>
          </cell>
          <cell r="AS24">
            <v>22984630</v>
          </cell>
          <cell r="AT24">
            <v>22973700</v>
          </cell>
          <cell r="AU24">
            <v>10930</v>
          </cell>
          <cell r="AV24">
            <v>9465302</v>
          </cell>
          <cell r="AW24">
            <v>93677</v>
          </cell>
          <cell r="AX24">
            <v>75979</v>
          </cell>
          <cell r="AY24">
            <v>656413</v>
          </cell>
          <cell r="AZ24">
            <v>2249449</v>
          </cell>
          <cell r="BA24">
            <v>374900</v>
          </cell>
          <cell r="BB24">
            <v>229191.8</v>
          </cell>
          <cell r="BC24">
            <v>3836692</v>
          </cell>
          <cell r="BD24">
            <v>210541</v>
          </cell>
          <cell r="BE24">
            <v>311181.3</v>
          </cell>
          <cell r="BF24">
            <v>735701</v>
          </cell>
          <cell r="BG24">
            <v>732776</v>
          </cell>
          <cell r="BH24">
            <v>721672</v>
          </cell>
          <cell r="BI24">
            <v>11104</v>
          </cell>
          <cell r="BJ24">
            <v>1529264</v>
          </cell>
          <cell r="BK24">
            <v>1069627</v>
          </cell>
          <cell r="BL24">
            <v>459637</v>
          </cell>
          <cell r="BM24">
            <v>197251</v>
          </cell>
          <cell r="BN24">
            <v>356580</v>
          </cell>
          <cell r="BO24">
            <v>681173</v>
          </cell>
          <cell r="BP24">
            <v>751852</v>
          </cell>
          <cell r="BQ24">
            <v>1868724</v>
          </cell>
          <cell r="BR24">
            <v>279293</v>
          </cell>
          <cell r="BS24">
            <v>305528</v>
          </cell>
          <cell r="BT24">
            <v>1182171</v>
          </cell>
          <cell r="BU24">
            <v>188392</v>
          </cell>
          <cell r="BV24">
            <v>0</v>
          </cell>
          <cell r="BW24">
            <v>774226</v>
          </cell>
          <cell r="BX24">
            <v>737558</v>
          </cell>
          <cell r="BY24">
            <v>32237</v>
          </cell>
          <cell r="BZ24">
            <v>4431</v>
          </cell>
          <cell r="CA24">
            <v>258336.6</v>
          </cell>
          <cell r="CB24">
            <v>8354970</v>
          </cell>
          <cell r="CC24">
            <v>7878041</v>
          </cell>
          <cell r="CD24">
            <v>476929</v>
          </cell>
          <cell r="CE24">
            <v>649820</v>
          </cell>
          <cell r="CF24">
            <v>121685</v>
          </cell>
          <cell r="CG24">
            <v>148083.29999999999</v>
          </cell>
          <cell r="CH24">
            <v>71017</v>
          </cell>
          <cell r="CI24">
            <v>457136</v>
          </cell>
          <cell r="CJ24">
            <v>381245</v>
          </cell>
          <cell r="CK24">
            <v>335071</v>
          </cell>
          <cell r="CL24">
            <v>37537173</v>
          </cell>
          <cell r="CM24">
            <v>2568888</v>
          </cell>
          <cell r="CN24">
            <v>2433684</v>
          </cell>
          <cell r="CO24">
            <v>38171</v>
          </cell>
          <cell r="CP24">
            <v>97033</v>
          </cell>
          <cell r="CQ24">
            <v>54666.9</v>
          </cell>
          <cell r="CR24">
            <v>210893</v>
          </cell>
          <cell r="CS24">
            <v>528542</v>
          </cell>
          <cell r="CT24">
            <v>128148</v>
          </cell>
          <cell r="CU24">
            <v>107626.7</v>
          </cell>
          <cell r="CV24">
            <v>82302</v>
          </cell>
          <cell r="CW24">
            <v>0</v>
          </cell>
          <cell r="CX24">
            <v>806063</v>
          </cell>
          <cell r="CY24">
            <v>417394</v>
          </cell>
        </row>
        <row r="25">
          <cell r="A25" t="str">
            <v>kW- Large User, Sub- Transmission, Intermediate/ Embedded Distributor</v>
          </cell>
          <cell r="C25">
            <v>2002</v>
          </cell>
          <cell r="D25">
            <v>57680.1</v>
          </cell>
          <cell r="E25">
            <v>0</v>
          </cell>
          <cell r="F25">
            <v>584663</v>
          </cell>
          <cell r="G25">
            <v>162040</v>
          </cell>
          <cell r="H25">
            <v>0</v>
          </cell>
          <cell r="I25">
            <v>0</v>
          </cell>
          <cell r="J25">
            <v>309377</v>
          </cell>
          <cell r="K25">
            <v>0</v>
          </cell>
          <cell r="L25">
            <v>0</v>
          </cell>
          <cell r="M25">
            <v>196515</v>
          </cell>
          <cell r="N25">
            <v>0</v>
          </cell>
          <cell r="O25">
            <v>198279</v>
          </cell>
          <cell r="P25">
            <v>0</v>
          </cell>
          <cell r="Q25">
            <v>0</v>
          </cell>
          <cell r="R25">
            <v>0</v>
          </cell>
          <cell r="S25">
            <v>1691529</v>
          </cell>
          <cell r="T25">
            <v>2172259</v>
          </cell>
          <cell r="U25">
            <v>95577</v>
          </cell>
          <cell r="V25">
            <v>0</v>
          </cell>
          <cell r="W25">
            <v>0</v>
          </cell>
          <cell r="X25">
            <v>86687</v>
          </cell>
          <cell r="Y25">
            <v>0</v>
          </cell>
          <cell r="Z25">
            <v>0</v>
          </cell>
          <cell r="AA25">
            <v>0</v>
          </cell>
          <cell r="AB25">
            <v>50133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413549</v>
          </cell>
          <cell r="AH25">
            <v>413549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4475228</v>
          </cell>
          <cell r="AN25">
            <v>3717333</v>
          </cell>
          <cell r="AO25">
            <v>757895</v>
          </cell>
          <cell r="AP25">
            <v>0</v>
          </cell>
          <cell r="AQ25">
            <v>0</v>
          </cell>
          <cell r="AR25">
            <v>578898</v>
          </cell>
          <cell r="AS25">
            <v>3792800</v>
          </cell>
          <cell r="AT25">
            <v>3792800</v>
          </cell>
          <cell r="AU25">
            <v>0</v>
          </cell>
          <cell r="AV25">
            <v>1229882</v>
          </cell>
          <cell r="AW25">
            <v>0</v>
          </cell>
          <cell r="AX25">
            <v>0</v>
          </cell>
          <cell r="AY25">
            <v>236616</v>
          </cell>
          <cell r="AZ25">
            <v>475022</v>
          </cell>
          <cell r="BA25">
            <v>0</v>
          </cell>
          <cell r="BB25">
            <v>0</v>
          </cell>
          <cell r="BC25">
            <v>376632</v>
          </cell>
          <cell r="BD25">
            <v>75813</v>
          </cell>
          <cell r="BE25">
            <v>0</v>
          </cell>
          <cell r="BF25">
            <v>134473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659223</v>
          </cell>
          <cell r="BR25">
            <v>0</v>
          </cell>
          <cell r="BS25">
            <v>0</v>
          </cell>
          <cell r="BT25">
            <v>386160</v>
          </cell>
          <cell r="BU25">
            <v>0</v>
          </cell>
          <cell r="BV25">
            <v>0</v>
          </cell>
          <cell r="BW25">
            <v>104791</v>
          </cell>
          <cell r="BX25">
            <v>104791</v>
          </cell>
          <cell r="BY25">
            <v>0</v>
          </cell>
          <cell r="BZ25">
            <v>0</v>
          </cell>
          <cell r="CA25">
            <v>0</v>
          </cell>
          <cell r="CB25">
            <v>737536</v>
          </cell>
          <cell r="CC25">
            <v>737536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72335</v>
          </cell>
          <cell r="CJ25">
            <v>82292</v>
          </cell>
          <cell r="CK25">
            <v>0</v>
          </cell>
          <cell r="CL25">
            <v>5842187</v>
          </cell>
          <cell r="CM25">
            <v>242484</v>
          </cell>
          <cell r="CN25">
            <v>242484</v>
          </cell>
          <cell r="CO25">
            <v>0</v>
          </cell>
          <cell r="CP25">
            <v>0</v>
          </cell>
          <cell r="CQ25">
            <v>0</v>
          </cell>
          <cell r="CR25">
            <v>18775</v>
          </cell>
          <cell r="CS25">
            <v>179501</v>
          </cell>
          <cell r="CT25">
            <v>0</v>
          </cell>
          <cell r="CU25">
            <v>118774.9</v>
          </cell>
          <cell r="CV25">
            <v>0</v>
          </cell>
          <cell r="CW25">
            <v>0</v>
          </cell>
          <cell r="CX25">
            <v>108026</v>
          </cell>
          <cell r="CY25">
            <v>68172</v>
          </cell>
        </row>
        <row r="26">
          <cell r="A26" t="str">
            <v>kW- Street Lighting</v>
          </cell>
          <cell r="C26">
            <v>2002</v>
          </cell>
          <cell r="D26">
            <v>1503.6</v>
          </cell>
          <cell r="E26">
            <v>24204</v>
          </cell>
          <cell r="F26">
            <v>19963</v>
          </cell>
          <cell r="G26">
            <v>2528</v>
          </cell>
          <cell r="H26">
            <v>18665</v>
          </cell>
          <cell r="I26">
            <v>23965</v>
          </cell>
          <cell r="J26">
            <v>16340</v>
          </cell>
          <cell r="K26">
            <v>3111.1</v>
          </cell>
          <cell r="L26">
            <v>650</v>
          </cell>
          <cell r="M26">
            <v>22225</v>
          </cell>
          <cell r="N26">
            <v>0</v>
          </cell>
          <cell r="O26">
            <v>4225</v>
          </cell>
          <cell r="P26">
            <v>691.1</v>
          </cell>
          <cell r="Q26">
            <v>200</v>
          </cell>
          <cell r="R26">
            <v>0</v>
          </cell>
          <cell r="S26">
            <v>109512</v>
          </cell>
          <cell r="T26">
            <v>0</v>
          </cell>
          <cell r="U26">
            <v>4779</v>
          </cell>
          <cell r="V26">
            <v>0</v>
          </cell>
          <cell r="W26">
            <v>14707</v>
          </cell>
          <cell r="X26">
            <v>10477</v>
          </cell>
          <cell r="Y26">
            <v>0</v>
          </cell>
          <cell r="Z26">
            <v>2207</v>
          </cell>
          <cell r="AA26">
            <v>286</v>
          </cell>
          <cell r="AB26">
            <v>726.1</v>
          </cell>
          <cell r="AC26">
            <v>22719.4</v>
          </cell>
          <cell r="AD26">
            <v>20944.3</v>
          </cell>
          <cell r="AE26">
            <v>1775.1</v>
          </cell>
          <cell r="AF26">
            <v>1839.8</v>
          </cell>
          <cell r="AG26">
            <v>20708</v>
          </cell>
          <cell r="AH26">
            <v>20285</v>
          </cell>
          <cell r="AI26">
            <v>423</v>
          </cell>
          <cell r="AJ26">
            <v>5840</v>
          </cell>
          <cell r="AK26">
            <v>0</v>
          </cell>
          <cell r="AL26">
            <v>2043.3</v>
          </cell>
          <cell r="AM26">
            <v>101299</v>
          </cell>
          <cell r="AN26">
            <v>76206</v>
          </cell>
          <cell r="AO26">
            <v>25093</v>
          </cell>
          <cell r="AP26">
            <v>743</v>
          </cell>
          <cell r="AQ26">
            <v>0</v>
          </cell>
          <cell r="AR26">
            <v>55568</v>
          </cell>
          <cell r="AS26">
            <v>832</v>
          </cell>
          <cell r="AT26">
            <v>0</v>
          </cell>
          <cell r="AU26">
            <v>832</v>
          </cell>
          <cell r="AV26">
            <v>98838</v>
          </cell>
          <cell r="AW26">
            <v>3431</v>
          </cell>
          <cell r="AX26">
            <v>4405</v>
          </cell>
          <cell r="AY26">
            <v>12988</v>
          </cell>
          <cell r="AZ26">
            <v>36995</v>
          </cell>
          <cell r="BA26">
            <v>5100</v>
          </cell>
          <cell r="BB26">
            <v>5231</v>
          </cell>
          <cell r="BC26">
            <v>59787</v>
          </cell>
          <cell r="BD26">
            <v>4238</v>
          </cell>
          <cell r="BE26">
            <v>1526.3</v>
          </cell>
          <cell r="BF26">
            <v>9388</v>
          </cell>
          <cell r="BG26">
            <v>1029</v>
          </cell>
          <cell r="BH26">
            <v>0</v>
          </cell>
          <cell r="BI26">
            <v>1029</v>
          </cell>
          <cell r="BJ26">
            <v>709539</v>
          </cell>
          <cell r="BK26">
            <v>705402</v>
          </cell>
          <cell r="BL26">
            <v>4137</v>
          </cell>
          <cell r="BM26">
            <v>1393</v>
          </cell>
          <cell r="BN26">
            <v>0</v>
          </cell>
          <cell r="BO26">
            <v>9600</v>
          </cell>
          <cell r="BP26">
            <v>3045</v>
          </cell>
          <cell r="BQ26">
            <v>15926</v>
          </cell>
          <cell r="BR26">
            <v>4368</v>
          </cell>
          <cell r="BS26">
            <v>6352</v>
          </cell>
          <cell r="BT26">
            <v>13365</v>
          </cell>
          <cell r="BU26">
            <v>6641</v>
          </cell>
          <cell r="BV26">
            <v>0</v>
          </cell>
          <cell r="BW26">
            <v>16434</v>
          </cell>
          <cell r="BX26">
            <v>15435</v>
          </cell>
          <cell r="BY26">
            <v>684</v>
          </cell>
          <cell r="BZ26">
            <v>315</v>
          </cell>
          <cell r="CA26">
            <v>0</v>
          </cell>
          <cell r="CB26">
            <v>91322</v>
          </cell>
          <cell r="CC26">
            <v>85348</v>
          </cell>
          <cell r="CD26">
            <v>5974</v>
          </cell>
          <cell r="CE26">
            <v>23069</v>
          </cell>
          <cell r="CF26">
            <v>2989</v>
          </cell>
          <cell r="CG26">
            <v>2915</v>
          </cell>
          <cell r="CH26">
            <v>1490</v>
          </cell>
          <cell r="CI26">
            <v>7607</v>
          </cell>
          <cell r="CJ26">
            <v>0</v>
          </cell>
          <cell r="CK26">
            <v>3696</v>
          </cell>
          <cell r="CL26">
            <v>317526</v>
          </cell>
          <cell r="CM26">
            <v>48002</v>
          </cell>
          <cell r="CN26">
            <v>45138</v>
          </cell>
          <cell r="CO26">
            <v>1147</v>
          </cell>
          <cell r="CP26">
            <v>1717</v>
          </cell>
          <cell r="CQ26">
            <v>1707.4</v>
          </cell>
          <cell r="CR26">
            <v>0</v>
          </cell>
          <cell r="CS26">
            <v>12892</v>
          </cell>
          <cell r="CT26">
            <v>1864</v>
          </cell>
          <cell r="CU26">
            <v>2896.6</v>
          </cell>
          <cell r="CV26">
            <v>586</v>
          </cell>
          <cell r="CW26">
            <v>0</v>
          </cell>
          <cell r="CX26">
            <v>19831</v>
          </cell>
          <cell r="CY26">
            <v>5582</v>
          </cell>
        </row>
        <row r="27">
          <cell r="A27" t="str">
            <v>kW- Sentinel Lighting</v>
          </cell>
          <cell r="C27">
            <v>2002</v>
          </cell>
          <cell r="D27">
            <v>0</v>
          </cell>
          <cell r="E27">
            <v>0</v>
          </cell>
          <cell r="F27">
            <v>1387</v>
          </cell>
          <cell r="G27">
            <v>681</v>
          </cell>
          <cell r="H27">
            <v>1600</v>
          </cell>
          <cell r="I27">
            <v>0</v>
          </cell>
          <cell r="J27">
            <v>0</v>
          </cell>
          <cell r="K27">
            <v>124.4</v>
          </cell>
          <cell r="L27">
            <v>0</v>
          </cell>
          <cell r="M27">
            <v>1361</v>
          </cell>
          <cell r="N27">
            <v>0</v>
          </cell>
          <cell r="O27">
            <v>0</v>
          </cell>
          <cell r="P27">
            <v>0</v>
          </cell>
          <cell r="Q27">
            <v>3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970</v>
          </cell>
          <cell r="X27">
            <v>536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192.1</v>
          </cell>
          <cell r="AD27">
            <v>0</v>
          </cell>
          <cell r="AE27">
            <v>192.1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1343</v>
          </cell>
          <cell r="AK27">
            <v>0</v>
          </cell>
          <cell r="AL27">
            <v>124.1</v>
          </cell>
          <cell r="AM27">
            <v>1773</v>
          </cell>
          <cell r="AN27">
            <v>496</v>
          </cell>
          <cell r="AO27">
            <v>1277</v>
          </cell>
          <cell r="AP27">
            <v>0</v>
          </cell>
          <cell r="AQ27">
            <v>0</v>
          </cell>
          <cell r="AR27">
            <v>240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388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152</v>
          </cell>
          <cell r="BC27">
            <v>2745</v>
          </cell>
          <cell r="BD27">
            <v>118</v>
          </cell>
          <cell r="BE27">
            <v>0</v>
          </cell>
          <cell r="BF27">
            <v>539</v>
          </cell>
          <cell r="BG27">
            <v>42</v>
          </cell>
          <cell r="BH27">
            <v>0</v>
          </cell>
          <cell r="BI27">
            <v>42</v>
          </cell>
          <cell r="BJ27">
            <v>836</v>
          </cell>
          <cell r="BK27">
            <v>0</v>
          </cell>
          <cell r="BL27">
            <v>836</v>
          </cell>
          <cell r="BM27">
            <v>260</v>
          </cell>
          <cell r="BN27">
            <v>0</v>
          </cell>
          <cell r="BO27">
            <v>500</v>
          </cell>
          <cell r="BP27">
            <v>0</v>
          </cell>
          <cell r="BQ27">
            <v>0</v>
          </cell>
          <cell r="BR27">
            <v>363</v>
          </cell>
          <cell r="BS27">
            <v>1222</v>
          </cell>
          <cell r="BT27">
            <v>130</v>
          </cell>
          <cell r="BU27">
            <v>801</v>
          </cell>
          <cell r="BV27">
            <v>0</v>
          </cell>
          <cell r="BW27">
            <v>3168</v>
          </cell>
          <cell r="BX27">
            <v>3060</v>
          </cell>
          <cell r="BY27">
            <v>108</v>
          </cell>
          <cell r="BZ27">
            <v>0</v>
          </cell>
          <cell r="CA27">
            <v>0</v>
          </cell>
          <cell r="CB27">
            <v>1997</v>
          </cell>
          <cell r="CC27">
            <v>1820</v>
          </cell>
          <cell r="CD27">
            <v>177</v>
          </cell>
          <cell r="CE27">
            <v>788</v>
          </cell>
          <cell r="CF27">
            <v>0</v>
          </cell>
          <cell r="CG27">
            <v>101.2</v>
          </cell>
          <cell r="CH27">
            <v>0</v>
          </cell>
          <cell r="CI27">
            <v>49</v>
          </cell>
          <cell r="CJ27">
            <v>0</v>
          </cell>
          <cell r="CK27">
            <v>444</v>
          </cell>
          <cell r="CL27">
            <v>0</v>
          </cell>
          <cell r="CM27">
            <v>2494</v>
          </cell>
          <cell r="CN27">
            <v>2304</v>
          </cell>
          <cell r="CO27">
            <v>28</v>
          </cell>
          <cell r="CP27">
            <v>162</v>
          </cell>
          <cell r="CQ27">
            <v>104.3</v>
          </cell>
          <cell r="CR27">
            <v>0</v>
          </cell>
          <cell r="CS27">
            <v>2793</v>
          </cell>
          <cell r="CT27">
            <v>0</v>
          </cell>
          <cell r="CU27">
            <v>63.6</v>
          </cell>
          <cell r="CV27">
            <v>15</v>
          </cell>
          <cell r="CW27">
            <v>0</v>
          </cell>
          <cell r="CX27">
            <v>92</v>
          </cell>
          <cell r="CY27">
            <v>526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2002</v>
          </cell>
          <cell r="D28">
            <v>416679.45</v>
          </cell>
          <cell r="E28">
            <v>21095706</v>
          </cell>
          <cell r="F28">
            <v>13785183</v>
          </cell>
          <cell r="G28">
            <v>3430037</v>
          </cell>
          <cell r="H28">
            <v>11547890</v>
          </cell>
          <cell r="I28">
            <v>21182549.93</v>
          </cell>
          <cell r="J28">
            <v>13824286</v>
          </cell>
          <cell r="K28">
            <v>2321470.98</v>
          </cell>
          <cell r="L28">
            <v>2347667.2400000002</v>
          </cell>
          <cell r="M28">
            <v>79283109</v>
          </cell>
          <cell r="N28">
            <v>2488947.2200000002</v>
          </cell>
          <cell r="O28">
            <v>3554149.55</v>
          </cell>
          <cell r="P28">
            <v>280350.61</v>
          </cell>
          <cell r="Q28">
            <v>728157</v>
          </cell>
          <cell r="R28">
            <v>3703109.41</v>
          </cell>
          <cell r="S28">
            <v>84588337</v>
          </cell>
          <cell r="T28">
            <v>34685767</v>
          </cell>
          <cell r="U28">
            <v>4074865.9</v>
          </cell>
          <cell r="V28">
            <v>5511435</v>
          </cell>
          <cell r="W28">
            <v>7443883.9100000001</v>
          </cell>
          <cell r="X28">
            <v>7748477.9199999999</v>
          </cell>
          <cell r="Y28">
            <v>27564380</v>
          </cell>
          <cell r="Z28">
            <v>5396996.0199999996</v>
          </cell>
          <cell r="AA28">
            <v>614726</v>
          </cell>
          <cell r="AB28">
            <v>6308223.4299999997</v>
          </cell>
          <cell r="AC28">
            <v>18392151.440000001</v>
          </cell>
          <cell r="AD28">
            <v>14903021</v>
          </cell>
          <cell r="AE28">
            <v>3489130.44</v>
          </cell>
          <cell r="AF28">
            <v>2452143.0299999998</v>
          </cell>
          <cell r="AG28">
            <v>19240277</v>
          </cell>
          <cell r="AH28">
            <v>18852829</v>
          </cell>
          <cell r="AI28">
            <v>387448</v>
          </cell>
          <cell r="AJ28">
            <v>7196751.0499999998</v>
          </cell>
          <cell r="AK28">
            <v>39024565</v>
          </cell>
          <cell r="AL28">
            <v>4745.1899999999996</v>
          </cell>
          <cell r="AM28">
            <v>70439330.390000001</v>
          </cell>
          <cell r="AN28">
            <v>55315932</v>
          </cell>
          <cell r="AO28">
            <v>15123398.390000001</v>
          </cell>
          <cell r="AP28">
            <v>1003218.36</v>
          </cell>
          <cell r="AQ28">
            <v>451005.28</v>
          </cell>
          <cell r="AR28">
            <v>45696204.670000002</v>
          </cell>
          <cell r="AS28">
            <v>1133579004</v>
          </cell>
          <cell r="AT28">
            <v>1132020000</v>
          </cell>
          <cell r="AU28">
            <v>1559004</v>
          </cell>
          <cell r="AV28">
            <v>75216678.689999998</v>
          </cell>
          <cell r="AW28">
            <v>4750329.2300000004</v>
          </cell>
          <cell r="AX28">
            <v>1591755.13</v>
          </cell>
          <cell r="AY28">
            <v>8190557.3099999996</v>
          </cell>
          <cell r="AZ28">
            <v>27433666</v>
          </cell>
          <cell r="BA28">
            <v>2715772</v>
          </cell>
          <cell r="BB28">
            <v>3749241.07</v>
          </cell>
          <cell r="BC28">
            <v>40656255</v>
          </cell>
          <cell r="BD28">
            <v>15156620</v>
          </cell>
          <cell r="BE28">
            <v>1915587</v>
          </cell>
          <cell r="BF28">
            <v>7083803</v>
          </cell>
          <cell r="BG28">
            <v>11653283.060000001</v>
          </cell>
          <cell r="BH28">
            <v>10539441.92</v>
          </cell>
          <cell r="BI28">
            <v>1113841.1399999999</v>
          </cell>
          <cell r="BJ28">
            <v>56582790</v>
          </cell>
          <cell r="BK28">
            <v>50142129</v>
          </cell>
          <cell r="BL28">
            <v>6440661</v>
          </cell>
          <cell r="BM28">
            <v>3424723.28</v>
          </cell>
          <cell r="BN28">
            <v>6725081.8499999996</v>
          </cell>
          <cell r="BO28">
            <v>19785615.530000001</v>
          </cell>
          <cell r="BP28">
            <v>9132177</v>
          </cell>
          <cell r="BQ28">
            <v>22218004</v>
          </cell>
          <cell r="BR28">
            <v>3408131.88</v>
          </cell>
          <cell r="BS28">
            <v>4371131</v>
          </cell>
          <cell r="BT28">
            <v>16671774.969999997</v>
          </cell>
          <cell r="BU28">
            <v>3449456.49</v>
          </cell>
          <cell r="BV28">
            <v>946895.84</v>
          </cell>
          <cell r="BW28">
            <v>12058723</v>
          </cell>
          <cell r="BX28">
            <v>11363385</v>
          </cell>
          <cell r="BY28">
            <v>544830</v>
          </cell>
          <cell r="BZ28">
            <v>150508</v>
          </cell>
          <cell r="CA28">
            <v>13796817.65</v>
          </cell>
          <cell r="CB28">
            <v>99690748</v>
          </cell>
          <cell r="CC28">
            <v>62988597</v>
          </cell>
          <cell r="CD28">
            <v>36702151</v>
          </cell>
          <cell r="CE28">
            <v>10277250</v>
          </cell>
          <cell r="CF28">
            <v>1138212.19</v>
          </cell>
          <cell r="CG28">
            <v>1399547</v>
          </cell>
          <cell r="CH28">
            <v>677733.23</v>
          </cell>
          <cell r="CI28">
            <v>4347995.6500000004</v>
          </cell>
          <cell r="CJ28">
            <v>71088311</v>
          </cell>
          <cell r="CK28">
            <v>1336880.8500000001</v>
          </cell>
          <cell r="CL28">
            <v>426223187</v>
          </cell>
          <cell r="CM28">
            <v>197996505.34999999</v>
          </cell>
          <cell r="CN28">
            <v>194964995</v>
          </cell>
          <cell r="CO28">
            <v>522251</v>
          </cell>
          <cell r="CP28">
            <v>2509259.35</v>
          </cell>
          <cell r="CQ28">
            <v>1856553.97</v>
          </cell>
          <cell r="CR28">
            <v>20326607</v>
          </cell>
          <cell r="CS28">
            <v>4928627.99</v>
          </cell>
          <cell r="CT28">
            <v>941927.57</v>
          </cell>
          <cell r="CU28">
            <v>953444.23</v>
          </cell>
          <cell r="CV28">
            <v>5089723.58</v>
          </cell>
          <cell r="CW28">
            <v>7201916</v>
          </cell>
          <cell r="CX28">
            <v>13989387</v>
          </cell>
          <cell r="CY28">
            <v>4961980.5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2002</v>
          </cell>
          <cell r="D29">
            <v>267425.18</v>
          </cell>
          <cell r="E29">
            <v>13157942</v>
          </cell>
          <cell r="F29">
            <v>7219477</v>
          </cell>
          <cell r="G29">
            <v>1750006</v>
          </cell>
          <cell r="H29">
            <v>6332838</v>
          </cell>
          <cell r="I29">
            <v>11995647.609999999</v>
          </cell>
          <cell r="J29">
            <v>6645799</v>
          </cell>
          <cell r="K29">
            <v>1406917.61</v>
          </cell>
          <cell r="L29">
            <v>1243732.73</v>
          </cell>
          <cell r="M29">
            <v>26305125</v>
          </cell>
          <cell r="N29">
            <v>1069901.69</v>
          </cell>
          <cell r="O29">
            <v>2372476</v>
          </cell>
          <cell r="P29">
            <v>186061.77</v>
          </cell>
          <cell r="Q29">
            <v>408721</v>
          </cell>
          <cell r="R29">
            <v>2486967.3199999998</v>
          </cell>
          <cell r="S29">
            <v>31929168</v>
          </cell>
          <cell r="T29">
            <v>16559573</v>
          </cell>
          <cell r="U29">
            <v>2172142.69</v>
          </cell>
          <cell r="V29">
            <v>3149313</v>
          </cell>
          <cell r="W29">
            <v>5403740.21</v>
          </cell>
          <cell r="X29">
            <v>4299715.12</v>
          </cell>
          <cell r="Y29">
            <v>12062765</v>
          </cell>
          <cell r="Z29">
            <v>2729246.87</v>
          </cell>
          <cell r="AA29">
            <v>402541</v>
          </cell>
          <cell r="AB29">
            <v>4107633.7</v>
          </cell>
          <cell r="AC29">
            <v>9996820.4100000001</v>
          </cell>
          <cell r="AD29">
            <v>8332476.4699999997</v>
          </cell>
          <cell r="AE29">
            <v>1664343.94</v>
          </cell>
          <cell r="AF29">
            <v>1731636.5</v>
          </cell>
          <cell r="AG29">
            <v>10817704</v>
          </cell>
          <cell r="AH29">
            <v>10516555</v>
          </cell>
          <cell r="AI29">
            <v>301149</v>
          </cell>
          <cell r="AJ29">
            <v>4819265.0999999996</v>
          </cell>
          <cell r="AK29">
            <v>15781865</v>
          </cell>
          <cell r="AL29">
            <v>3960.79</v>
          </cell>
          <cell r="AM29">
            <v>50533127.259999998</v>
          </cell>
          <cell r="AN29">
            <v>40227315</v>
          </cell>
          <cell r="AO29">
            <v>10305812.26</v>
          </cell>
          <cell r="AP29">
            <v>519832.43</v>
          </cell>
          <cell r="AQ29">
            <v>261404.85</v>
          </cell>
          <cell r="AR29">
            <v>23673840.190000001</v>
          </cell>
          <cell r="AS29">
            <v>717929005</v>
          </cell>
          <cell r="AT29">
            <v>717020000</v>
          </cell>
          <cell r="AU29">
            <v>909005</v>
          </cell>
          <cell r="AV29">
            <v>39646263.700000003</v>
          </cell>
          <cell r="AW29">
            <v>3735731.4</v>
          </cell>
          <cell r="AX29">
            <v>983159.22</v>
          </cell>
          <cell r="AY29">
            <v>4314062.41</v>
          </cell>
          <cell r="AZ29">
            <v>12845344.85</v>
          </cell>
          <cell r="BA29">
            <v>1261924</v>
          </cell>
          <cell r="BB29">
            <v>2008643.55</v>
          </cell>
          <cell r="BC29">
            <v>24917157</v>
          </cell>
          <cell r="BD29">
            <v>5928437.0099999998</v>
          </cell>
          <cell r="BE29">
            <v>1150881.72</v>
          </cell>
          <cell r="BF29">
            <v>3690766</v>
          </cell>
          <cell r="BG29">
            <v>6445667.75</v>
          </cell>
          <cell r="BH29">
            <v>5539439.9900000002</v>
          </cell>
          <cell r="BI29">
            <v>906227.76</v>
          </cell>
          <cell r="BJ29">
            <v>21130850</v>
          </cell>
          <cell r="BK29">
            <v>17899779</v>
          </cell>
          <cell r="BL29">
            <v>3231071</v>
          </cell>
          <cell r="BM29">
            <v>1568821.58</v>
          </cell>
          <cell r="BN29">
            <v>4140706.99</v>
          </cell>
          <cell r="BO29">
            <v>7784434.1200000001</v>
          </cell>
          <cell r="BP29">
            <v>3722701</v>
          </cell>
          <cell r="BQ29">
            <v>11797740</v>
          </cell>
          <cell r="BR29">
            <v>2306400.46</v>
          </cell>
          <cell r="BS29">
            <v>2131314</v>
          </cell>
          <cell r="BT29">
            <v>7350004.1800000006</v>
          </cell>
          <cell r="BU29">
            <v>2011833.18</v>
          </cell>
          <cell r="BV29">
            <v>414077.55</v>
          </cell>
          <cell r="BW29">
            <v>7134114</v>
          </cell>
          <cell r="BX29">
            <v>6727215</v>
          </cell>
          <cell r="BY29">
            <v>308926</v>
          </cell>
          <cell r="BZ29">
            <v>97973</v>
          </cell>
          <cell r="CA29">
            <v>4272075.3600000003</v>
          </cell>
          <cell r="CB29">
            <v>47422043</v>
          </cell>
          <cell r="CC29">
            <v>30342615</v>
          </cell>
          <cell r="CD29">
            <v>17079428</v>
          </cell>
          <cell r="CE29">
            <v>5852666</v>
          </cell>
          <cell r="CF29">
            <v>653546</v>
          </cell>
          <cell r="CG29">
            <v>878514</v>
          </cell>
          <cell r="CH29">
            <v>402784.9</v>
          </cell>
          <cell r="CI29">
            <v>2749665.8</v>
          </cell>
          <cell r="CJ29">
            <v>26876077</v>
          </cell>
          <cell r="CK29">
            <v>967653</v>
          </cell>
          <cell r="CL29">
            <v>168793311</v>
          </cell>
          <cell r="CM29">
            <v>83878848.010000005</v>
          </cell>
          <cell r="CN29">
            <v>81745091</v>
          </cell>
          <cell r="CO29">
            <v>303756</v>
          </cell>
          <cell r="CP29">
            <v>1830001.01</v>
          </cell>
          <cell r="CQ29">
            <v>1538835.47</v>
          </cell>
          <cell r="CR29">
            <v>10635949</v>
          </cell>
          <cell r="CS29">
            <v>3346552</v>
          </cell>
          <cell r="CT29">
            <v>535954.62</v>
          </cell>
          <cell r="CU29">
            <v>386921.66</v>
          </cell>
          <cell r="CV29">
            <v>3032386.32</v>
          </cell>
          <cell r="CW29">
            <v>4594415</v>
          </cell>
          <cell r="CX29">
            <v>8959844</v>
          </cell>
          <cell r="CY29">
            <v>2982818.13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2002</v>
          </cell>
          <cell r="D30">
            <v>107817.93</v>
          </cell>
          <cell r="E30">
            <v>7867664</v>
          </cell>
          <cell r="F30">
            <v>4986662</v>
          </cell>
          <cell r="G30">
            <v>1640296</v>
          </cell>
          <cell r="H30">
            <v>5133236</v>
          </cell>
          <cell r="I30">
            <v>9126644.5199999996</v>
          </cell>
          <cell r="J30">
            <v>6668744</v>
          </cell>
          <cell r="K30">
            <v>906176.32</v>
          </cell>
          <cell r="L30">
            <v>1088239.46</v>
          </cell>
          <cell r="M30">
            <v>46135625</v>
          </cell>
          <cell r="N30">
            <v>1391990.14</v>
          </cell>
          <cell r="O30">
            <v>845838</v>
          </cell>
          <cell r="P30">
            <v>90606.76</v>
          </cell>
          <cell r="Q30">
            <v>309195.09999999998</v>
          </cell>
          <cell r="R30">
            <v>1214963.21</v>
          </cell>
          <cell r="S30">
            <v>47779006</v>
          </cell>
          <cell r="T30">
            <v>14714934</v>
          </cell>
          <cell r="U30">
            <v>1651146.18</v>
          </cell>
          <cell r="V30">
            <v>2318206</v>
          </cell>
          <cell r="W30">
            <v>1971778.72</v>
          </cell>
          <cell r="X30">
            <v>3214476.58</v>
          </cell>
          <cell r="Y30">
            <v>15292286</v>
          </cell>
          <cell r="Z30">
            <v>2598981.66</v>
          </cell>
          <cell r="AA30">
            <v>204077</v>
          </cell>
          <cell r="AB30">
            <v>1505137.21</v>
          </cell>
          <cell r="AC30">
            <v>8323277.1600000001</v>
          </cell>
          <cell r="AD30">
            <v>6533586.4400000004</v>
          </cell>
          <cell r="AE30">
            <v>1789690.72</v>
          </cell>
          <cell r="AF30">
            <v>693010.96</v>
          </cell>
          <cell r="AG30">
            <v>7889568</v>
          </cell>
          <cell r="AH30">
            <v>7806579</v>
          </cell>
          <cell r="AI30">
            <v>82989</v>
          </cell>
          <cell r="AJ30">
            <v>2319166.04</v>
          </cell>
          <cell r="AK30">
            <v>23085956</v>
          </cell>
          <cell r="AL30">
            <v>739.39</v>
          </cell>
          <cell r="AM30">
            <v>17567291.030000001</v>
          </cell>
          <cell r="AN30">
            <v>13428101</v>
          </cell>
          <cell r="AO30">
            <v>4139190.03</v>
          </cell>
          <cell r="AP30">
            <v>469433.65</v>
          </cell>
          <cell r="AQ30">
            <v>98919.18</v>
          </cell>
          <cell r="AR30">
            <v>20627400.949999999</v>
          </cell>
          <cell r="AS30">
            <v>395561261</v>
          </cell>
          <cell r="AT30">
            <v>394930000</v>
          </cell>
          <cell r="AU30">
            <v>631261</v>
          </cell>
          <cell r="AV30">
            <v>32188843.079999998</v>
          </cell>
          <cell r="AW30">
            <v>985742.78</v>
          </cell>
          <cell r="AX30">
            <v>589080.28</v>
          </cell>
          <cell r="AY30">
            <v>3446385.87</v>
          </cell>
          <cell r="AZ30">
            <v>13205646.24</v>
          </cell>
          <cell r="BA30">
            <v>1442648</v>
          </cell>
          <cell r="BB30">
            <v>1698791.38</v>
          </cell>
          <cell r="BC30">
            <v>14767361</v>
          </cell>
          <cell r="BD30">
            <v>7950768.3300000001</v>
          </cell>
          <cell r="BE30">
            <v>730435.8</v>
          </cell>
          <cell r="BF30">
            <v>3059702</v>
          </cell>
          <cell r="BG30">
            <v>5147101.8499999996</v>
          </cell>
          <cell r="BH30">
            <v>4949140.13</v>
          </cell>
          <cell r="BI30">
            <v>197961.72</v>
          </cell>
          <cell r="BJ30">
            <v>9298769</v>
          </cell>
          <cell r="BK30">
            <v>6110593</v>
          </cell>
          <cell r="BL30">
            <v>3188176</v>
          </cell>
          <cell r="BM30">
            <v>1822534.01</v>
          </cell>
          <cell r="BN30">
            <v>2535753</v>
          </cell>
          <cell r="BO30">
            <v>11894391.16</v>
          </cell>
          <cell r="BP30">
            <v>5304744</v>
          </cell>
          <cell r="BQ30">
            <v>8200377</v>
          </cell>
          <cell r="BR30">
            <v>1098619.57</v>
          </cell>
          <cell r="BS30">
            <v>2169996</v>
          </cell>
          <cell r="BT30">
            <v>6774584.1499999985</v>
          </cell>
          <cell r="BU30">
            <v>1390431.93</v>
          </cell>
          <cell r="BV30">
            <v>527705.05000000005</v>
          </cell>
          <cell r="BW30">
            <v>4659961</v>
          </cell>
          <cell r="BX30">
            <v>4378169</v>
          </cell>
          <cell r="BY30">
            <v>231211</v>
          </cell>
          <cell r="BZ30">
            <v>50581</v>
          </cell>
          <cell r="CA30">
            <v>9451493.3300000001</v>
          </cell>
          <cell r="CB30">
            <v>51469176</v>
          </cell>
          <cell r="CC30">
            <v>32025532</v>
          </cell>
          <cell r="CD30">
            <v>19443644</v>
          </cell>
          <cell r="CE30">
            <v>4337852</v>
          </cell>
          <cell r="CF30">
            <v>468793.53</v>
          </cell>
          <cell r="CG30">
            <v>484280</v>
          </cell>
          <cell r="CH30">
            <v>270140.63</v>
          </cell>
          <cell r="CI30">
            <v>1561993.91</v>
          </cell>
          <cell r="CJ30">
            <v>39138697</v>
          </cell>
          <cell r="CK30">
            <v>345458.54</v>
          </cell>
          <cell r="CL30">
            <v>237034715</v>
          </cell>
          <cell r="CM30">
            <v>101081255.97</v>
          </cell>
          <cell r="CN30">
            <v>100192710</v>
          </cell>
          <cell r="CO30">
            <v>214280</v>
          </cell>
          <cell r="CP30">
            <v>674265.97</v>
          </cell>
          <cell r="CQ30">
            <v>315146.27</v>
          </cell>
          <cell r="CR30">
            <v>8880463</v>
          </cell>
          <cell r="CS30">
            <v>1352450</v>
          </cell>
          <cell r="CT30">
            <v>398503.96</v>
          </cell>
          <cell r="CU30">
            <v>358875.11</v>
          </cell>
          <cell r="CV30">
            <v>2057329.3</v>
          </cell>
          <cell r="CW30">
            <v>2526164</v>
          </cell>
          <cell r="CX30">
            <v>4416088</v>
          </cell>
          <cell r="CY30">
            <v>1689155.39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2002</v>
          </cell>
          <cell r="D31">
            <v>30803.23</v>
          </cell>
          <cell r="E31">
            <v>0</v>
          </cell>
          <cell r="F31">
            <v>1370642</v>
          </cell>
          <cell r="G31">
            <v>0</v>
          </cell>
          <cell r="H31">
            <v>0</v>
          </cell>
          <cell r="I31">
            <v>0</v>
          </cell>
          <cell r="J31">
            <v>451503</v>
          </cell>
          <cell r="K31">
            <v>0</v>
          </cell>
          <cell r="L31">
            <v>0</v>
          </cell>
          <cell r="M31">
            <v>6232075</v>
          </cell>
          <cell r="N31">
            <v>0</v>
          </cell>
          <cell r="O31">
            <v>313089</v>
          </cell>
          <cell r="P31">
            <v>0</v>
          </cell>
          <cell r="Q31">
            <v>0</v>
          </cell>
          <cell r="R31">
            <v>0</v>
          </cell>
          <cell r="S31">
            <v>4398692</v>
          </cell>
          <cell r="T31">
            <v>3121069</v>
          </cell>
          <cell r="U31">
            <v>216438.3</v>
          </cell>
          <cell r="V31">
            <v>0</v>
          </cell>
          <cell r="W31">
            <v>0</v>
          </cell>
          <cell r="X31">
            <v>183584.81</v>
          </cell>
          <cell r="Y31">
            <v>0</v>
          </cell>
          <cell r="Z31">
            <v>0</v>
          </cell>
          <cell r="AA31">
            <v>0</v>
          </cell>
          <cell r="AB31">
            <v>687769.57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488255</v>
          </cell>
          <cell r="AH31">
            <v>488255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1981279.28</v>
          </cell>
          <cell r="AN31">
            <v>1478200</v>
          </cell>
          <cell r="AO31">
            <v>503079.28</v>
          </cell>
          <cell r="AP31">
            <v>0</v>
          </cell>
          <cell r="AQ31">
            <v>83984.41</v>
          </cell>
          <cell r="AR31">
            <v>1274606.4099999999</v>
          </cell>
          <cell r="AS31">
            <v>14030000</v>
          </cell>
          <cell r="AT31">
            <v>14030000</v>
          </cell>
          <cell r="AU31">
            <v>0</v>
          </cell>
          <cell r="AV31">
            <v>3288252.53</v>
          </cell>
          <cell r="AW31">
            <v>0</v>
          </cell>
          <cell r="AX31">
            <v>0</v>
          </cell>
          <cell r="AY31">
            <v>357686.6</v>
          </cell>
          <cell r="AZ31">
            <v>1047213.59</v>
          </cell>
          <cell r="BA31">
            <v>0</v>
          </cell>
          <cell r="BB31">
            <v>0</v>
          </cell>
          <cell r="BC31">
            <v>814183</v>
          </cell>
          <cell r="BD31">
            <v>1161856.94</v>
          </cell>
          <cell r="BE31">
            <v>0</v>
          </cell>
          <cell r="BF31">
            <v>315463</v>
          </cell>
          <cell r="BG31">
            <v>0</v>
          </cell>
          <cell r="BH31">
            <v>0</v>
          </cell>
          <cell r="BI31">
            <v>0</v>
          </cell>
          <cell r="BJ31">
            <v>25882989</v>
          </cell>
          <cell r="BK31">
            <v>25882989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2162750</v>
          </cell>
          <cell r="BR31">
            <v>0</v>
          </cell>
          <cell r="BS31">
            <v>0</v>
          </cell>
          <cell r="BT31">
            <v>2439185.35</v>
          </cell>
          <cell r="BU31">
            <v>0</v>
          </cell>
          <cell r="BV31">
            <v>0</v>
          </cell>
          <cell r="BW31">
            <v>139820</v>
          </cell>
          <cell r="BX31">
            <v>139820</v>
          </cell>
          <cell r="BY31">
            <v>0</v>
          </cell>
          <cell r="BZ31">
            <v>0</v>
          </cell>
          <cell r="CA31">
            <v>0</v>
          </cell>
          <cell r="CB31">
            <v>271697</v>
          </cell>
          <cell r="CC31">
            <v>271697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23291.73</v>
          </cell>
          <cell r="CJ31">
            <v>4553592</v>
          </cell>
          <cell r="CK31">
            <v>0</v>
          </cell>
          <cell r="CL31">
            <v>18775190</v>
          </cell>
          <cell r="CM31">
            <v>11734534</v>
          </cell>
          <cell r="CN31">
            <v>11734534</v>
          </cell>
          <cell r="CO31">
            <v>0</v>
          </cell>
          <cell r="CP31">
            <v>0</v>
          </cell>
          <cell r="CQ31">
            <v>0</v>
          </cell>
          <cell r="CR31">
            <v>655474</v>
          </cell>
          <cell r="CS31">
            <v>212081</v>
          </cell>
          <cell r="CT31">
            <v>0</v>
          </cell>
          <cell r="CU31">
            <v>194162.72</v>
          </cell>
          <cell r="CV31">
            <v>0</v>
          </cell>
          <cell r="CW31">
            <v>0</v>
          </cell>
          <cell r="CX31">
            <v>508441</v>
          </cell>
          <cell r="CY31">
            <v>235254.19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2002</v>
          </cell>
          <cell r="D32">
            <v>10506.72</v>
          </cell>
          <cell r="E32">
            <v>70100</v>
          </cell>
          <cell r="F32">
            <v>196427</v>
          </cell>
          <cell r="G32">
            <v>31848</v>
          </cell>
          <cell r="H32">
            <v>79666</v>
          </cell>
          <cell r="I32">
            <v>60257.8</v>
          </cell>
          <cell r="J32">
            <v>58240</v>
          </cell>
          <cell r="K32">
            <v>8049.25</v>
          </cell>
          <cell r="L32">
            <v>14662.37</v>
          </cell>
          <cell r="M32">
            <v>558144</v>
          </cell>
          <cell r="N32">
            <v>24516.09</v>
          </cell>
          <cell r="O32">
            <v>22746.55</v>
          </cell>
          <cell r="P32">
            <v>3682.08</v>
          </cell>
          <cell r="Q32">
            <v>10185</v>
          </cell>
          <cell r="R32">
            <v>0</v>
          </cell>
          <cell r="S32">
            <v>481471</v>
          </cell>
          <cell r="T32">
            <v>262413</v>
          </cell>
          <cell r="U32">
            <v>28540.06</v>
          </cell>
          <cell r="V32">
            <v>43916</v>
          </cell>
          <cell r="W32">
            <v>57525.8</v>
          </cell>
          <cell r="X32">
            <v>46858.44</v>
          </cell>
          <cell r="Y32">
            <v>148019</v>
          </cell>
          <cell r="Z32">
            <v>68767.490000000005</v>
          </cell>
          <cell r="AA32">
            <v>8108</v>
          </cell>
          <cell r="AB32">
            <v>7682.95</v>
          </cell>
          <cell r="AC32">
            <v>62718.28</v>
          </cell>
          <cell r="AD32">
            <v>31671.59</v>
          </cell>
          <cell r="AE32">
            <v>31046.69</v>
          </cell>
          <cell r="AF32">
            <v>27495.57</v>
          </cell>
          <cell r="AG32">
            <v>44750</v>
          </cell>
          <cell r="AH32">
            <v>41440</v>
          </cell>
          <cell r="AI32">
            <v>3310</v>
          </cell>
          <cell r="AJ32">
            <v>41575.26</v>
          </cell>
          <cell r="AK32">
            <v>122720</v>
          </cell>
          <cell r="AL32">
            <v>1.75</v>
          </cell>
          <cell r="AM32">
            <v>343248.01</v>
          </cell>
          <cell r="AN32">
            <v>180924</v>
          </cell>
          <cell r="AO32">
            <v>162324.01</v>
          </cell>
          <cell r="AP32">
            <v>13952.28</v>
          </cell>
          <cell r="AQ32">
            <v>5671.82</v>
          </cell>
          <cell r="AR32">
            <v>119440.08</v>
          </cell>
          <cell r="AS32">
            <v>5718738</v>
          </cell>
          <cell r="AT32">
            <v>5700000</v>
          </cell>
          <cell r="AU32">
            <v>18738</v>
          </cell>
          <cell r="AV32">
            <v>93319.38</v>
          </cell>
          <cell r="AW32">
            <v>24928.43</v>
          </cell>
          <cell r="AX32">
            <v>19515.63</v>
          </cell>
          <cell r="AY32">
            <v>72422.429999999993</v>
          </cell>
          <cell r="AZ32">
            <v>335461.32</v>
          </cell>
          <cell r="BA32">
            <v>10000</v>
          </cell>
          <cell r="BB32">
            <v>40539.17</v>
          </cell>
          <cell r="BC32">
            <v>150094</v>
          </cell>
          <cell r="BD32">
            <v>111801.13</v>
          </cell>
          <cell r="BE32">
            <v>30951.79</v>
          </cell>
          <cell r="BF32">
            <v>14117</v>
          </cell>
          <cell r="BG32">
            <v>49902.25</v>
          </cell>
          <cell r="BH32">
            <v>40696.07</v>
          </cell>
          <cell r="BI32">
            <v>9206.18</v>
          </cell>
          <cell r="BJ32">
            <v>267167</v>
          </cell>
          <cell r="BK32">
            <v>245753</v>
          </cell>
          <cell r="BL32">
            <v>21414</v>
          </cell>
          <cell r="BM32">
            <v>27931.1</v>
          </cell>
          <cell r="BN32">
            <v>42802.78</v>
          </cell>
          <cell r="BO32">
            <v>88509.16</v>
          </cell>
          <cell r="BP32">
            <v>104533</v>
          </cell>
          <cell r="BQ32">
            <v>48079</v>
          </cell>
          <cell r="BR32">
            <v>2313.98</v>
          </cell>
          <cell r="BS32">
            <v>56159</v>
          </cell>
          <cell r="BT32">
            <v>106399.29</v>
          </cell>
          <cell r="BU32">
            <v>40000.97</v>
          </cell>
          <cell r="BV32">
            <v>4923.8599999999997</v>
          </cell>
          <cell r="BW32">
            <v>107188</v>
          </cell>
          <cell r="BX32">
            <v>101152</v>
          </cell>
          <cell r="BY32">
            <v>4082</v>
          </cell>
          <cell r="BZ32">
            <v>1954</v>
          </cell>
          <cell r="CA32">
            <v>67254.990000000005</v>
          </cell>
          <cell r="CB32">
            <v>512692</v>
          </cell>
          <cell r="CC32">
            <v>344976</v>
          </cell>
          <cell r="CD32">
            <v>167716</v>
          </cell>
          <cell r="CE32">
            <v>79028</v>
          </cell>
          <cell r="CF32">
            <v>15872.66</v>
          </cell>
          <cell r="CG32">
            <v>36621</v>
          </cell>
          <cell r="CH32">
            <v>4807.7</v>
          </cell>
          <cell r="CI32">
            <v>12797.8</v>
          </cell>
          <cell r="CJ32">
            <v>519945</v>
          </cell>
          <cell r="CK32">
            <v>19953.2</v>
          </cell>
          <cell r="CL32">
            <v>1619971</v>
          </cell>
          <cell r="CM32">
            <v>1109440.6200000001</v>
          </cell>
          <cell r="CN32">
            <v>1101230</v>
          </cell>
          <cell r="CO32">
            <v>3723</v>
          </cell>
          <cell r="CP32">
            <v>4487.62</v>
          </cell>
          <cell r="CQ32">
            <v>2544.1</v>
          </cell>
          <cell r="CR32">
            <v>154721</v>
          </cell>
          <cell r="CS32">
            <v>14107.99</v>
          </cell>
          <cell r="CT32">
            <v>6841.4</v>
          </cell>
          <cell r="CU32">
            <v>12578.89</v>
          </cell>
          <cell r="CV32">
            <v>0</v>
          </cell>
          <cell r="CW32">
            <v>81013</v>
          </cell>
          <cell r="CX32">
            <v>102876</v>
          </cell>
          <cell r="CY32">
            <v>48227.22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2002</v>
          </cell>
          <cell r="D33">
            <v>126.39</v>
          </cell>
          <cell r="E33">
            <v>0</v>
          </cell>
          <cell r="F33">
            <v>11975</v>
          </cell>
          <cell r="G33">
            <v>7887</v>
          </cell>
          <cell r="H33">
            <v>2150</v>
          </cell>
          <cell r="I33">
            <v>0</v>
          </cell>
          <cell r="J33">
            <v>0</v>
          </cell>
          <cell r="K33">
            <v>327.8</v>
          </cell>
          <cell r="L33">
            <v>1032.68</v>
          </cell>
          <cell r="M33">
            <v>52140</v>
          </cell>
          <cell r="N33">
            <v>2539.3000000000002</v>
          </cell>
          <cell r="O33">
            <v>0</v>
          </cell>
          <cell r="P33">
            <v>0</v>
          </cell>
          <cell r="Q33">
            <v>55.9</v>
          </cell>
          <cell r="R33">
            <v>1178.8800000000001</v>
          </cell>
          <cell r="S33">
            <v>0</v>
          </cell>
          <cell r="T33">
            <v>27778</v>
          </cell>
          <cell r="U33">
            <v>6598.67</v>
          </cell>
          <cell r="V33">
            <v>0</v>
          </cell>
          <cell r="W33">
            <v>10839.18</v>
          </cell>
          <cell r="X33">
            <v>3842.97</v>
          </cell>
          <cell r="Y33">
            <v>61310</v>
          </cell>
          <cell r="Z33">
            <v>0</v>
          </cell>
          <cell r="AA33">
            <v>0</v>
          </cell>
          <cell r="AB33">
            <v>0</v>
          </cell>
          <cell r="AC33">
            <v>9335.59</v>
          </cell>
          <cell r="AD33">
            <v>5286.5</v>
          </cell>
          <cell r="AE33">
            <v>4049.09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16744.650000000001</v>
          </cell>
          <cell r="AK33">
            <v>34024</v>
          </cell>
          <cell r="AL33">
            <v>43.26</v>
          </cell>
          <cell r="AM33">
            <v>14384.81</v>
          </cell>
          <cell r="AN33">
            <v>1392</v>
          </cell>
          <cell r="AO33">
            <v>12992.81</v>
          </cell>
          <cell r="AP33">
            <v>0</v>
          </cell>
          <cell r="AQ33">
            <v>1025.02</v>
          </cell>
          <cell r="AR33">
            <v>917.04</v>
          </cell>
          <cell r="AS33">
            <v>340000</v>
          </cell>
          <cell r="AT33">
            <v>340000</v>
          </cell>
          <cell r="AU33">
            <v>0</v>
          </cell>
          <cell r="AV33">
            <v>0</v>
          </cell>
          <cell r="AW33">
            <v>3926.62</v>
          </cell>
          <cell r="AX33">
            <v>0</v>
          </cell>
          <cell r="AY33">
            <v>0</v>
          </cell>
          <cell r="AZ33">
            <v>0</v>
          </cell>
          <cell r="BA33">
            <v>1200</v>
          </cell>
          <cell r="BB33">
            <v>1266.97</v>
          </cell>
          <cell r="BC33">
            <v>7460</v>
          </cell>
          <cell r="BD33">
            <v>3756.59</v>
          </cell>
          <cell r="BE33">
            <v>3317.69</v>
          </cell>
          <cell r="BF33">
            <v>3755</v>
          </cell>
          <cell r="BG33">
            <v>10611.21</v>
          </cell>
          <cell r="BH33">
            <v>10165.73</v>
          </cell>
          <cell r="BI33">
            <v>445.48</v>
          </cell>
          <cell r="BJ33">
            <v>3015</v>
          </cell>
          <cell r="BK33">
            <v>3015</v>
          </cell>
          <cell r="BL33">
            <v>0</v>
          </cell>
          <cell r="BM33">
            <v>5436.59</v>
          </cell>
          <cell r="BN33">
            <v>5819.08</v>
          </cell>
          <cell r="BO33">
            <v>18281.09</v>
          </cell>
          <cell r="BP33">
            <v>199</v>
          </cell>
          <cell r="BQ33">
            <v>9058</v>
          </cell>
          <cell r="BR33">
            <v>797.87</v>
          </cell>
          <cell r="BS33">
            <v>13662</v>
          </cell>
          <cell r="BT33">
            <v>1602</v>
          </cell>
          <cell r="BU33">
            <v>7190.41</v>
          </cell>
          <cell r="BV33">
            <v>189.38</v>
          </cell>
          <cell r="BW33">
            <v>17640</v>
          </cell>
          <cell r="BX33">
            <v>17029</v>
          </cell>
          <cell r="BY33">
            <v>611</v>
          </cell>
          <cell r="BZ33">
            <v>0</v>
          </cell>
          <cell r="CA33">
            <v>5993.97</v>
          </cell>
          <cell r="CB33">
            <v>15140</v>
          </cell>
          <cell r="CC33">
            <v>3777</v>
          </cell>
          <cell r="CD33">
            <v>11363</v>
          </cell>
          <cell r="CE33">
            <v>7704</v>
          </cell>
          <cell r="CF33">
            <v>0</v>
          </cell>
          <cell r="CG33">
            <v>132</v>
          </cell>
          <cell r="CH33">
            <v>0</v>
          </cell>
          <cell r="CI33">
            <v>246.41</v>
          </cell>
          <cell r="CJ33">
            <v>0</v>
          </cell>
          <cell r="CK33">
            <v>3816.11</v>
          </cell>
          <cell r="CL33">
            <v>0</v>
          </cell>
          <cell r="CM33">
            <v>192426.75</v>
          </cell>
          <cell r="CN33">
            <v>191430</v>
          </cell>
          <cell r="CO33">
            <v>492</v>
          </cell>
          <cell r="CP33">
            <v>504.75</v>
          </cell>
          <cell r="CQ33">
            <v>28.13</v>
          </cell>
          <cell r="CR33">
            <v>0</v>
          </cell>
          <cell r="CS33">
            <v>3437</v>
          </cell>
          <cell r="CT33">
            <v>627.59</v>
          </cell>
          <cell r="CU33">
            <v>905.85</v>
          </cell>
          <cell r="CV33">
            <v>7.96</v>
          </cell>
          <cell r="CW33">
            <v>324</v>
          </cell>
          <cell r="CX33">
            <v>2138</v>
          </cell>
          <cell r="CY33">
            <v>6525.57</v>
          </cell>
        </row>
        <row r="34">
          <cell r="A34" t="str">
            <v>Total service area</v>
          </cell>
          <cell r="B34" t="str">
            <v>AREA</v>
          </cell>
          <cell r="C34">
            <v>2002</v>
          </cell>
          <cell r="D34">
            <v>380.25</v>
          </cell>
          <cell r="E34">
            <v>374</v>
          </cell>
          <cell r="F34">
            <v>201.3</v>
          </cell>
          <cell r="G34">
            <v>257.5</v>
          </cell>
          <cell r="H34">
            <v>74</v>
          </cell>
          <cell r="I34">
            <v>188.16</v>
          </cell>
          <cell r="J34">
            <v>303</v>
          </cell>
          <cell r="K34">
            <v>10.77</v>
          </cell>
          <cell r="L34">
            <v>2</v>
          </cell>
          <cell r="M34">
            <v>70</v>
          </cell>
          <cell r="N34">
            <v>4.78</v>
          </cell>
          <cell r="O34">
            <v>57.8</v>
          </cell>
          <cell r="P34">
            <v>5</v>
          </cell>
          <cell r="Q34">
            <v>2</v>
          </cell>
          <cell r="R34">
            <v>21.26</v>
          </cell>
          <cell r="S34">
            <v>287</v>
          </cell>
          <cell r="T34">
            <v>120</v>
          </cell>
          <cell r="U34">
            <v>46.96</v>
          </cell>
          <cell r="V34">
            <v>99</v>
          </cell>
          <cell r="W34">
            <v>104.56</v>
          </cell>
          <cell r="X34">
            <v>44.66</v>
          </cell>
          <cell r="Y34">
            <v>168</v>
          </cell>
          <cell r="Z34">
            <v>26.5</v>
          </cell>
          <cell r="AA34">
            <v>1.5</v>
          </cell>
          <cell r="AB34">
            <v>13600</v>
          </cell>
          <cell r="AC34">
            <v>411.5</v>
          </cell>
          <cell r="AD34">
            <v>0</v>
          </cell>
          <cell r="AE34">
            <v>0</v>
          </cell>
          <cell r="AF34">
            <v>68.12</v>
          </cell>
          <cell r="AG34">
            <v>93</v>
          </cell>
          <cell r="AH34">
            <v>0</v>
          </cell>
          <cell r="AI34">
            <v>0</v>
          </cell>
          <cell r="AJ34">
            <v>1275</v>
          </cell>
          <cell r="AK34">
            <v>354.5</v>
          </cell>
          <cell r="AL34">
            <v>93.48</v>
          </cell>
          <cell r="AM34">
            <v>426</v>
          </cell>
          <cell r="AN34">
            <v>331</v>
          </cell>
          <cell r="AO34">
            <v>95</v>
          </cell>
          <cell r="AP34">
            <v>9.76</v>
          </cell>
          <cell r="AQ34">
            <v>8.6</v>
          </cell>
          <cell r="AR34">
            <v>295</v>
          </cell>
          <cell r="AS34">
            <v>650006.19999999995</v>
          </cell>
          <cell r="AT34">
            <v>0</v>
          </cell>
          <cell r="AU34">
            <v>0</v>
          </cell>
          <cell r="AV34">
            <v>1054</v>
          </cell>
          <cell r="AW34">
            <v>292</v>
          </cell>
          <cell r="AX34">
            <v>24.8</v>
          </cell>
          <cell r="AY34">
            <v>31.62</v>
          </cell>
          <cell r="AZ34">
            <v>404</v>
          </cell>
          <cell r="BA34">
            <v>27.33</v>
          </cell>
          <cell r="BB34">
            <v>77.400000000000006</v>
          </cell>
          <cell r="BC34">
            <v>421.5</v>
          </cell>
          <cell r="BD34">
            <v>21.86</v>
          </cell>
          <cell r="BE34">
            <v>20</v>
          </cell>
          <cell r="BF34">
            <v>381</v>
          </cell>
          <cell r="BG34">
            <v>88</v>
          </cell>
          <cell r="BH34">
            <v>41</v>
          </cell>
          <cell r="BI34">
            <v>47</v>
          </cell>
          <cell r="BJ34">
            <v>787.07</v>
          </cell>
          <cell r="BK34">
            <v>207</v>
          </cell>
          <cell r="BL34">
            <v>580.07000000000005</v>
          </cell>
          <cell r="BM34">
            <v>125</v>
          </cell>
          <cell r="BN34">
            <v>693</v>
          </cell>
          <cell r="BO34">
            <v>330</v>
          </cell>
          <cell r="BP34">
            <v>28</v>
          </cell>
          <cell r="BQ34">
            <v>143</v>
          </cell>
          <cell r="BR34">
            <v>15.5</v>
          </cell>
          <cell r="BS34">
            <v>27</v>
          </cell>
          <cell r="BT34">
            <v>143</v>
          </cell>
          <cell r="BU34">
            <v>35.6</v>
          </cell>
          <cell r="BV34">
            <v>15</v>
          </cell>
          <cell r="BW34">
            <v>66.33</v>
          </cell>
          <cell r="BX34">
            <v>61.38</v>
          </cell>
          <cell r="BY34">
            <v>2.85</v>
          </cell>
          <cell r="BZ34">
            <v>2.1</v>
          </cell>
          <cell r="CA34">
            <v>123.37</v>
          </cell>
          <cell r="CB34">
            <v>624.4</v>
          </cell>
          <cell r="CC34">
            <v>575</v>
          </cell>
          <cell r="CD34">
            <v>49.4</v>
          </cell>
          <cell r="CE34">
            <v>342</v>
          </cell>
          <cell r="CF34">
            <v>13</v>
          </cell>
          <cell r="CG34">
            <v>18.7</v>
          </cell>
          <cell r="CH34">
            <v>536</v>
          </cell>
          <cell r="CI34">
            <v>31</v>
          </cell>
          <cell r="CJ34">
            <v>381</v>
          </cell>
          <cell r="CK34">
            <v>9</v>
          </cell>
          <cell r="CL34">
            <v>650</v>
          </cell>
          <cell r="CM34">
            <v>635.05999999999995</v>
          </cell>
          <cell r="CN34">
            <v>0</v>
          </cell>
          <cell r="CO34">
            <v>0</v>
          </cell>
          <cell r="CP34">
            <v>0</v>
          </cell>
          <cell r="CQ34">
            <v>61</v>
          </cell>
          <cell r="CR34">
            <v>656</v>
          </cell>
          <cell r="CS34">
            <v>81.23</v>
          </cell>
          <cell r="CT34">
            <v>14</v>
          </cell>
          <cell r="CU34">
            <v>11.5</v>
          </cell>
          <cell r="CV34">
            <v>685</v>
          </cell>
          <cell r="CW34">
            <v>49.16</v>
          </cell>
          <cell r="CX34">
            <v>147.24</v>
          </cell>
          <cell r="CY34">
            <v>29.91</v>
          </cell>
        </row>
        <row r="35">
          <cell r="A35" t="str">
            <v>Urban service area</v>
          </cell>
          <cell r="B35" t="str">
            <v>AREAURB</v>
          </cell>
          <cell r="C35">
            <v>2002</v>
          </cell>
          <cell r="D35">
            <v>0</v>
          </cell>
          <cell r="E35">
            <v>11</v>
          </cell>
          <cell r="F35">
            <v>147.30000000000001</v>
          </cell>
          <cell r="G35">
            <v>240</v>
          </cell>
          <cell r="H35">
            <v>0</v>
          </cell>
          <cell r="I35">
            <v>90.39</v>
          </cell>
          <cell r="J35">
            <v>213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73</v>
          </cell>
          <cell r="W35">
            <v>38</v>
          </cell>
          <cell r="X35">
            <v>0</v>
          </cell>
          <cell r="Y35">
            <v>133</v>
          </cell>
          <cell r="Z35">
            <v>0</v>
          </cell>
          <cell r="AA35">
            <v>0</v>
          </cell>
          <cell r="AB35">
            <v>12987</v>
          </cell>
          <cell r="AC35">
            <v>120.75</v>
          </cell>
          <cell r="AD35">
            <v>0</v>
          </cell>
          <cell r="AE35">
            <v>0</v>
          </cell>
          <cell r="AF35">
            <v>45.42</v>
          </cell>
          <cell r="AG35">
            <v>0</v>
          </cell>
          <cell r="AH35">
            <v>0</v>
          </cell>
          <cell r="AI35">
            <v>0</v>
          </cell>
          <cell r="AJ35">
            <v>1225</v>
          </cell>
          <cell r="AK35">
            <v>331.8</v>
          </cell>
          <cell r="AL35">
            <v>5.15</v>
          </cell>
          <cell r="AM35">
            <v>115</v>
          </cell>
          <cell r="AN35">
            <v>88</v>
          </cell>
          <cell r="AO35">
            <v>27</v>
          </cell>
          <cell r="AP35">
            <v>0</v>
          </cell>
          <cell r="AQ35">
            <v>0</v>
          </cell>
          <cell r="AR35">
            <v>0</v>
          </cell>
          <cell r="AS35">
            <v>650000</v>
          </cell>
          <cell r="AT35">
            <v>0</v>
          </cell>
          <cell r="AU35">
            <v>0</v>
          </cell>
          <cell r="AV35">
            <v>600</v>
          </cell>
          <cell r="AW35">
            <v>234</v>
          </cell>
          <cell r="AX35">
            <v>0</v>
          </cell>
          <cell r="AY35">
            <v>0</v>
          </cell>
          <cell r="AZ35">
            <v>280</v>
          </cell>
          <cell r="BA35">
            <v>0</v>
          </cell>
          <cell r="BB35">
            <v>57</v>
          </cell>
          <cell r="BC35">
            <v>258.5</v>
          </cell>
          <cell r="BD35">
            <v>0</v>
          </cell>
          <cell r="BE35">
            <v>0</v>
          </cell>
          <cell r="BF35">
            <v>372.4</v>
          </cell>
          <cell r="BG35">
            <v>22</v>
          </cell>
          <cell r="BH35">
            <v>0</v>
          </cell>
          <cell r="BI35">
            <v>22</v>
          </cell>
          <cell r="BJ35">
            <v>567.79999999999995</v>
          </cell>
          <cell r="BK35">
            <v>0</v>
          </cell>
          <cell r="BL35">
            <v>567.79999999999995</v>
          </cell>
          <cell r="BM35">
            <v>111</v>
          </cell>
          <cell r="BN35">
            <v>549</v>
          </cell>
          <cell r="BO35">
            <v>279</v>
          </cell>
          <cell r="BP35">
            <v>0</v>
          </cell>
          <cell r="BQ35">
            <v>41</v>
          </cell>
          <cell r="BR35">
            <v>0</v>
          </cell>
          <cell r="BS35">
            <v>0</v>
          </cell>
          <cell r="BT35">
            <v>74.36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102.94</v>
          </cell>
          <cell r="CB35">
            <v>189.1</v>
          </cell>
          <cell r="CC35">
            <v>165</v>
          </cell>
          <cell r="CD35">
            <v>24.1</v>
          </cell>
          <cell r="CE35">
            <v>284</v>
          </cell>
          <cell r="CF35">
            <v>0</v>
          </cell>
          <cell r="CG35">
            <v>7.2</v>
          </cell>
          <cell r="CH35">
            <v>530</v>
          </cell>
          <cell r="CI35">
            <v>0</v>
          </cell>
          <cell r="CJ35">
            <v>326</v>
          </cell>
          <cell r="CK35">
            <v>1</v>
          </cell>
          <cell r="CL35">
            <v>0</v>
          </cell>
          <cell r="CM35">
            <v>382</v>
          </cell>
          <cell r="CN35">
            <v>0</v>
          </cell>
          <cell r="CO35">
            <v>0</v>
          </cell>
          <cell r="CP35">
            <v>0</v>
          </cell>
          <cell r="CQ35">
            <v>8</v>
          </cell>
          <cell r="CR35">
            <v>590</v>
          </cell>
          <cell r="CS35">
            <v>0</v>
          </cell>
          <cell r="CT35">
            <v>0</v>
          </cell>
          <cell r="CU35">
            <v>0</v>
          </cell>
          <cell r="CV35">
            <v>677.5</v>
          </cell>
          <cell r="CW35">
            <v>0</v>
          </cell>
          <cell r="CX35">
            <v>76.03</v>
          </cell>
          <cell r="CY35">
            <v>0</v>
          </cell>
        </row>
        <row r="36">
          <cell r="A36" t="str">
            <v>Rural service area</v>
          </cell>
          <cell r="B36" t="str">
            <v>AREARUR</v>
          </cell>
          <cell r="C36">
            <v>2002</v>
          </cell>
          <cell r="D36">
            <v>380.25</v>
          </cell>
          <cell r="E36">
            <v>363</v>
          </cell>
          <cell r="F36">
            <v>54</v>
          </cell>
          <cell r="G36">
            <v>17.5</v>
          </cell>
          <cell r="H36">
            <v>74</v>
          </cell>
          <cell r="I36">
            <v>97.77</v>
          </cell>
          <cell r="J36">
            <v>90</v>
          </cell>
          <cell r="K36">
            <v>10.77</v>
          </cell>
          <cell r="L36">
            <v>2</v>
          </cell>
          <cell r="M36">
            <v>70</v>
          </cell>
          <cell r="N36">
            <v>4.78</v>
          </cell>
          <cell r="O36">
            <v>57.8</v>
          </cell>
          <cell r="P36">
            <v>5</v>
          </cell>
          <cell r="Q36">
            <v>2</v>
          </cell>
          <cell r="R36">
            <v>21.26</v>
          </cell>
          <cell r="S36">
            <v>287</v>
          </cell>
          <cell r="T36">
            <v>120</v>
          </cell>
          <cell r="U36">
            <v>46.96</v>
          </cell>
          <cell r="V36">
            <v>26</v>
          </cell>
          <cell r="W36">
            <v>66.56</v>
          </cell>
          <cell r="X36">
            <v>44.66</v>
          </cell>
          <cell r="Y36">
            <v>35</v>
          </cell>
          <cell r="Z36">
            <v>26.5</v>
          </cell>
          <cell r="AA36">
            <v>1.5</v>
          </cell>
          <cell r="AB36">
            <v>613</v>
          </cell>
          <cell r="AC36">
            <v>290.75</v>
          </cell>
          <cell r="AD36">
            <v>0</v>
          </cell>
          <cell r="AE36">
            <v>0</v>
          </cell>
          <cell r="AF36">
            <v>22.7</v>
          </cell>
          <cell r="AG36">
            <v>93</v>
          </cell>
          <cell r="AH36">
            <v>0</v>
          </cell>
          <cell r="AI36">
            <v>0</v>
          </cell>
          <cell r="AJ36">
            <v>50</v>
          </cell>
          <cell r="AK36">
            <v>22.7</v>
          </cell>
          <cell r="AL36">
            <v>88.33</v>
          </cell>
          <cell r="AM36">
            <v>311</v>
          </cell>
          <cell r="AN36">
            <v>243</v>
          </cell>
          <cell r="AO36">
            <v>68</v>
          </cell>
          <cell r="AP36">
            <v>9.76</v>
          </cell>
          <cell r="AQ36">
            <v>8.6</v>
          </cell>
          <cell r="AR36">
            <v>295</v>
          </cell>
          <cell r="AS36">
            <v>6.2</v>
          </cell>
          <cell r="AT36">
            <v>0</v>
          </cell>
          <cell r="AU36">
            <v>0</v>
          </cell>
          <cell r="AV36">
            <v>454</v>
          </cell>
          <cell r="AW36">
            <v>58</v>
          </cell>
          <cell r="AX36">
            <v>24.8</v>
          </cell>
          <cell r="AY36">
            <v>31.62</v>
          </cell>
          <cell r="AZ36">
            <v>124</v>
          </cell>
          <cell r="BA36">
            <v>27.33</v>
          </cell>
          <cell r="BB36">
            <v>20.399999999999999</v>
          </cell>
          <cell r="BC36">
            <v>163</v>
          </cell>
          <cell r="BD36">
            <v>21.86</v>
          </cell>
          <cell r="BE36">
            <v>20</v>
          </cell>
          <cell r="BF36">
            <v>8.6</v>
          </cell>
          <cell r="BG36">
            <v>66</v>
          </cell>
          <cell r="BH36">
            <v>41</v>
          </cell>
          <cell r="BI36">
            <v>25</v>
          </cell>
          <cell r="BJ36">
            <v>219.27</v>
          </cell>
          <cell r="BK36">
            <v>207</v>
          </cell>
          <cell r="BL36">
            <v>12.27</v>
          </cell>
          <cell r="BM36">
            <v>14</v>
          </cell>
          <cell r="BN36">
            <v>144</v>
          </cell>
          <cell r="BO36">
            <v>51</v>
          </cell>
          <cell r="BP36">
            <v>28</v>
          </cell>
          <cell r="BQ36">
            <v>102</v>
          </cell>
          <cell r="BR36">
            <v>15.5</v>
          </cell>
          <cell r="BS36">
            <v>27</v>
          </cell>
          <cell r="BT36">
            <v>68.64</v>
          </cell>
          <cell r="BU36">
            <v>35.6</v>
          </cell>
          <cell r="BV36">
            <v>15</v>
          </cell>
          <cell r="BW36">
            <v>66.33</v>
          </cell>
          <cell r="BX36">
            <v>61.38</v>
          </cell>
          <cell r="BY36">
            <v>2.85</v>
          </cell>
          <cell r="BZ36">
            <v>2.1</v>
          </cell>
          <cell r="CA36">
            <v>20.43</v>
          </cell>
          <cell r="CB36">
            <v>435.3</v>
          </cell>
          <cell r="CC36">
            <v>410</v>
          </cell>
          <cell r="CD36">
            <v>25.3</v>
          </cell>
          <cell r="CE36">
            <v>58</v>
          </cell>
          <cell r="CF36">
            <v>13</v>
          </cell>
          <cell r="CG36">
            <v>11.5</v>
          </cell>
          <cell r="CH36">
            <v>6</v>
          </cell>
          <cell r="CI36">
            <v>31</v>
          </cell>
          <cell r="CJ36">
            <v>55</v>
          </cell>
          <cell r="CK36">
            <v>8</v>
          </cell>
          <cell r="CL36">
            <v>650</v>
          </cell>
          <cell r="CM36">
            <v>253.06</v>
          </cell>
          <cell r="CN36">
            <v>0</v>
          </cell>
          <cell r="CO36">
            <v>0</v>
          </cell>
          <cell r="CP36">
            <v>0</v>
          </cell>
          <cell r="CQ36">
            <v>53</v>
          </cell>
          <cell r="CR36">
            <v>66</v>
          </cell>
          <cell r="CS36">
            <v>81.23</v>
          </cell>
          <cell r="CT36">
            <v>14</v>
          </cell>
          <cell r="CU36">
            <v>11.5</v>
          </cell>
          <cell r="CV36">
            <v>7.5</v>
          </cell>
          <cell r="CW36">
            <v>49.16</v>
          </cell>
          <cell r="CX36">
            <v>71.209999999999994</v>
          </cell>
          <cell r="CY36">
            <v>29.91</v>
          </cell>
        </row>
        <row r="37">
          <cell r="A37" t="str">
            <v>Service area population</v>
          </cell>
          <cell r="B37" t="str">
            <v>POP</v>
          </cell>
          <cell r="C37">
            <v>2002</v>
          </cell>
          <cell r="D37">
            <v>3000</v>
          </cell>
          <cell r="E37">
            <v>168549</v>
          </cell>
          <cell r="F37">
            <v>83178</v>
          </cell>
          <cell r="G37">
            <v>23600</v>
          </cell>
          <cell r="H37">
            <v>88300</v>
          </cell>
          <cell r="I37">
            <v>152936</v>
          </cell>
          <cell r="J37">
            <v>124000</v>
          </cell>
          <cell r="K37">
            <v>17500</v>
          </cell>
          <cell r="L37">
            <v>3000</v>
          </cell>
          <cell r="M37">
            <v>94769</v>
          </cell>
          <cell r="N37">
            <v>3100</v>
          </cell>
          <cell r="O37">
            <v>21100</v>
          </cell>
          <cell r="P37">
            <v>3800</v>
          </cell>
          <cell r="Q37">
            <v>1315</v>
          </cell>
          <cell r="R37">
            <v>23009</v>
          </cell>
          <cell r="S37">
            <v>630000</v>
          </cell>
          <cell r="T37">
            <v>208402</v>
          </cell>
          <cell r="U37">
            <v>32542</v>
          </cell>
          <cell r="V37">
            <v>7138</v>
          </cell>
          <cell r="W37">
            <v>45649</v>
          </cell>
          <cell r="X37">
            <v>41942</v>
          </cell>
          <cell r="Y37">
            <v>27750</v>
          </cell>
          <cell r="Z37">
            <v>8790</v>
          </cell>
          <cell r="AA37">
            <v>1600</v>
          </cell>
          <cell r="AB37">
            <v>18347</v>
          </cell>
          <cell r="AC37">
            <v>103891</v>
          </cell>
          <cell r="AD37">
            <v>0</v>
          </cell>
          <cell r="AE37">
            <v>0</v>
          </cell>
          <cell r="AF37">
            <v>21500</v>
          </cell>
          <cell r="AG37">
            <v>109255</v>
          </cell>
          <cell r="AH37">
            <v>0</v>
          </cell>
          <cell r="AI37">
            <v>0</v>
          </cell>
          <cell r="AJ37">
            <v>43728</v>
          </cell>
          <cell r="AK37">
            <v>45000</v>
          </cell>
          <cell r="AL37">
            <v>5825</v>
          </cell>
          <cell r="AM37">
            <v>565918</v>
          </cell>
          <cell r="AN37">
            <v>430818</v>
          </cell>
          <cell r="AO37">
            <v>135100</v>
          </cell>
          <cell r="AP37">
            <v>2433</v>
          </cell>
          <cell r="AQ37">
            <v>10300</v>
          </cell>
          <cell r="AR37">
            <v>353000</v>
          </cell>
          <cell r="AS37">
            <v>2995200</v>
          </cell>
          <cell r="AT37">
            <v>0</v>
          </cell>
          <cell r="AU37">
            <v>0</v>
          </cell>
          <cell r="AV37">
            <v>731100</v>
          </cell>
          <cell r="AW37">
            <v>28000</v>
          </cell>
          <cell r="AX37">
            <v>12000</v>
          </cell>
          <cell r="AY37">
            <v>57800</v>
          </cell>
          <cell r="AZ37">
            <v>211700</v>
          </cell>
          <cell r="BA37">
            <v>21800</v>
          </cell>
          <cell r="BB37">
            <v>19969</v>
          </cell>
          <cell r="BC37">
            <v>334000</v>
          </cell>
          <cell r="BD37">
            <v>19756</v>
          </cell>
          <cell r="BE37">
            <v>15200</v>
          </cell>
          <cell r="BF37">
            <v>43000</v>
          </cell>
          <cell r="BG37">
            <v>74967</v>
          </cell>
          <cell r="BH37">
            <v>70622</v>
          </cell>
          <cell r="BI37">
            <v>4345</v>
          </cell>
          <cell r="BJ37">
            <v>116617</v>
          </cell>
          <cell r="BK37">
            <v>76917</v>
          </cell>
          <cell r="BL37">
            <v>39700</v>
          </cell>
          <cell r="BM37">
            <v>13839</v>
          </cell>
          <cell r="BN37">
            <v>31000</v>
          </cell>
          <cell r="BO37">
            <v>53000</v>
          </cell>
          <cell r="BP37">
            <v>14000</v>
          </cell>
          <cell r="BQ37">
            <v>147633</v>
          </cell>
          <cell r="BR37">
            <v>26200</v>
          </cell>
          <cell r="BS37">
            <v>30000</v>
          </cell>
          <cell r="BT37">
            <v>143835</v>
          </cell>
          <cell r="BU37">
            <v>20200</v>
          </cell>
          <cell r="BV37">
            <v>6500</v>
          </cell>
          <cell r="BW37">
            <v>77794</v>
          </cell>
          <cell r="BX37">
            <v>74000</v>
          </cell>
          <cell r="BY37">
            <v>2445</v>
          </cell>
          <cell r="BZ37">
            <v>1349</v>
          </cell>
          <cell r="CA37">
            <v>18450</v>
          </cell>
          <cell r="CB37">
            <v>634985</v>
          </cell>
          <cell r="CC37">
            <v>591985</v>
          </cell>
          <cell r="CD37">
            <v>43000</v>
          </cell>
          <cell r="CE37">
            <v>78000</v>
          </cell>
          <cell r="CF37">
            <v>8125</v>
          </cell>
          <cell r="CG37">
            <v>9821</v>
          </cell>
          <cell r="CH37">
            <v>5336</v>
          </cell>
          <cell r="CI37">
            <v>32000</v>
          </cell>
          <cell r="CJ37">
            <v>109615</v>
          </cell>
          <cell r="CK37">
            <v>15140</v>
          </cell>
          <cell r="CL37">
            <v>2500000</v>
          </cell>
          <cell r="CM37">
            <v>282968</v>
          </cell>
          <cell r="CN37">
            <v>0</v>
          </cell>
          <cell r="CO37">
            <v>0</v>
          </cell>
          <cell r="CP37">
            <v>0</v>
          </cell>
          <cell r="CQ37">
            <v>15000</v>
          </cell>
          <cell r="CR37">
            <v>132360</v>
          </cell>
          <cell r="CS37">
            <v>48411</v>
          </cell>
          <cell r="CT37">
            <v>6400</v>
          </cell>
          <cell r="CU37">
            <v>7500</v>
          </cell>
          <cell r="CV37">
            <v>3950</v>
          </cell>
          <cell r="CW37">
            <v>40672</v>
          </cell>
          <cell r="CX37">
            <v>92000</v>
          </cell>
          <cell r="CY37">
            <v>33061</v>
          </cell>
        </row>
        <row r="38">
          <cell r="A38" t="str">
            <v>Municipal population</v>
          </cell>
          <cell r="B38" t="str">
            <v>POPCITY</v>
          </cell>
          <cell r="C38">
            <v>2002</v>
          </cell>
          <cell r="D38">
            <v>3000</v>
          </cell>
          <cell r="E38">
            <v>183150</v>
          </cell>
          <cell r="F38">
            <v>85488</v>
          </cell>
          <cell r="G38">
            <v>30000</v>
          </cell>
          <cell r="H38">
            <v>88300</v>
          </cell>
          <cell r="I38">
            <v>152936</v>
          </cell>
          <cell r="J38">
            <v>124000</v>
          </cell>
          <cell r="K38">
            <v>25000</v>
          </cell>
          <cell r="L38">
            <v>3000</v>
          </cell>
          <cell r="M38">
            <v>107341</v>
          </cell>
          <cell r="N38">
            <v>3100</v>
          </cell>
          <cell r="O38">
            <v>21100</v>
          </cell>
          <cell r="P38">
            <v>12500</v>
          </cell>
          <cell r="Q38">
            <v>4210</v>
          </cell>
          <cell r="R38">
            <v>65299</v>
          </cell>
          <cell r="S38">
            <v>630000</v>
          </cell>
          <cell r="T38">
            <v>208402</v>
          </cell>
          <cell r="U38">
            <v>62569</v>
          </cell>
          <cell r="V38">
            <v>8700</v>
          </cell>
          <cell r="W38">
            <v>97125</v>
          </cell>
          <cell r="X38">
            <v>41942</v>
          </cell>
          <cell r="Y38">
            <v>27750</v>
          </cell>
          <cell r="Z38">
            <v>8790</v>
          </cell>
          <cell r="AA38">
            <v>1600</v>
          </cell>
          <cell r="AB38">
            <v>4090</v>
          </cell>
          <cell r="AC38">
            <v>175009</v>
          </cell>
          <cell r="AD38">
            <v>0</v>
          </cell>
          <cell r="AE38">
            <v>0</v>
          </cell>
          <cell r="AF38">
            <v>21500</v>
          </cell>
          <cell r="AG38">
            <v>109255</v>
          </cell>
          <cell r="AH38">
            <v>0</v>
          </cell>
          <cell r="AI38">
            <v>0</v>
          </cell>
          <cell r="AJ38">
            <v>43728</v>
          </cell>
          <cell r="AK38">
            <v>45000</v>
          </cell>
          <cell r="AL38">
            <v>5825</v>
          </cell>
          <cell r="AM38">
            <v>624016</v>
          </cell>
          <cell r="AN38">
            <v>488916</v>
          </cell>
          <cell r="AO38">
            <v>135100</v>
          </cell>
          <cell r="AP38">
            <v>2433</v>
          </cell>
          <cell r="AQ38">
            <v>10300</v>
          </cell>
          <cell r="AR38">
            <v>353000</v>
          </cell>
          <cell r="AS38">
            <v>2995200</v>
          </cell>
          <cell r="AT38">
            <v>0</v>
          </cell>
          <cell r="AU38">
            <v>0</v>
          </cell>
          <cell r="AV38">
            <v>795000</v>
          </cell>
          <cell r="AW38">
            <v>28000</v>
          </cell>
          <cell r="AX38">
            <v>16500</v>
          </cell>
          <cell r="AY38">
            <v>118000</v>
          </cell>
          <cell r="AZ38">
            <v>211700</v>
          </cell>
          <cell r="BA38">
            <v>21800</v>
          </cell>
          <cell r="BB38">
            <v>32350</v>
          </cell>
          <cell r="BC38">
            <v>334000</v>
          </cell>
          <cell r="BD38">
            <v>24756</v>
          </cell>
          <cell r="BE38">
            <v>16200</v>
          </cell>
          <cell r="BF38">
            <v>43000</v>
          </cell>
          <cell r="BG38">
            <v>80757</v>
          </cell>
          <cell r="BH38">
            <v>70622</v>
          </cell>
          <cell r="BI38">
            <v>10135</v>
          </cell>
          <cell r="BJ38">
            <v>124317</v>
          </cell>
          <cell r="BK38">
            <v>76917</v>
          </cell>
          <cell r="BL38">
            <v>47400</v>
          </cell>
          <cell r="BM38">
            <v>13839</v>
          </cell>
          <cell r="BN38">
            <v>61447</v>
          </cell>
          <cell r="BO38">
            <v>53000</v>
          </cell>
          <cell r="BP38">
            <v>18977</v>
          </cell>
          <cell r="BQ38">
            <v>147633</v>
          </cell>
          <cell r="BR38">
            <v>26200</v>
          </cell>
          <cell r="BS38">
            <v>30000</v>
          </cell>
          <cell r="BT38">
            <v>143835</v>
          </cell>
          <cell r="BU38">
            <v>20200</v>
          </cell>
          <cell r="BV38">
            <v>6500</v>
          </cell>
          <cell r="BW38">
            <v>77794</v>
          </cell>
          <cell r="BX38">
            <v>74000</v>
          </cell>
          <cell r="BY38">
            <v>2445</v>
          </cell>
          <cell r="BZ38">
            <v>1349</v>
          </cell>
          <cell r="CA38">
            <v>18450</v>
          </cell>
          <cell r="CB38">
            <v>634985</v>
          </cell>
          <cell r="CC38">
            <v>591985</v>
          </cell>
          <cell r="CD38">
            <v>43000</v>
          </cell>
          <cell r="CE38">
            <v>75000</v>
          </cell>
          <cell r="CF38">
            <v>8125</v>
          </cell>
          <cell r="CG38">
            <v>16603</v>
          </cell>
          <cell r="CH38">
            <v>5336</v>
          </cell>
          <cell r="CI38">
            <v>32000</v>
          </cell>
          <cell r="CJ38">
            <v>109016</v>
          </cell>
          <cell r="CK38">
            <v>15000</v>
          </cell>
          <cell r="CL38">
            <v>2500000</v>
          </cell>
          <cell r="CM38">
            <v>370964</v>
          </cell>
          <cell r="CN38">
            <v>0</v>
          </cell>
          <cell r="CO38">
            <v>0</v>
          </cell>
          <cell r="CP38">
            <v>0</v>
          </cell>
          <cell r="CQ38">
            <v>15000</v>
          </cell>
          <cell r="CR38">
            <v>132360</v>
          </cell>
          <cell r="CS38">
            <v>48411</v>
          </cell>
          <cell r="CT38">
            <v>11000</v>
          </cell>
          <cell r="CU38">
            <v>7500</v>
          </cell>
          <cell r="CV38">
            <v>8903</v>
          </cell>
          <cell r="CW38">
            <v>65500</v>
          </cell>
          <cell r="CX38">
            <v>92000</v>
          </cell>
          <cell r="CY38">
            <v>33061</v>
          </cell>
        </row>
        <row r="39">
          <cell r="A39" t="str">
            <v>No seasonal occupacy customers</v>
          </cell>
          <cell r="B39" t="str">
            <v>YNSUM</v>
          </cell>
          <cell r="C39">
            <v>2002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235</v>
          </cell>
          <cell r="V39">
            <v>65</v>
          </cell>
          <cell r="W39">
            <v>0</v>
          </cell>
          <cell r="X39">
            <v>0</v>
          </cell>
          <cell r="Y39">
            <v>1220</v>
          </cell>
          <cell r="Z39">
            <v>9</v>
          </cell>
          <cell r="AA39">
            <v>0</v>
          </cell>
          <cell r="AB39">
            <v>3603</v>
          </cell>
          <cell r="AC39">
            <v>176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5000</v>
          </cell>
          <cell r="AK39">
            <v>0</v>
          </cell>
          <cell r="AL39">
            <v>0</v>
          </cell>
          <cell r="AM39">
            <v>58</v>
          </cell>
          <cell r="AN39">
            <v>0</v>
          </cell>
          <cell r="AO39">
            <v>58</v>
          </cell>
          <cell r="AP39">
            <v>0</v>
          </cell>
          <cell r="AQ39">
            <v>0</v>
          </cell>
          <cell r="AR39">
            <v>0</v>
          </cell>
          <cell r="AS39">
            <v>155836</v>
          </cell>
          <cell r="AT39">
            <v>0</v>
          </cell>
          <cell r="AU39">
            <v>0</v>
          </cell>
          <cell r="AV39">
            <v>0</v>
          </cell>
          <cell r="AW39">
            <v>902</v>
          </cell>
          <cell r="AX39">
            <v>200</v>
          </cell>
          <cell r="AY39">
            <v>0</v>
          </cell>
          <cell r="AZ39">
            <v>0</v>
          </cell>
          <cell r="BA39">
            <v>0</v>
          </cell>
          <cell r="BB39">
            <v>50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521</v>
          </cell>
          <cell r="BH39">
            <v>0</v>
          </cell>
          <cell r="BI39">
            <v>521</v>
          </cell>
          <cell r="BJ39">
            <v>0</v>
          </cell>
          <cell r="BK39">
            <v>0</v>
          </cell>
          <cell r="BL39">
            <v>0</v>
          </cell>
          <cell r="BM39">
            <v>210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14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100</v>
          </cell>
          <cell r="CF39">
            <v>0</v>
          </cell>
          <cell r="CG39">
            <v>0</v>
          </cell>
          <cell r="CH39">
            <v>112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1608</v>
          </cell>
          <cell r="CN39">
            <v>0</v>
          </cell>
          <cell r="CO39">
            <v>0</v>
          </cell>
          <cell r="CP39">
            <v>0</v>
          </cell>
          <cell r="CQ39">
            <v>2000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659</v>
          </cell>
          <cell r="CX39">
            <v>0</v>
          </cell>
          <cell r="CY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2002</v>
          </cell>
          <cell r="D40">
            <v>8622</v>
          </cell>
          <cell r="E40">
            <v>222560</v>
          </cell>
          <cell r="F40">
            <v>174559</v>
          </cell>
          <cell r="G40">
            <v>59893</v>
          </cell>
          <cell r="H40">
            <v>145652</v>
          </cell>
          <cell r="I40">
            <v>285277</v>
          </cell>
          <cell r="J40">
            <v>238272</v>
          </cell>
          <cell r="K40">
            <v>27558</v>
          </cell>
          <cell r="L40">
            <v>7172</v>
          </cell>
          <cell r="M40">
            <v>151782</v>
          </cell>
          <cell r="N40">
            <v>5798</v>
          </cell>
          <cell r="O40">
            <v>62919</v>
          </cell>
          <cell r="P40">
            <v>5731</v>
          </cell>
          <cell r="Q40">
            <v>8070</v>
          </cell>
          <cell r="R40">
            <v>29248</v>
          </cell>
          <cell r="S40">
            <v>1214606</v>
          </cell>
          <cell r="T40">
            <v>507</v>
          </cell>
          <cell r="U40">
            <v>64822</v>
          </cell>
          <cell r="V40">
            <v>13002</v>
          </cell>
          <cell r="W40">
            <v>101188</v>
          </cell>
          <cell r="X40">
            <v>94884</v>
          </cell>
          <cell r="Y40">
            <v>46610</v>
          </cell>
          <cell r="Z40">
            <v>15900</v>
          </cell>
          <cell r="AA40">
            <v>12276</v>
          </cell>
          <cell r="AB40">
            <v>47365</v>
          </cell>
          <cell r="AC40">
            <v>175607</v>
          </cell>
          <cell r="AD40">
            <v>0</v>
          </cell>
          <cell r="AE40">
            <v>0</v>
          </cell>
          <cell r="AF40">
            <v>27655</v>
          </cell>
          <cell r="AG40">
            <v>236957</v>
          </cell>
          <cell r="AH40">
            <v>0</v>
          </cell>
          <cell r="AI40">
            <v>0</v>
          </cell>
          <cell r="AJ40">
            <v>72096</v>
          </cell>
          <cell r="AK40">
            <v>85058</v>
          </cell>
          <cell r="AL40">
            <v>20777</v>
          </cell>
          <cell r="AM40">
            <v>1055744.1000000001</v>
          </cell>
          <cell r="AN40">
            <v>823469.1</v>
          </cell>
          <cell r="AO40">
            <v>232275</v>
          </cell>
          <cell r="AP40">
            <v>5905</v>
          </cell>
          <cell r="AQ40">
            <v>33790</v>
          </cell>
          <cell r="AR40">
            <v>540000</v>
          </cell>
          <cell r="AS40">
            <v>4294344</v>
          </cell>
          <cell r="AT40">
            <v>0</v>
          </cell>
          <cell r="AU40">
            <v>0</v>
          </cell>
          <cell r="AV40">
            <v>1269578</v>
          </cell>
          <cell r="AW40">
            <v>66369</v>
          </cell>
          <cell r="AX40">
            <v>20644</v>
          </cell>
          <cell r="AY40">
            <v>128652</v>
          </cell>
          <cell r="AZ40">
            <v>325546</v>
          </cell>
          <cell r="BA40">
            <v>43222</v>
          </cell>
          <cell r="BB40">
            <v>39788</v>
          </cell>
          <cell r="BC40">
            <v>523139</v>
          </cell>
          <cell r="BD40">
            <v>32690</v>
          </cell>
          <cell r="BE40">
            <v>37705</v>
          </cell>
          <cell r="BF40">
            <v>93069</v>
          </cell>
          <cell r="BG40">
            <v>116690</v>
          </cell>
          <cell r="BH40">
            <v>108003</v>
          </cell>
          <cell r="BI40">
            <v>8687</v>
          </cell>
          <cell r="BJ40">
            <v>178785</v>
          </cell>
          <cell r="BK40">
            <v>122200</v>
          </cell>
          <cell r="BL40">
            <v>56585</v>
          </cell>
          <cell r="BM40">
            <v>28098</v>
          </cell>
          <cell r="BN40">
            <v>60282</v>
          </cell>
          <cell r="BO40">
            <v>119700</v>
          </cell>
          <cell r="BP40">
            <v>24769</v>
          </cell>
          <cell r="BQ40">
            <v>290267</v>
          </cell>
          <cell r="BR40">
            <v>40771</v>
          </cell>
          <cell r="BS40">
            <v>58480</v>
          </cell>
          <cell r="BT40">
            <v>210000</v>
          </cell>
          <cell r="BU40">
            <v>37988</v>
          </cell>
          <cell r="BV40">
            <v>19182</v>
          </cell>
          <cell r="BW40">
            <v>137199</v>
          </cell>
          <cell r="BX40">
            <v>128685</v>
          </cell>
          <cell r="BY40">
            <v>5953</v>
          </cell>
          <cell r="BZ40">
            <v>2561</v>
          </cell>
          <cell r="CA40">
            <v>35000</v>
          </cell>
          <cell r="CB40">
            <v>1433988</v>
          </cell>
          <cell r="CC40">
            <v>1017956</v>
          </cell>
          <cell r="CD40">
            <v>416032</v>
          </cell>
          <cell r="CE40">
            <v>138</v>
          </cell>
          <cell r="CF40">
            <v>17140</v>
          </cell>
          <cell r="CG40">
            <v>23030</v>
          </cell>
          <cell r="CH40">
            <v>18850</v>
          </cell>
          <cell r="CI40">
            <v>58183</v>
          </cell>
          <cell r="CJ40">
            <v>189837</v>
          </cell>
          <cell r="CK40">
            <v>37004</v>
          </cell>
          <cell r="CL40">
            <v>4204000</v>
          </cell>
          <cell r="CM40">
            <v>399031</v>
          </cell>
          <cell r="CN40">
            <v>0</v>
          </cell>
          <cell r="CO40">
            <v>0</v>
          </cell>
          <cell r="CP40">
            <v>0</v>
          </cell>
          <cell r="CQ40">
            <v>19392</v>
          </cell>
          <cell r="CR40">
            <v>213093</v>
          </cell>
          <cell r="CS40">
            <v>93760</v>
          </cell>
          <cell r="CT40">
            <v>15528</v>
          </cell>
          <cell r="CU40">
            <v>24</v>
          </cell>
          <cell r="CV40">
            <v>11233</v>
          </cell>
          <cell r="CW40">
            <v>0</v>
          </cell>
          <cell r="CX40">
            <v>130557</v>
          </cell>
          <cell r="CY40">
            <v>70698</v>
          </cell>
        </row>
        <row r="41">
          <cell r="A41" t="str">
            <v>Utility summer max peak load</v>
          </cell>
          <cell r="B41" t="str">
            <v>PEAKS</v>
          </cell>
          <cell r="C41">
            <v>2002</v>
          </cell>
          <cell r="D41">
            <v>8358</v>
          </cell>
          <cell r="E41">
            <v>290733</v>
          </cell>
          <cell r="F41">
            <v>213493</v>
          </cell>
          <cell r="G41">
            <v>69987</v>
          </cell>
          <cell r="H41">
            <v>178399</v>
          </cell>
          <cell r="I41">
            <v>358237</v>
          </cell>
          <cell r="J41">
            <v>280311</v>
          </cell>
          <cell r="K41">
            <v>26150</v>
          </cell>
          <cell r="L41">
            <v>7234</v>
          </cell>
          <cell r="M41">
            <v>187436</v>
          </cell>
          <cell r="N41">
            <v>6006</v>
          </cell>
          <cell r="O41">
            <v>56946</v>
          </cell>
          <cell r="P41">
            <v>4333</v>
          </cell>
          <cell r="Q41">
            <v>8548</v>
          </cell>
          <cell r="R41">
            <v>355729</v>
          </cell>
          <cell r="S41">
            <v>1501741</v>
          </cell>
          <cell r="T41">
            <v>640</v>
          </cell>
          <cell r="U41">
            <v>65591</v>
          </cell>
          <cell r="V41">
            <v>11755</v>
          </cell>
          <cell r="W41">
            <v>136195</v>
          </cell>
          <cell r="X41">
            <v>108780</v>
          </cell>
          <cell r="Y41">
            <v>55790</v>
          </cell>
          <cell r="Z41">
            <v>13335</v>
          </cell>
          <cell r="AA41">
            <v>8863</v>
          </cell>
          <cell r="AB41">
            <v>35439</v>
          </cell>
          <cell r="AC41">
            <v>141910</v>
          </cell>
          <cell r="AD41">
            <v>0</v>
          </cell>
          <cell r="AE41">
            <v>0</v>
          </cell>
          <cell r="AF41">
            <v>36517</v>
          </cell>
          <cell r="AG41">
            <v>264088</v>
          </cell>
          <cell r="AH41">
            <v>0</v>
          </cell>
          <cell r="AI41">
            <v>0</v>
          </cell>
          <cell r="AJ41">
            <v>88607</v>
          </cell>
          <cell r="AK41">
            <v>73588</v>
          </cell>
          <cell r="AL41">
            <v>18647</v>
          </cell>
          <cell r="AM41">
            <v>1318006.26</v>
          </cell>
          <cell r="AN41">
            <v>1017089.26</v>
          </cell>
          <cell r="AO41">
            <v>300917</v>
          </cell>
          <cell r="AP41">
            <v>4029</v>
          </cell>
          <cell r="AQ41">
            <v>29000</v>
          </cell>
          <cell r="AR41">
            <v>656000</v>
          </cell>
          <cell r="AS41">
            <v>3548137</v>
          </cell>
          <cell r="AT41">
            <v>0</v>
          </cell>
          <cell r="AU41">
            <v>0</v>
          </cell>
          <cell r="AV41">
            <v>1433666</v>
          </cell>
          <cell r="AW41">
            <v>66861</v>
          </cell>
          <cell r="AX41">
            <v>18060</v>
          </cell>
          <cell r="AY41">
            <v>114519</v>
          </cell>
          <cell r="AZ41">
            <v>360765</v>
          </cell>
          <cell r="BA41">
            <v>41012</v>
          </cell>
          <cell r="BB41">
            <v>33945</v>
          </cell>
          <cell r="BC41">
            <v>670874</v>
          </cell>
          <cell r="BD41">
            <v>40990</v>
          </cell>
          <cell r="BE41">
            <v>38396</v>
          </cell>
          <cell r="BF41">
            <v>100389</v>
          </cell>
          <cell r="BG41">
            <v>143570</v>
          </cell>
          <cell r="BH41">
            <v>135510</v>
          </cell>
          <cell r="BI41">
            <v>8060</v>
          </cell>
          <cell r="BJ41">
            <v>240144</v>
          </cell>
          <cell r="BK41">
            <v>171700</v>
          </cell>
          <cell r="BL41">
            <v>68444</v>
          </cell>
          <cell r="BM41">
            <v>45154</v>
          </cell>
          <cell r="BN41">
            <v>72368</v>
          </cell>
          <cell r="BO41">
            <v>86200</v>
          </cell>
          <cell r="BP41">
            <v>21520</v>
          </cell>
          <cell r="BQ41">
            <v>341368</v>
          </cell>
          <cell r="BR41">
            <v>42316</v>
          </cell>
          <cell r="BS41">
            <v>63040</v>
          </cell>
          <cell r="BT41">
            <v>222000</v>
          </cell>
          <cell r="BU41">
            <v>32303</v>
          </cell>
          <cell r="BV41">
            <v>11497</v>
          </cell>
          <cell r="BW41">
            <v>138749</v>
          </cell>
          <cell r="BX41">
            <v>131716</v>
          </cell>
          <cell r="BY41">
            <v>5080</v>
          </cell>
          <cell r="BZ41">
            <v>1953</v>
          </cell>
          <cell r="CA41">
            <v>42630</v>
          </cell>
          <cell r="CB41">
            <v>1756741</v>
          </cell>
          <cell r="CC41">
            <v>1295278</v>
          </cell>
          <cell r="CD41">
            <v>461463</v>
          </cell>
          <cell r="CE41">
            <v>111</v>
          </cell>
          <cell r="CF41">
            <v>17566</v>
          </cell>
          <cell r="CG41">
            <v>21704</v>
          </cell>
          <cell r="CH41">
            <v>15228</v>
          </cell>
          <cell r="CI41">
            <v>70523</v>
          </cell>
          <cell r="CJ41">
            <v>169159</v>
          </cell>
          <cell r="CK41">
            <v>42560</v>
          </cell>
          <cell r="CL41">
            <v>4770509</v>
          </cell>
          <cell r="CM41">
            <v>443458</v>
          </cell>
          <cell r="CN41">
            <v>0</v>
          </cell>
          <cell r="CO41">
            <v>0</v>
          </cell>
          <cell r="CP41">
            <v>0</v>
          </cell>
          <cell r="CQ41">
            <v>21580</v>
          </cell>
          <cell r="CR41">
            <v>242930</v>
          </cell>
          <cell r="CS41">
            <v>104299</v>
          </cell>
          <cell r="CT41">
            <v>14258</v>
          </cell>
          <cell r="CU41">
            <v>25</v>
          </cell>
          <cell r="CV41">
            <v>11157</v>
          </cell>
          <cell r="CW41">
            <v>0</v>
          </cell>
          <cell r="CX41">
            <v>157757</v>
          </cell>
          <cell r="CY41">
            <v>76634</v>
          </cell>
        </row>
        <row r="42">
          <cell r="A42" t="str">
            <v>Utility Annual Peak load</v>
          </cell>
          <cell r="C42">
            <v>2002</v>
          </cell>
          <cell r="D42">
            <v>8622</v>
          </cell>
          <cell r="E42">
            <v>290733</v>
          </cell>
          <cell r="F42">
            <v>213493</v>
          </cell>
          <cell r="G42">
            <v>69987</v>
          </cell>
          <cell r="H42">
            <v>178399</v>
          </cell>
          <cell r="I42">
            <v>358237</v>
          </cell>
          <cell r="J42">
            <v>280311</v>
          </cell>
          <cell r="K42">
            <v>27558</v>
          </cell>
          <cell r="L42">
            <v>7234</v>
          </cell>
          <cell r="M42">
            <v>187436</v>
          </cell>
          <cell r="N42">
            <v>6006</v>
          </cell>
          <cell r="O42">
            <v>62919</v>
          </cell>
          <cell r="P42">
            <v>5731</v>
          </cell>
          <cell r="Q42">
            <v>8548</v>
          </cell>
          <cell r="R42">
            <v>355729</v>
          </cell>
          <cell r="S42">
            <v>1501741</v>
          </cell>
          <cell r="T42">
            <v>640</v>
          </cell>
          <cell r="U42">
            <v>65591</v>
          </cell>
          <cell r="V42">
            <v>13002</v>
          </cell>
          <cell r="W42">
            <v>136195</v>
          </cell>
          <cell r="X42">
            <v>108780</v>
          </cell>
          <cell r="Y42">
            <v>55790</v>
          </cell>
          <cell r="Z42">
            <v>15900</v>
          </cell>
          <cell r="AA42">
            <v>12276</v>
          </cell>
          <cell r="AB42">
            <v>47365</v>
          </cell>
          <cell r="AC42">
            <v>175607</v>
          </cell>
          <cell r="AD42">
            <v>0</v>
          </cell>
          <cell r="AE42">
            <v>0</v>
          </cell>
          <cell r="AF42">
            <v>36517</v>
          </cell>
          <cell r="AG42">
            <v>264088</v>
          </cell>
          <cell r="AH42">
            <v>0</v>
          </cell>
          <cell r="AI42">
            <v>0</v>
          </cell>
          <cell r="AJ42">
            <v>88607</v>
          </cell>
          <cell r="AK42">
            <v>85058</v>
          </cell>
          <cell r="AL42">
            <v>20777</v>
          </cell>
          <cell r="AM42">
            <v>1318006.26</v>
          </cell>
          <cell r="AN42">
            <v>1017089.26</v>
          </cell>
          <cell r="AO42">
            <v>300917</v>
          </cell>
          <cell r="AP42">
            <v>5905</v>
          </cell>
          <cell r="AQ42">
            <v>33790</v>
          </cell>
          <cell r="AR42">
            <v>656000</v>
          </cell>
          <cell r="AS42">
            <v>4294344</v>
          </cell>
          <cell r="AT42">
            <v>0</v>
          </cell>
          <cell r="AU42">
            <v>0</v>
          </cell>
          <cell r="AV42">
            <v>1433666</v>
          </cell>
          <cell r="AW42">
            <v>66861</v>
          </cell>
          <cell r="AX42">
            <v>20644</v>
          </cell>
          <cell r="AY42">
            <v>128652</v>
          </cell>
          <cell r="AZ42">
            <v>360765</v>
          </cell>
          <cell r="BA42">
            <v>43222</v>
          </cell>
          <cell r="BB42">
            <v>39788</v>
          </cell>
          <cell r="BC42">
            <v>670874</v>
          </cell>
          <cell r="BD42">
            <v>40990</v>
          </cell>
          <cell r="BE42">
            <v>38396</v>
          </cell>
          <cell r="BF42">
            <v>100389</v>
          </cell>
          <cell r="BG42">
            <v>143570</v>
          </cell>
          <cell r="BH42">
            <v>135510</v>
          </cell>
          <cell r="BI42">
            <v>8687</v>
          </cell>
          <cell r="BJ42">
            <v>240144</v>
          </cell>
          <cell r="BK42">
            <v>171700</v>
          </cell>
          <cell r="BL42">
            <v>68444</v>
          </cell>
          <cell r="BM42">
            <v>45154</v>
          </cell>
          <cell r="BN42">
            <v>72368</v>
          </cell>
          <cell r="BO42">
            <v>119700</v>
          </cell>
          <cell r="BP42">
            <v>24769</v>
          </cell>
          <cell r="BQ42">
            <v>341368</v>
          </cell>
          <cell r="BR42">
            <v>42316</v>
          </cell>
          <cell r="BS42">
            <v>63040</v>
          </cell>
          <cell r="BT42">
            <v>222000</v>
          </cell>
          <cell r="BU42">
            <v>37988</v>
          </cell>
          <cell r="BV42">
            <v>19182</v>
          </cell>
          <cell r="BW42">
            <v>138749</v>
          </cell>
          <cell r="BX42">
            <v>131716</v>
          </cell>
          <cell r="BY42">
            <v>5953</v>
          </cell>
          <cell r="BZ42">
            <v>2561</v>
          </cell>
          <cell r="CA42">
            <v>42630</v>
          </cell>
          <cell r="CB42">
            <v>1756741</v>
          </cell>
          <cell r="CC42">
            <v>1295278</v>
          </cell>
        </row>
        <row r="43">
          <cell r="A43" t="str">
            <v>Utility average peak load</v>
          </cell>
          <cell r="B43" t="str">
            <v>PEAKA</v>
          </cell>
          <cell r="C43">
            <v>2002</v>
          </cell>
          <cell r="D43">
            <v>7950</v>
          </cell>
          <cell r="E43">
            <v>245250</v>
          </cell>
          <cell r="F43">
            <v>177471</v>
          </cell>
          <cell r="G43">
            <v>50601</v>
          </cell>
          <cell r="H43">
            <v>144486</v>
          </cell>
          <cell r="I43">
            <v>287182</v>
          </cell>
          <cell r="J43">
            <v>243914</v>
          </cell>
          <cell r="K43">
            <v>25438</v>
          </cell>
          <cell r="L43">
            <v>5457</v>
          </cell>
          <cell r="M43">
            <v>151195</v>
          </cell>
          <cell r="N43">
            <v>5448</v>
          </cell>
          <cell r="O43">
            <v>56543</v>
          </cell>
          <cell r="P43">
            <v>4573</v>
          </cell>
          <cell r="Q43">
            <v>1454</v>
          </cell>
          <cell r="R43">
            <v>324109</v>
          </cell>
          <cell r="S43">
            <v>1239019</v>
          </cell>
          <cell r="T43">
            <v>526</v>
          </cell>
          <cell r="U43">
            <v>52716</v>
          </cell>
          <cell r="V43">
            <v>10822</v>
          </cell>
          <cell r="W43">
            <v>99338</v>
          </cell>
          <cell r="X43">
            <v>81964</v>
          </cell>
          <cell r="Y43">
            <v>46930</v>
          </cell>
          <cell r="Z43">
            <v>12900</v>
          </cell>
          <cell r="AA43">
            <v>1762</v>
          </cell>
          <cell r="AB43">
            <v>33115</v>
          </cell>
          <cell r="AC43">
            <v>145444</v>
          </cell>
          <cell r="AD43">
            <v>0</v>
          </cell>
          <cell r="AE43">
            <v>0</v>
          </cell>
          <cell r="AF43">
            <v>28340</v>
          </cell>
          <cell r="AG43">
            <v>238179</v>
          </cell>
          <cell r="AH43">
            <v>0</v>
          </cell>
          <cell r="AI43">
            <v>0</v>
          </cell>
          <cell r="AJ43">
            <v>70062</v>
          </cell>
          <cell r="AK43">
            <v>74000</v>
          </cell>
          <cell r="AL43">
            <v>18455</v>
          </cell>
          <cell r="AM43">
            <v>1137563.23</v>
          </cell>
          <cell r="AN43">
            <v>888350.23</v>
          </cell>
          <cell r="AO43">
            <v>249213</v>
          </cell>
          <cell r="AP43">
            <v>4264</v>
          </cell>
          <cell r="AQ43">
            <v>29148</v>
          </cell>
          <cell r="AR43">
            <v>551000</v>
          </cell>
          <cell r="AS43">
            <v>3635190</v>
          </cell>
          <cell r="AT43">
            <v>0</v>
          </cell>
          <cell r="AU43">
            <v>0</v>
          </cell>
          <cell r="AV43">
            <v>1223234</v>
          </cell>
          <cell r="AW43">
            <v>50254</v>
          </cell>
          <cell r="AX43">
            <v>17640</v>
          </cell>
          <cell r="AY43">
            <v>113884</v>
          </cell>
          <cell r="AZ43">
            <v>319892</v>
          </cell>
          <cell r="BA43">
            <v>40396</v>
          </cell>
          <cell r="BB43">
            <v>34332</v>
          </cell>
          <cell r="BC43">
            <v>550277</v>
          </cell>
          <cell r="BD43">
            <v>44410</v>
          </cell>
          <cell r="BE43">
            <v>30000</v>
          </cell>
          <cell r="BF43">
            <v>89375</v>
          </cell>
          <cell r="BG43">
            <v>121315</v>
          </cell>
          <cell r="BH43">
            <v>113769</v>
          </cell>
          <cell r="BI43">
            <v>7546</v>
          </cell>
          <cell r="BJ43">
            <v>189295</v>
          </cell>
          <cell r="BK43">
            <v>131500</v>
          </cell>
          <cell r="BL43">
            <v>57795</v>
          </cell>
          <cell r="BM43">
            <v>30149</v>
          </cell>
          <cell r="BN43">
            <v>60633</v>
          </cell>
          <cell r="BO43">
            <v>93700</v>
          </cell>
          <cell r="BP43">
            <v>22296</v>
          </cell>
          <cell r="BQ43">
            <v>288460</v>
          </cell>
          <cell r="BR43">
            <v>38549</v>
          </cell>
          <cell r="BS43">
            <v>54440</v>
          </cell>
          <cell r="BT43">
            <v>189000</v>
          </cell>
          <cell r="BU43">
            <v>31916</v>
          </cell>
          <cell r="BV43">
            <v>14483</v>
          </cell>
          <cell r="BW43">
            <v>125579</v>
          </cell>
          <cell r="BX43">
            <v>118196</v>
          </cell>
          <cell r="BY43">
            <v>5211</v>
          </cell>
          <cell r="BZ43">
            <v>2172</v>
          </cell>
          <cell r="CA43">
            <v>35560</v>
          </cell>
          <cell r="CB43">
            <v>1117973</v>
          </cell>
          <cell r="CC43">
            <v>1044849</v>
          </cell>
          <cell r="CD43">
            <v>73124</v>
          </cell>
          <cell r="CE43">
            <v>113</v>
          </cell>
          <cell r="CF43">
            <v>16110</v>
          </cell>
          <cell r="CG43">
            <v>21171</v>
          </cell>
          <cell r="CH43">
            <v>15136</v>
          </cell>
          <cell r="CI43">
            <v>58931</v>
          </cell>
          <cell r="CJ43">
            <v>165652</v>
          </cell>
          <cell r="CK43">
            <v>36470</v>
          </cell>
          <cell r="CL43">
            <v>4147288</v>
          </cell>
          <cell r="CM43">
            <v>388465</v>
          </cell>
          <cell r="CN43">
            <v>0</v>
          </cell>
          <cell r="CO43">
            <v>0</v>
          </cell>
          <cell r="CP43">
            <v>0</v>
          </cell>
          <cell r="CQ43">
            <v>18430</v>
          </cell>
          <cell r="CR43">
            <v>211444</v>
          </cell>
          <cell r="CS43">
            <v>89900</v>
          </cell>
          <cell r="CT43">
            <v>14074</v>
          </cell>
          <cell r="CU43">
            <v>22</v>
          </cell>
          <cell r="CV43">
            <v>10356</v>
          </cell>
          <cell r="CW43">
            <v>0</v>
          </cell>
          <cell r="CX43">
            <v>128786</v>
          </cell>
          <cell r="CY43">
            <v>67080</v>
          </cell>
        </row>
        <row r="44">
          <cell r="A44" t="str">
            <v>Total circuit kms of line</v>
          </cell>
          <cell r="B44" t="str">
            <v>KMC</v>
          </cell>
          <cell r="C44">
            <v>2002</v>
          </cell>
          <cell r="D44">
            <v>92.5</v>
          </cell>
          <cell r="E44">
            <v>1312</v>
          </cell>
          <cell r="F44">
            <v>766.9</v>
          </cell>
          <cell r="G44">
            <v>432</v>
          </cell>
          <cell r="H44">
            <v>444</v>
          </cell>
          <cell r="I44">
            <v>1392</v>
          </cell>
          <cell r="J44">
            <v>1049</v>
          </cell>
          <cell r="K44">
            <v>136.9</v>
          </cell>
          <cell r="L44">
            <v>27.5</v>
          </cell>
          <cell r="M44">
            <v>743.3</v>
          </cell>
          <cell r="N44">
            <v>21</v>
          </cell>
          <cell r="O44">
            <v>281</v>
          </cell>
          <cell r="P44">
            <v>27</v>
          </cell>
          <cell r="Q44">
            <v>7.6</v>
          </cell>
          <cell r="R44">
            <v>132.19999999999999</v>
          </cell>
          <cell r="S44">
            <v>4870</v>
          </cell>
          <cell r="T44">
            <v>1239.7</v>
          </cell>
          <cell r="U44">
            <v>251</v>
          </cell>
          <cell r="V44">
            <v>133.19999999999999</v>
          </cell>
          <cell r="W44">
            <v>408.1</v>
          </cell>
          <cell r="X44">
            <v>274.89999999999998</v>
          </cell>
          <cell r="Y44">
            <v>473.1</v>
          </cell>
          <cell r="Z44">
            <v>76.599999999999994</v>
          </cell>
          <cell r="AA44">
            <v>8.1</v>
          </cell>
          <cell r="AB44">
            <v>1828.7</v>
          </cell>
          <cell r="AC44">
            <v>870.6</v>
          </cell>
          <cell r="AD44">
            <v>0</v>
          </cell>
          <cell r="AE44">
            <v>0</v>
          </cell>
          <cell r="AF44">
            <v>215.6</v>
          </cell>
          <cell r="AG44">
            <v>893.1</v>
          </cell>
          <cell r="AH44">
            <v>0</v>
          </cell>
          <cell r="AI44">
            <v>0</v>
          </cell>
          <cell r="AJ44">
            <v>1616</v>
          </cell>
          <cell r="AK44">
            <v>746.5</v>
          </cell>
          <cell r="AL44">
            <v>68.400000000000006</v>
          </cell>
          <cell r="AM44">
            <v>3178</v>
          </cell>
          <cell r="AN44">
            <v>2450</v>
          </cell>
          <cell r="AO44">
            <v>728</v>
          </cell>
          <cell r="AP44">
            <v>22.6</v>
          </cell>
          <cell r="AQ44">
            <v>64.900000000000006</v>
          </cell>
          <cell r="AR44">
            <v>2189</v>
          </cell>
          <cell r="AS44">
            <v>118710.39999999999</v>
          </cell>
          <cell r="AT44">
            <v>0</v>
          </cell>
          <cell r="AU44">
            <v>0</v>
          </cell>
          <cell r="AV44">
            <v>4830</v>
          </cell>
          <cell r="AW44">
            <v>584</v>
          </cell>
          <cell r="AX44">
            <v>98</v>
          </cell>
          <cell r="AY44">
            <v>347.9</v>
          </cell>
          <cell r="AZ44">
            <v>1675</v>
          </cell>
          <cell r="BA44">
            <v>100</v>
          </cell>
          <cell r="BB44">
            <v>652</v>
          </cell>
          <cell r="BC44">
            <v>2459</v>
          </cell>
          <cell r="BD44">
            <v>106.6</v>
          </cell>
          <cell r="BE44">
            <v>105.6</v>
          </cell>
          <cell r="BF44">
            <v>700.5</v>
          </cell>
          <cell r="BG44">
            <v>956.7</v>
          </cell>
          <cell r="BH44">
            <v>614</v>
          </cell>
          <cell r="BI44">
            <v>342.7</v>
          </cell>
          <cell r="BJ44">
            <v>1960</v>
          </cell>
          <cell r="BK44">
            <v>760</v>
          </cell>
          <cell r="BL44">
            <v>1200</v>
          </cell>
          <cell r="BM44">
            <v>317.60000000000002</v>
          </cell>
          <cell r="BN44">
            <v>745</v>
          </cell>
          <cell r="BO44">
            <v>560</v>
          </cell>
          <cell r="BP44">
            <v>370</v>
          </cell>
          <cell r="BQ44">
            <v>1255</v>
          </cell>
          <cell r="BR44">
            <v>141.5</v>
          </cell>
          <cell r="BS44">
            <v>280.3</v>
          </cell>
          <cell r="BT44">
            <v>1455</v>
          </cell>
          <cell r="BU44">
            <v>147.4</v>
          </cell>
          <cell r="BV44">
            <v>128</v>
          </cell>
          <cell r="BW44">
            <v>523.1</v>
          </cell>
          <cell r="BX44">
            <v>489</v>
          </cell>
          <cell r="BY44">
            <v>23.3</v>
          </cell>
          <cell r="BZ44">
            <v>10.8</v>
          </cell>
          <cell r="CA44">
            <v>267</v>
          </cell>
          <cell r="CB44">
            <v>5429.3</v>
          </cell>
          <cell r="CC44">
            <v>5073</v>
          </cell>
          <cell r="CD44">
            <v>356.3</v>
          </cell>
          <cell r="CE44">
            <v>710</v>
          </cell>
          <cell r="CF44">
            <v>70</v>
          </cell>
          <cell r="CG44">
            <v>84.4</v>
          </cell>
          <cell r="CH44">
            <v>202.9</v>
          </cell>
          <cell r="CI44">
            <v>244</v>
          </cell>
          <cell r="CJ44">
            <v>135.1</v>
          </cell>
          <cell r="CK44">
            <v>134</v>
          </cell>
          <cell r="CL44">
            <v>16638</v>
          </cell>
          <cell r="CM44">
            <v>1584.7</v>
          </cell>
          <cell r="CN44">
            <v>0</v>
          </cell>
          <cell r="CO44">
            <v>0</v>
          </cell>
          <cell r="CP44">
            <v>0</v>
          </cell>
          <cell r="CQ44">
            <v>196.7</v>
          </cell>
          <cell r="CR44">
            <v>1292</v>
          </cell>
          <cell r="CS44">
            <v>411.4</v>
          </cell>
          <cell r="CT44">
            <v>122</v>
          </cell>
          <cell r="CU44">
            <v>65.099999999999994</v>
          </cell>
          <cell r="CV44">
            <v>22.1</v>
          </cell>
          <cell r="CW44">
            <v>375.8</v>
          </cell>
          <cell r="CX44">
            <v>898.8</v>
          </cell>
          <cell r="CY44">
            <v>245.8</v>
          </cell>
        </row>
        <row r="45">
          <cell r="A45" t="str">
            <v>Overhead circuit kms of line</v>
          </cell>
          <cell r="B45" t="str">
            <v>KMCO</v>
          </cell>
          <cell r="C45">
            <v>2002</v>
          </cell>
          <cell r="D45">
            <v>92</v>
          </cell>
          <cell r="E45">
            <v>644</v>
          </cell>
          <cell r="F45">
            <v>642.20000000000005</v>
          </cell>
          <cell r="G45">
            <v>405</v>
          </cell>
          <cell r="H45">
            <v>264</v>
          </cell>
          <cell r="I45">
            <v>883</v>
          </cell>
          <cell r="J45">
            <v>717</v>
          </cell>
          <cell r="K45">
            <v>77.2</v>
          </cell>
          <cell r="L45">
            <v>26</v>
          </cell>
          <cell r="M45">
            <v>525</v>
          </cell>
          <cell r="N45">
            <v>17</v>
          </cell>
          <cell r="O45">
            <v>209</v>
          </cell>
          <cell r="P45">
            <v>15.6</v>
          </cell>
          <cell r="Q45">
            <v>6.4</v>
          </cell>
          <cell r="R45">
            <v>86.6</v>
          </cell>
          <cell r="S45">
            <v>1661</v>
          </cell>
          <cell r="T45">
            <v>1060.7</v>
          </cell>
          <cell r="U45">
            <v>202.9</v>
          </cell>
          <cell r="V45">
            <v>122.6</v>
          </cell>
          <cell r="W45">
            <v>202.2</v>
          </cell>
          <cell r="X45">
            <v>184.8</v>
          </cell>
          <cell r="Y45">
            <v>18.399999999999999</v>
          </cell>
          <cell r="Z45">
            <v>68.599999999999994</v>
          </cell>
          <cell r="AA45">
            <v>6.3</v>
          </cell>
          <cell r="AB45">
            <v>1827.6</v>
          </cell>
          <cell r="AC45">
            <v>695.6</v>
          </cell>
          <cell r="AD45">
            <v>0</v>
          </cell>
          <cell r="AE45">
            <v>0</v>
          </cell>
          <cell r="AF45">
            <v>168.6</v>
          </cell>
          <cell r="AG45">
            <v>411.7</v>
          </cell>
          <cell r="AH45">
            <v>0</v>
          </cell>
          <cell r="AI45">
            <v>0</v>
          </cell>
          <cell r="AJ45">
            <v>1539</v>
          </cell>
          <cell r="AK45">
            <v>601.29999999999995</v>
          </cell>
          <cell r="AL45">
            <v>57.4</v>
          </cell>
          <cell r="AM45">
            <v>1625</v>
          </cell>
          <cell r="AN45">
            <v>1100</v>
          </cell>
          <cell r="AO45">
            <v>525</v>
          </cell>
          <cell r="AP45">
            <v>20.100000000000001</v>
          </cell>
          <cell r="AQ45">
            <v>56.6</v>
          </cell>
          <cell r="AR45">
            <v>731</v>
          </cell>
          <cell r="AS45">
            <v>114520</v>
          </cell>
          <cell r="AT45">
            <v>0</v>
          </cell>
          <cell r="AU45">
            <v>0</v>
          </cell>
          <cell r="AV45">
            <v>3040</v>
          </cell>
          <cell r="AW45">
            <v>494</v>
          </cell>
          <cell r="AX45">
            <v>88</v>
          </cell>
          <cell r="AY45">
            <v>241.6</v>
          </cell>
          <cell r="AZ45">
            <v>962</v>
          </cell>
          <cell r="BA45">
            <v>93</v>
          </cell>
          <cell r="BB45">
            <v>579</v>
          </cell>
          <cell r="BC45">
            <v>1261</v>
          </cell>
          <cell r="BD45">
            <v>84.3</v>
          </cell>
          <cell r="BE45">
            <v>75.5</v>
          </cell>
          <cell r="BF45">
            <v>523.79999999999995</v>
          </cell>
          <cell r="BG45">
            <v>563.1</v>
          </cell>
          <cell r="BH45">
            <v>235</v>
          </cell>
          <cell r="BI45">
            <v>328.1</v>
          </cell>
          <cell r="BJ45">
            <v>1559</v>
          </cell>
          <cell r="BK45">
            <v>459</v>
          </cell>
          <cell r="BL45">
            <v>1100</v>
          </cell>
          <cell r="BM45">
            <v>264</v>
          </cell>
          <cell r="BN45">
            <v>678</v>
          </cell>
          <cell r="BO45">
            <v>500</v>
          </cell>
          <cell r="BP45">
            <v>365</v>
          </cell>
          <cell r="BQ45">
            <v>520</v>
          </cell>
          <cell r="BR45">
            <v>83.5</v>
          </cell>
          <cell r="BS45">
            <v>237</v>
          </cell>
          <cell r="BT45">
            <v>798</v>
          </cell>
          <cell r="BU45">
            <v>127.5</v>
          </cell>
          <cell r="BV45">
            <v>117</v>
          </cell>
          <cell r="BW45">
            <v>377.7</v>
          </cell>
          <cell r="BX45">
            <v>349</v>
          </cell>
          <cell r="BY45">
            <v>17.899999999999999</v>
          </cell>
          <cell r="BZ45">
            <v>10.8</v>
          </cell>
          <cell r="CA45">
            <v>259.10000000000002</v>
          </cell>
          <cell r="CB45">
            <v>2369.4</v>
          </cell>
          <cell r="CC45">
            <v>2230</v>
          </cell>
          <cell r="CD45">
            <v>139.4</v>
          </cell>
          <cell r="CE45">
            <v>604</v>
          </cell>
          <cell r="CF45">
            <v>68</v>
          </cell>
          <cell r="CG45">
            <v>75.599999999999994</v>
          </cell>
          <cell r="CH45">
            <v>197.5</v>
          </cell>
          <cell r="CI45">
            <v>181.5</v>
          </cell>
          <cell r="CJ45">
            <v>95.9</v>
          </cell>
          <cell r="CK45">
            <v>95.5</v>
          </cell>
          <cell r="CL45">
            <v>9077</v>
          </cell>
          <cell r="CM45">
            <v>1157.3</v>
          </cell>
          <cell r="CN45">
            <v>0</v>
          </cell>
          <cell r="CO45">
            <v>0</v>
          </cell>
          <cell r="CP45">
            <v>0</v>
          </cell>
          <cell r="CQ45">
            <v>118.1</v>
          </cell>
          <cell r="CR45">
            <v>921</v>
          </cell>
          <cell r="CS45">
            <v>323.7</v>
          </cell>
          <cell r="CT45">
            <v>114</v>
          </cell>
          <cell r="CU45">
            <v>53.2</v>
          </cell>
          <cell r="CV45">
            <v>15.4</v>
          </cell>
          <cell r="CW45">
            <v>338.5</v>
          </cell>
          <cell r="CX45">
            <v>455.7</v>
          </cell>
          <cell r="CY45">
            <v>148.6</v>
          </cell>
        </row>
        <row r="46">
          <cell r="A46" t="str">
            <v>Underground circuit kms ofline</v>
          </cell>
          <cell r="B46" t="str">
            <v>KMCU</v>
          </cell>
          <cell r="C46">
            <v>2002</v>
          </cell>
          <cell r="D46">
            <v>0.5</v>
          </cell>
          <cell r="E46">
            <v>668</v>
          </cell>
          <cell r="F46">
            <v>124.7</v>
          </cell>
          <cell r="G46">
            <v>27</v>
          </cell>
          <cell r="H46">
            <v>180</v>
          </cell>
          <cell r="I46">
            <v>509</v>
          </cell>
          <cell r="J46">
            <v>332</v>
          </cell>
          <cell r="K46">
            <v>59.7</v>
          </cell>
          <cell r="L46">
            <v>1.5</v>
          </cell>
          <cell r="M46">
            <v>218.3</v>
          </cell>
          <cell r="N46">
            <v>4</v>
          </cell>
          <cell r="O46">
            <v>72</v>
          </cell>
          <cell r="P46">
            <v>11.4</v>
          </cell>
          <cell r="Q46">
            <v>1.2</v>
          </cell>
          <cell r="R46">
            <v>45.6</v>
          </cell>
          <cell r="S46">
            <v>3209</v>
          </cell>
          <cell r="T46">
            <v>179</v>
          </cell>
          <cell r="U46">
            <v>48.1</v>
          </cell>
          <cell r="V46">
            <v>10.6</v>
          </cell>
          <cell r="W46">
            <v>205.9</v>
          </cell>
          <cell r="X46">
            <v>90.1</v>
          </cell>
          <cell r="Y46">
            <v>454.7</v>
          </cell>
          <cell r="Z46">
            <v>8</v>
          </cell>
          <cell r="AA46">
            <v>1.8</v>
          </cell>
          <cell r="AB46">
            <v>1.1000000000000001</v>
          </cell>
          <cell r="AC46">
            <v>175</v>
          </cell>
          <cell r="AD46">
            <v>0</v>
          </cell>
          <cell r="AE46">
            <v>0</v>
          </cell>
          <cell r="AF46">
            <v>47</v>
          </cell>
          <cell r="AG46">
            <v>481.4</v>
          </cell>
          <cell r="AH46">
            <v>0</v>
          </cell>
          <cell r="AI46">
            <v>0</v>
          </cell>
          <cell r="AJ46">
            <v>77</v>
          </cell>
          <cell r="AK46">
            <v>145.19999999999999</v>
          </cell>
          <cell r="AL46">
            <v>11</v>
          </cell>
          <cell r="AM46">
            <v>1553</v>
          </cell>
          <cell r="AN46">
            <v>1350</v>
          </cell>
          <cell r="AO46">
            <v>203</v>
          </cell>
          <cell r="AP46">
            <v>2.5</v>
          </cell>
          <cell r="AQ46">
            <v>8.3000000000000007</v>
          </cell>
          <cell r="AR46">
            <v>1458</v>
          </cell>
          <cell r="AS46">
            <v>4190.3999999999996</v>
          </cell>
          <cell r="AT46">
            <v>0</v>
          </cell>
          <cell r="AU46">
            <v>0</v>
          </cell>
          <cell r="AV46">
            <v>1790</v>
          </cell>
          <cell r="AW46">
            <v>90</v>
          </cell>
          <cell r="AX46">
            <v>10</v>
          </cell>
          <cell r="AY46">
            <v>106.3</v>
          </cell>
          <cell r="AZ46">
            <v>713</v>
          </cell>
          <cell r="BA46">
            <v>7</v>
          </cell>
          <cell r="BB46">
            <v>73</v>
          </cell>
          <cell r="BC46">
            <v>1198</v>
          </cell>
          <cell r="BD46">
            <v>22.3</v>
          </cell>
          <cell r="BE46">
            <v>30.1</v>
          </cell>
          <cell r="BF46">
            <v>176.7</v>
          </cell>
          <cell r="BG46">
            <v>393.6</v>
          </cell>
          <cell r="BH46">
            <v>379</v>
          </cell>
          <cell r="BI46">
            <v>14.6</v>
          </cell>
          <cell r="BJ46">
            <v>401</v>
          </cell>
          <cell r="BK46">
            <v>301</v>
          </cell>
          <cell r="BL46">
            <v>100</v>
          </cell>
          <cell r="BM46">
            <v>53.6</v>
          </cell>
          <cell r="BN46">
            <v>67</v>
          </cell>
          <cell r="BO46">
            <v>60</v>
          </cell>
          <cell r="BP46">
            <v>5</v>
          </cell>
          <cell r="BQ46">
            <v>735</v>
          </cell>
          <cell r="BR46">
            <v>58</v>
          </cell>
          <cell r="BS46">
            <v>43.3</v>
          </cell>
          <cell r="BT46">
            <v>657</v>
          </cell>
          <cell r="BU46">
            <v>19.899999999999999</v>
          </cell>
          <cell r="BV46">
            <v>11</v>
          </cell>
          <cell r="BW46">
            <v>145.4</v>
          </cell>
          <cell r="BX46">
            <v>140</v>
          </cell>
          <cell r="BY46">
            <v>5.4</v>
          </cell>
          <cell r="BZ46">
            <v>0</v>
          </cell>
          <cell r="CA46">
            <v>7.9</v>
          </cell>
          <cell r="CB46">
            <v>3059.9</v>
          </cell>
          <cell r="CC46">
            <v>2843</v>
          </cell>
          <cell r="CD46">
            <v>216.9</v>
          </cell>
          <cell r="CE46">
            <v>106</v>
          </cell>
          <cell r="CF46">
            <v>2</v>
          </cell>
          <cell r="CG46">
            <v>8.8000000000000007</v>
          </cell>
          <cell r="CH46">
            <v>5.4</v>
          </cell>
          <cell r="CI46">
            <v>62.5</v>
          </cell>
          <cell r="CJ46">
            <v>39.200000000000003</v>
          </cell>
          <cell r="CK46">
            <v>38.5</v>
          </cell>
          <cell r="CL46">
            <v>7561</v>
          </cell>
          <cell r="CM46">
            <v>427.4</v>
          </cell>
          <cell r="CN46">
            <v>0</v>
          </cell>
          <cell r="CO46">
            <v>0</v>
          </cell>
          <cell r="CP46">
            <v>0</v>
          </cell>
          <cell r="CQ46">
            <v>78.599999999999994</v>
          </cell>
          <cell r="CR46">
            <v>371</v>
          </cell>
          <cell r="CS46">
            <v>87.7</v>
          </cell>
          <cell r="CT46">
            <v>8</v>
          </cell>
          <cell r="CU46">
            <v>11.9</v>
          </cell>
          <cell r="CV46">
            <v>6.7</v>
          </cell>
          <cell r="CW46">
            <v>37.299999999999997</v>
          </cell>
          <cell r="CX46">
            <v>443.1</v>
          </cell>
          <cell r="CY46">
            <v>97.2</v>
          </cell>
        </row>
        <row r="47">
          <cell r="A47" t="str">
            <v>Circuit kilometers 3 phase</v>
          </cell>
          <cell r="B47" t="str">
            <v>KMC3</v>
          </cell>
          <cell r="C47">
            <v>2002</v>
          </cell>
          <cell r="D47">
            <v>47</v>
          </cell>
          <cell r="E47">
            <v>655</v>
          </cell>
          <cell r="F47">
            <v>428.5</v>
          </cell>
          <cell r="G47">
            <v>202</v>
          </cell>
          <cell r="H47">
            <v>216</v>
          </cell>
          <cell r="I47">
            <v>693</v>
          </cell>
          <cell r="J47">
            <v>467</v>
          </cell>
          <cell r="K47">
            <v>67.2</v>
          </cell>
          <cell r="L47">
            <v>15.9</v>
          </cell>
          <cell r="M47">
            <v>467.3</v>
          </cell>
          <cell r="N47">
            <v>10</v>
          </cell>
          <cell r="O47">
            <v>90</v>
          </cell>
          <cell r="P47">
            <v>12.2</v>
          </cell>
          <cell r="Q47">
            <v>5.2</v>
          </cell>
          <cell r="R47">
            <v>64.3</v>
          </cell>
          <cell r="S47">
            <v>2941</v>
          </cell>
          <cell r="T47">
            <v>829.2</v>
          </cell>
          <cell r="U47">
            <v>142</v>
          </cell>
          <cell r="V47">
            <v>30.8</v>
          </cell>
          <cell r="W47">
            <v>143.80000000000001</v>
          </cell>
          <cell r="X47">
            <v>145.9</v>
          </cell>
          <cell r="Y47">
            <v>0</v>
          </cell>
          <cell r="Z47">
            <v>48.5</v>
          </cell>
          <cell r="AA47">
            <v>3.5</v>
          </cell>
          <cell r="AB47">
            <v>0</v>
          </cell>
          <cell r="AC47">
            <v>19.399999999999999</v>
          </cell>
          <cell r="AD47">
            <v>0</v>
          </cell>
          <cell r="AE47">
            <v>0</v>
          </cell>
          <cell r="AF47">
            <v>98</v>
          </cell>
          <cell r="AG47">
            <v>421.6</v>
          </cell>
          <cell r="AH47">
            <v>0</v>
          </cell>
          <cell r="AI47">
            <v>0</v>
          </cell>
          <cell r="AJ47">
            <v>587</v>
          </cell>
          <cell r="AK47">
            <v>358.1</v>
          </cell>
          <cell r="AL47">
            <v>27.3</v>
          </cell>
          <cell r="AM47">
            <v>1873.4</v>
          </cell>
          <cell r="AN47">
            <v>1507</v>
          </cell>
          <cell r="AO47">
            <v>366.4</v>
          </cell>
          <cell r="AP47">
            <v>8</v>
          </cell>
          <cell r="AQ47">
            <v>42.8</v>
          </cell>
          <cell r="AR47">
            <v>0</v>
          </cell>
          <cell r="AS47">
            <v>44799</v>
          </cell>
          <cell r="AT47">
            <v>0</v>
          </cell>
          <cell r="AU47">
            <v>0</v>
          </cell>
          <cell r="AV47">
            <v>2660</v>
          </cell>
          <cell r="AW47">
            <v>289</v>
          </cell>
          <cell r="AX47">
            <v>61</v>
          </cell>
          <cell r="AY47">
            <v>251.7</v>
          </cell>
          <cell r="AZ47">
            <v>723</v>
          </cell>
          <cell r="BA47">
            <v>58</v>
          </cell>
          <cell r="BB47">
            <v>149</v>
          </cell>
          <cell r="BC47">
            <v>1177</v>
          </cell>
          <cell r="BD47">
            <v>64.099999999999994</v>
          </cell>
          <cell r="BE47">
            <v>69</v>
          </cell>
          <cell r="BF47">
            <v>369.9</v>
          </cell>
          <cell r="BG47">
            <v>289.3</v>
          </cell>
          <cell r="BH47">
            <v>258</v>
          </cell>
          <cell r="BI47">
            <v>31.3</v>
          </cell>
          <cell r="BJ47">
            <v>844</v>
          </cell>
          <cell r="BK47">
            <v>394</v>
          </cell>
          <cell r="BL47">
            <v>450</v>
          </cell>
          <cell r="BM47">
            <v>168.8</v>
          </cell>
          <cell r="BN47">
            <v>369</v>
          </cell>
          <cell r="BO47">
            <v>373</v>
          </cell>
          <cell r="BP47">
            <v>230</v>
          </cell>
          <cell r="BQ47">
            <v>678</v>
          </cell>
          <cell r="BR47">
            <v>80</v>
          </cell>
          <cell r="BS47">
            <v>204</v>
          </cell>
          <cell r="BT47">
            <v>203</v>
          </cell>
          <cell r="BU47">
            <v>94.1</v>
          </cell>
          <cell r="BV47">
            <v>73</v>
          </cell>
          <cell r="BW47">
            <v>337.7</v>
          </cell>
          <cell r="BX47">
            <v>318</v>
          </cell>
          <cell r="BY47">
            <v>13.3</v>
          </cell>
          <cell r="BZ47">
            <v>6.4</v>
          </cell>
          <cell r="CA47">
            <v>174.1</v>
          </cell>
          <cell r="CB47">
            <v>2477.1</v>
          </cell>
          <cell r="CC47">
            <v>2333</v>
          </cell>
          <cell r="CD47">
            <v>144.1</v>
          </cell>
          <cell r="CE47">
            <v>446</v>
          </cell>
          <cell r="CF47">
            <v>49</v>
          </cell>
          <cell r="CG47">
            <v>41.2</v>
          </cell>
          <cell r="CH47">
            <v>69.2</v>
          </cell>
          <cell r="CI47">
            <v>174.2</v>
          </cell>
          <cell r="CJ47">
            <v>77.900000000000006</v>
          </cell>
          <cell r="CK47">
            <v>77.5</v>
          </cell>
          <cell r="CL47">
            <v>16638</v>
          </cell>
          <cell r="CM47">
            <v>860.4</v>
          </cell>
          <cell r="CN47">
            <v>0</v>
          </cell>
          <cell r="CO47">
            <v>0</v>
          </cell>
          <cell r="CP47">
            <v>0</v>
          </cell>
          <cell r="CQ47">
            <v>83.4</v>
          </cell>
          <cell r="CR47">
            <v>860</v>
          </cell>
          <cell r="CS47">
            <v>268.2</v>
          </cell>
          <cell r="CT47">
            <v>83</v>
          </cell>
          <cell r="CU47">
            <v>45.3</v>
          </cell>
          <cell r="CV47">
            <v>5.7</v>
          </cell>
          <cell r="CW47">
            <v>212.8</v>
          </cell>
          <cell r="CX47">
            <v>408</v>
          </cell>
          <cell r="CY47">
            <v>139.5</v>
          </cell>
        </row>
        <row r="48">
          <cell r="A48" t="str">
            <v>Circuit kilometers 2 phase</v>
          </cell>
          <cell r="B48" t="str">
            <v>KMC2</v>
          </cell>
          <cell r="C48">
            <v>2002</v>
          </cell>
          <cell r="D48">
            <v>0</v>
          </cell>
          <cell r="E48">
            <v>0</v>
          </cell>
          <cell r="F48">
            <v>0</v>
          </cell>
          <cell r="G48">
            <v>19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2.2000000000000002</v>
          </cell>
          <cell r="M48">
            <v>2.5</v>
          </cell>
          <cell r="N48">
            <v>1</v>
          </cell>
          <cell r="O48">
            <v>0</v>
          </cell>
          <cell r="P48">
            <v>1.4</v>
          </cell>
          <cell r="Q48">
            <v>0</v>
          </cell>
          <cell r="R48">
            <v>1.3</v>
          </cell>
          <cell r="S48">
            <v>90</v>
          </cell>
          <cell r="T48">
            <v>12.7</v>
          </cell>
          <cell r="U48">
            <v>4</v>
          </cell>
          <cell r="V48">
            <v>0.7</v>
          </cell>
          <cell r="W48">
            <v>0</v>
          </cell>
          <cell r="X48">
            <v>5.7</v>
          </cell>
          <cell r="Y48">
            <v>0</v>
          </cell>
          <cell r="Z48">
            <v>0.8</v>
          </cell>
          <cell r="AA48">
            <v>0.2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0.3</v>
          </cell>
          <cell r="AG48">
            <v>0</v>
          </cell>
          <cell r="AH48">
            <v>0</v>
          </cell>
          <cell r="AI48">
            <v>0</v>
          </cell>
          <cell r="AJ48">
            <v>59</v>
          </cell>
          <cell r="AK48">
            <v>0</v>
          </cell>
          <cell r="AL48">
            <v>0</v>
          </cell>
          <cell r="AM48">
            <v>79.5</v>
          </cell>
          <cell r="AN48">
            <v>79</v>
          </cell>
          <cell r="AO48">
            <v>0.5</v>
          </cell>
          <cell r="AP48">
            <v>4</v>
          </cell>
          <cell r="AQ48">
            <v>0</v>
          </cell>
          <cell r="AR48">
            <v>0</v>
          </cell>
          <cell r="AS48">
            <v>3550</v>
          </cell>
          <cell r="AT48">
            <v>0</v>
          </cell>
          <cell r="AU48">
            <v>0</v>
          </cell>
          <cell r="AV48">
            <v>200</v>
          </cell>
          <cell r="AW48">
            <v>4</v>
          </cell>
          <cell r="AX48">
            <v>0</v>
          </cell>
          <cell r="AY48">
            <v>0</v>
          </cell>
          <cell r="AZ48">
            <v>0</v>
          </cell>
          <cell r="BA48">
            <v>1</v>
          </cell>
          <cell r="BB48">
            <v>49</v>
          </cell>
          <cell r="BC48">
            <v>0</v>
          </cell>
          <cell r="BD48">
            <v>0</v>
          </cell>
          <cell r="BE48">
            <v>12</v>
          </cell>
          <cell r="BF48">
            <v>24.9</v>
          </cell>
          <cell r="BG48">
            <v>7.1</v>
          </cell>
          <cell r="BH48">
            <v>0</v>
          </cell>
          <cell r="BI48">
            <v>7.1</v>
          </cell>
          <cell r="BJ48">
            <v>2</v>
          </cell>
          <cell r="BK48">
            <v>2</v>
          </cell>
          <cell r="BL48">
            <v>0</v>
          </cell>
          <cell r="BM48">
            <v>3.2</v>
          </cell>
          <cell r="BN48">
            <v>0</v>
          </cell>
          <cell r="BO48">
            <v>7</v>
          </cell>
          <cell r="BP48">
            <v>0</v>
          </cell>
          <cell r="BQ48">
            <v>0</v>
          </cell>
          <cell r="BR48">
            <v>0</v>
          </cell>
          <cell r="BS48">
            <v>5.7</v>
          </cell>
          <cell r="BT48">
            <v>0</v>
          </cell>
          <cell r="BU48">
            <v>1.5</v>
          </cell>
          <cell r="BV48">
            <v>0</v>
          </cell>
          <cell r="BW48">
            <v>8.1999999999999993</v>
          </cell>
          <cell r="BX48">
            <v>7</v>
          </cell>
          <cell r="BY48">
            <v>1.2</v>
          </cell>
          <cell r="BZ48">
            <v>0</v>
          </cell>
          <cell r="CA48">
            <v>0</v>
          </cell>
          <cell r="CB48">
            <v>48</v>
          </cell>
          <cell r="CC48">
            <v>48</v>
          </cell>
          <cell r="CD48">
            <v>0</v>
          </cell>
          <cell r="CE48">
            <v>10</v>
          </cell>
          <cell r="CF48">
            <v>1</v>
          </cell>
          <cell r="CG48">
            <v>0</v>
          </cell>
          <cell r="CH48">
            <v>0</v>
          </cell>
          <cell r="CI48">
            <v>17.600000000000001</v>
          </cell>
          <cell r="CJ48">
            <v>0</v>
          </cell>
          <cell r="CK48">
            <v>0</v>
          </cell>
          <cell r="CL48">
            <v>0</v>
          </cell>
          <cell r="CM48">
            <v>22.8</v>
          </cell>
          <cell r="CN48">
            <v>0</v>
          </cell>
          <cell r="CO48">
            <v>0</v>
          </cell>
          <cell r="CP48">
            <v>0</v>
          </cell>
          <cell r="CQ48">
            <v>5.8</v>
          </cell>
          <cell r="CR48">
            <v>3</v>
          </cell>
          <cell r="CS48">
            <v>0</v>
          </cell>
          <cell r="CT48">
            <v>1</v>
          </cell>
          <cell r="CU48">
            <v>0</v>
          </cell>
          <cell r="CV48">
            <v>0</v>
          </cell>
          <cell r="CW48">
            <v>53.2</v>
          </cell>
          <cell r="CX48">
            <v>6</v>
          </cell>
          <cell r="CY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2002</v>
          </cell>
          <cell r="D49">
            <v>45.5</v>
          </cell>
          <cell r="E49">
            <v>657</v>
          </cell>
          <cell r="F49">
            <v>338.3</v>
          </cell>
          <cell r="G49">
            <v>211</v>
          </cell>
          <cell r="H49">
            <v>228</v>
          </cell>
          <cell r="I49">
            <v>699</v>
          </cell>
          <cell r="J49">
            <v>582</v>
          </cell>
          <cell r="K49">
            <v>69.7</v>
          </cell>
          <cell r="L49">
            <v>9.4</v>
          </cell>
          <cell r="M49">
            <v>273.5</v>
          </cell>
          <cell r="N49">
            <v>10</v>
          </cell>
          <cell r="O49">
            <v>191</v>
          </cell>
          <cell r="P49">
            <v>13.4</v>
          </cell>
          <cell r="Q49">
            <v>2.4</v>
          </cell>
          <cell r="R49">
            <v>66.599999999999994</v>
          </cell>
          <cell r="S49">
            <v>1839</v>
          </cell>
          <cell r="T49">
            <v>397.8</v>
          </cell>
          <cell r="U49">
            <v>105</v>
          </cell>
          <cell r="V49">
            <v>101.7</v>
          </cell>
          <cell r="W49">
            <v>264.3</v>
          </cell>
          <cell r="X49">
            <v>123.2</v>
          </cell>
          <cell r="Y49">
            <v>0</v>
          </cell>
          <cell r="Z49">
            <v>27.3</v>
          </cell>
          <cell r="AA49">
            <v>2.5</v>
          </cell>
          <cell r="AB49">
            <v>0</v>
          </cell>
          <cell r="AC49">
            <v>15.5</v>
          </cell>
          <cell r="AD49">
            <v>0</v>
          </cell>
          <cell r="AE49">
            <v>0</v>
          </cell>
          <cell r="AF49">
            <v>117.3</v>
          </cell>
          <cell r="AG49">
            <v>471.5</v>
          </cell>
          <cell r="AH49">
            <v>0</v>
          </cell>
          <cell r="AI49">
            <v>0</v>
          </cell>
          <cell r="AJ49">
            <v>970</v>
          </cell>
          <cell r="AK49">
            <v>388.4</v>
          </cell>
          <cell r="AL49">
            <v>41.1</v>
          </cell>
          <cell r="AM49">
            <v>1224.9000000000001</v>
          </cell>
          <cell r="AN49">
            <v>864</v>
          </cell>
          <cell r="AO49">
            <v>360.9</v>
          </cell>
          <cell r="AP49">
            <v>10.6</v>
          </cell>
          <cell r="AQ49">
            <v>22.1</v>
          </cell>
          <cell r="AR49">
            <v>0</v>
          </cell>
          <cell r="AS49">
            <v>70361.399999999994</v>
          </cell>
          <cell r="AT49">
            <v>0</v>
          </cell>
          <cell r="AU49">
            <v>0</v>
          </cell>
          <cell r="AV49">
            <v>1970</v>
          </cell>
          <cell r="AW49">
            <v>291</v>
          </cell>
          <cell r="AX49">
            <v>37</v>
          </cell>
          <cell r="AY49">
            <v>337.8</v>
          </cell>
          <cell r="AZ49">
            <v>952</v>
          </cell>
          <cell r="BA49">
            <v>41</v>
          </cell>
          <cell r="BB49">
            <v>84</v>
          </cell>
          <cell r="BC49">
            <v>1282</v>
          </cell>
          <cell r="BD49">
            <v>42.5</v>
          </cell>
          <cell r="BE49">
            <v>24.6</v>
          </cell>
          <cell r="BF49">
            <v>305.60000000000002</v>
          </cell>
          <cell r="BG49">
            <v>660.3</v>
          </cell>
          <cell r="BH49">
            <v>356</v>
          </cell>
          <cell r="BI49">
            <v>304.3</v>
          </cell>
          <cell r="BJ49">
            <v>1114</v>
          </cell>
          <cell r="BK49">
            <v>364</v>
          </cell>
          <cell r="BL49">
            <v>750</v>
          </cell>
          <cell r="BM49">
            <v>150.1</v>
          </cell>
          <cell r="BN49">
            <v>376</v>
          </cell>
          <cell r="BO49">
            <v>180</v>
          </cell>
          <cell r="BP49">
            <v>140</v>
          </cell>
          <cell r="BQ49">
            <v>577</v>
          </cell>
          <cell r="BR49">
            <v>61.5</v>
          </cell>
          <cell r="BS49">
            <v>70.599999999999994</v>
          </cell>
          <cell r="BT49">
            <v>403</v>
          </cell>
          <cell r="BU49">
            <v>51.8</v>
          </cell>
          <cell r="BV49">
            <v>44</v>
          </cell>
          <cell r="BW49">
            <v>177.2</v>
          </cell>
          <cell r="BX49">
            <v>164</v>
          </cell>
          <cell r="BY49">
            <v>8.8000000000000007</v>
          </cell>
          <cell r="BZ49">
            <v>4.4000000000000004</v>
          </cell>
          <cell r="CA49">
            <v>92.9</v>
          </cell>
          <cell r="CB49">
            <v>2904.2</v>
          </cell>
          <cell r="CC49">
            <v>2692</v>
          </cell>
          <cell r="CD49">
            <v>212.2</v>
          </cell>
          <cell r="CE49">
            <v>254</v>
          </cell>
          <cell r="CF49">
            <v>20</v>
          </cell>
          <cell r="CG49">
            <v>43.2</v>
          </cell>
          <cell r="CH49">
            <v>133.69999999999999</v>
          </cell>
          <cell r="CI49">
            <v>52.2</v>
          </cell>
          <cell r="CJ49">
            <v>57.2</v>
          </cell>
          <cell r="CK49">
            <v>56.5</v>
          </cell>
          <cell r="CL49">
            <v>0</v>
          </cell>
          <cell r="CM49">
            <v>313.5</v>
          </cell>
          <cell r="CN49">
            <v>0</v>
          </cell>
          <cell r="CO49">
            <v>0</v>
          </cell>
          <cell r="CP49">
            <v>0</v>
          </cell>
          <cell r="CQ49">
            <v>107.5</v>
          </cell>
          <cell r="CR49">
            <v>67</v>
          </cell>
          <cell r="CS49">
            <v>143.19999999999999</v>
          </cell>
          <cell r="CT49">
            <v>38</v>
          </cell>
          <cell r="CU49">
            <v>19.8</v>
          </cell>
          <cell r="CV49">
            <v>16.399999999999999</v>
          </cell>
          <cell r="CW49">
            <v>109.8</v>
          </cell>
          <cell r="CX49">
            <v>484.8</v>
          </cell>
          <cell r="CY49">
            <v>106.3</v>
          </cell>
        </row>
        <row r="50">
          <cell r="A50" t="str">
            <v>No transmission transformers</v>
          </cell>
          <cell r="B50" t="str">
            <v>NTRST</v>
          </cell>
          <cell r="C50">
            <v>2002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2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2</v>
          </cell>
          <cell r="AS50">
            <v>263</v>
          </cell>
          <cell r="AT50">
            <v>0</v>
          </cell>
          <cell r="AU50">
            <v>0</v>
          </cell>
          <cell r="AV50">
            <v>23</v>
          </cell>
          <cell r="AW50">
            <v>0</v>
          </cell>
          <cell r="AX50">
            <v>3</v>
          </cell>
          <cell r="AY50">
            <v>0</v>
          </cell>
          <cell r="AZ50">
            <v>14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14</v>
          </cell>
          <cell r="CC50">
            <v>14</v>
          </cell>
          <cell r="CD50">
            <v>0</v>
          </cell>
          <cell r="CE50">
            <v>8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2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8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2002</v>
          </cell>
          <cell r="D51">
            <v>4</v>
          </cell>
          <cell r="E51">
            <v>39</v>
          </cell>
          <cell r="F51">
            <v>23</v>
          </cell>
          <cell r="G51">
            <v>0</v>
          </cell>
          <cell r="H51">
            <v>4</v>
          </cell>
          <cell r="I51">
            <v>44</v>
          </cell>
          <cell r="J51">
            <v>11</v>
          </cell>
          <cell r="K51">
            <v>6</v>
          </cell>
          <cell r="L51">
            <v>0</v>
          </cell>
          <cell r="M51">
            <v>27</v>
          </cell>
          <cell r="N51">
            <v>4</v>
          </cell>
          <cell r="O51">
            <v>11</v>
          </cell>
          <cell r="P51">
            <v>1</v>
          </cell>
          <cell r="Q51">
            <v>0</v>
          </cell>
          <cell r="R51">
            <v>0</v>
          </cell>
          <cell r="S51">
            <v>104</v>
          </cell>
          <cell r="T51">
            <v>32</v>
          </cell>
          <cell r="U51">
            <v>10</v>
          </cell>
          <cell r="V51">
            <v>0</v>
          </cell>
          <cell r="W51">
            <v>8</v>
          </cell>
          <cell r="X51">
            <v>11</v>
          </cell>
          <cell r="Y51">
            <v>70</v>
          </cell>
          <cell r="Z51">
            <v>0</v>
          </cell>
          <cell r="AA51">
            <v>0</v>
          </cell>
          <cell r="AB51">
            <v>0</v>
          </cell>
          <cell r="AC51">
            <v>37</v>
          </cell>
          <cell r="AD51">
            <v>0</v>
          </cell>
          <cell r="AE51">
            <v>0</v>
          </cell>
          <cell r="AF51">
            <v>0</v>
          </cell>
          <cell r="AG51">
            <v>1</v>
          </cell>
          <cell r="AH51">
            <v>0</v>
          </cell>
          <cell r="AI51">
            <v>0</v>
          </cell>
          <cell r="AJ51">
            <v>18</v>
          </cell>
          <cell r="AK51">
            <v>72</v>
          </cell>
          <cell r="AL51">
            <v>0</v>
          </cell>
          <cell r="AM51">
            <v>68</v>
          </cell>
          <cell r="AN51">
            <v>68</v>
          </cell>
          <cell r="AO51">
            <v>0</v>
          </cell>
          <cell r="AP51">
            <v>0</v>
          </cell>
          <cell r="AQ51">
            <v>3</v>
          </cell>
          <cell r="AR51">
            <v>26</v>
          </cell>
          <cell r="AS51">
            <v>1680</v>
          </cell>
          <cell r="AT51">
            <v>0</v>
          </cell>
          <cell r="AU51">
            <v>0</v>
          </cell>
          <cell r="AV51">
            <v>137</v>
          </cell>
          <cell r="AW51">
            <v>15</v>
          </cell>
          <cell r="AX51">
            <v>0</v>
          </cell>
          <cell r="AY51">
            <v>34</v>
          </cell>
          <cell r="AZ51">
            <v>7</v>
          </cell>
          <cell r="BA51">
            <v>0</v>
          </cell>
          <cell r="BB51">
            <v>7</v>
          </cell>
          <cell r="BC51">
            <v>45</v>
          </cell>
          <cell r="BD51">
            <v>0</v>
          </cell>
          <cell r="BE51">
            <v>6</v>
          </cell>
          <cell r="BF51">
            <v>0</v>
          </cell>
          <cell r="BG51">
            <v>99</v>
          </cell>
          <cell r="BH51">
            <v>99</v>
          </cell>
          <cell r="BI51">
            <v>0</v>
          </cell>
          <cell r="BJ51">
            <v>9</v>
          </cell>
          <cell r="BK51">
            <v>0</v>
          </cell>
          <cell r="BL51">
            <v>9</v>
          </cell>
          <cell r="BM51">
            <v>32</v>
          </cell>
          <cell r="BN51">
            <v>14</v>
          </cell>
          <cell r="BO51">
            <v>20</v>
          </cell>
          <cell r="BP51">
            <v>0</v>
          </cell>
          <cell r="BQ51">
            <v>38</v>
          </cell>
          <cell r="BR51">
            <v>0</v>
          </cell>
          <cell r="BS51">
            <v>0</v>
          </cell>
          <cell r="BT51">
            <v>16</v>
          </cell>
          <cell r="BU51">
            <v>11</v>
          </cell>
          <cell r="BV51">
            <v>5</v>
          </cell>
          <cell r="BW51">
            <v>39</v>
          </cell>
          <cell r="BX51">
            <v>37</v>
          </cell>
          <cell r="BY51">
            <v>2</v>
          </cell>
          <cell r="BZ51">
            <v>0</v>
          </cell>
          <cell r="CA51">
            <v>7</v>
          </cell>
          <cell r="CB51">
            <v>24</v>
          </cell>
          <cell r="CC51">
            <v>16</v>
          </cell>
          <cell r="CD51">
            <v>8</v>
          </cell>
          <cell r="CE51">
            <v>33</v>
          </cell>
          <cell r="CF51">
            <v>5</v>
          </cell>
          <cell r="CG51">
            <v>9</v>
          </cell>
          <cell r="CH51">
            <v>0</v>
          </cell>
          <cell r="CI51">
            <v>0</v>
          </cell>
          <cell r="CJ51">
            <v>33</v>
          </cell>
          <cell r="CK51">
            <v>5</v>
          </cell>
          <cell r="CL51">
            <v>0</v>
          </cell>
          <cell r="CM51">
            <v>63</v>
          </cell>
          <cell r="CN51">
            <v>0</v>
          </cell>
          <cell r="CO51">
            <v>0</v>
          </cell>
          <cell r="CP51">
            <v>0</v>
          </cell>
          <cell r="CQ51">
            <v>3</v>
          </cell>
          <cell r="CR51">
            <v>32</v>
          </cell>
          <cell r="CS51">
            <v>0</v>
          </cell>
          <cell r="CT51">
            <v>0</v>
          </cell>
          <cell r="CU51">
            <v>4</v>
          </cell>
          <cell r="CV51">
            <v>0</v>
          </cell>
          <cell r="CW51">
            <v>29</v>
          </cell>
          <cell r="CX51">
            <v>12</v>
          </cell>
          <cell r="CY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2002</v>
          </cell>
          <cell r="D52">
            <v>324</v>
          </cell>
          <cell r="E52">
            <v>8602</v>
          </cell>
          <cell r="F52">
            <v>4524</v>
          </cell>
          <cell r="G52">
            <v>2631</v>
          </cell>
          <cell r="H52">
            <v>3034</v>
          </cell>
          <cell r="I52">
            <v>8332</v>
          </cell>
          <cell r="J52">
            <v>6540</v>
          </cell>
          <cell r="K52">
            <v>751</v>
          </cell>
          <cell r="L52">
            <v>1</v>
          </cell>
          <cell r="M52">
            <v>3446</v>
          </cell>
          <cell r="N52">
            <v>239</v>
          </cell>
          <cell r="O52">
            <v>1958</v>
          </cell>
          <cell r="P52">
            <v>257</v>
          </cell>
          <cell r="Q52">
            <v>66</v>
          </cell>
          <cell r="R52">
            <v>1471</v>
          </cell>
          <cell r="S52">
            <v>24406</v>
          </cell>
          <cell r="T52">
            <v>6383</v>
          </cell>
          <cell r="U52">
            <v>1563</v>
          </cell>
          <cell r="V52">
            <v>605</v>
          </cell>
          <cell r="W52">
            <v>2959</v>
          </cell>
          <cell r="X52">
            <v>2418</v>
          </cell>
          <cell r="Y52">
            <v>2390</v>
          </cell>
          <cell r="Z52">
            <v>788</v>
          </cell>
          <cell r="AA52">
            <v>113</v>
          </cell>
          <cell r="AB52">
            <v>4559</v>
          </cell>
          <cell r="AC52">
            <v>5484</v>
          </cell>
          <cell r="AD52">
            <v>0</v>
          </cell>
          <cell r="AE52">
            <v>0</v>
          </cell>
          <cell r="AF52">
            <v>1485</v>
          </cell>
          <cell r="AG52">
            <v>5003</v>
          </cell>
          <cell r="AH52">
            <v>0</v>
          </cell>
          <cell r="AI52">
            <v>0</v>
          </cell>
          <cell r="AJ52">
            <v>6279</v>
          </cell>
          <cell r="AK52">
            <v>3424</v>
          </cell>
          <cell r="AL52">
            <v>593</v>
          </cell>
          <cell r="AM52">
            <v>23063</v>
          </cell>
          <cell r="AN52">
            <v>17238</v>
          </cell>
          <cell r="AO52">
            <v>5825</v>
          </cell>
          <cell r="AP52">
            <v>172</v>
          </cell>
          <cell r="AQ52">
            <v>730</v>
          </cell>
          <cell r="AR52">
            <v>12422</v>
          </cell>
          <cell r="AS52">
            <v>516371</v>
          </cell>
          <cell r="AT52">
            <v>0</v>
          </cell>
          <cell r="AU52">
            <v>0</v>
          </cell>
          <cell r="AV52">
            <v>38377</v>
          </cell>
          <cell r="AW52">
            <v>2997</v>
          </cell>
          <cell r="AX52">
            <v>688</v>
          </cell>
          <cell r="AY52">
            <v>2200</v>
          </cell>
          <cell r="AZ52">
            <v>9042</v>
          </cell>
          <cell r="BA52">
            <v>590</v>
          </cell>
          <cell r="BB52">
            <v>1105</v>
          </cell>
          <cell r="BC52">
            <v>13978</v>
          </cell>
          <cell r="BD52">
            <v>1102</v>
          </cell>
          <cell r="BE52">
            <v>1070</v>
          </cell>
          <cell r="BF52">
            <v>4040</v>
          </cell>
          <cell r="BG52">
            <v>3556</v>
          </cell>
          <cell r="BH52">
            <v>2909</v>
          </cell>
          <cell r="BI52">
            <v>647</v>
          </cell>
          <cell r="BJ52">
            <v>8051</v>
          </cell>
          <cell r="BK52">
            <v>4046</v>
          </cell>
          <cell r="BL52">
            <v>4005</v>
          </cell>
          <cell r="BM52">
            <v>1778</v>
          </cell>
          <cell r="BN52">
            <v>4904</v>
          </cell>
          <cell r="BO52">
            <v>3890</v>
          </cell>
          <cell r="BP52">
            <v>725</v>
          </cell>
          <cell r="BQ52">
            <v>7350</v>
          </cell>
          <cell r="BR52">
            <v>1195</v>
          </cell>
          <cell r="BS52">
            <v>1657</v>
          </cell>
          <cell r="BT52">
            <v>5687</v>
          </cell>
          <cell r="BU52">
            <v>1592</v>
          </cell>
          <cell r="BV52">
            <v>688</v>
          </cell>
          <cell r="BW52">
            <v>5305</v>
          </cell>
          <cell r="BX52">
            <v>4943</v>
          </cell>
          <cell r="BY52">
            <v>231</v>
          </cell>
          <cell r="BZ52">
            <v>131</v>
          </cell>
          <cell r="CA52">
            <v>1999</v>
          </cell>
          <cell r="CB52">
            <v>30596</v>
          </cell>
          <cell r="CC52">
            <v>28394</v>
          </cell>
          <cell r="CD52">
            <v>2202</v>
          </cell>
          <cell r="CE52">
            <v>5500</v>
          </cell>
          <cell r="CF52">
            <v>425</v>
          </cell>
          <cell r="CG52">
            <v>960</v>
          </cell>
          <cell r="CH52">
            <v>870</v>
          </cell>
          <cell r="CI52">
            <v>1214</v>
          </cell>
          <cell r="CJ52">
            <v>6709</v>
          </cell>
          <cell r="CK52">
            <v>850</v>
          </cell>
          <cell r="CL52">
            <v>58808</v>
          </cell>
          <cell r="CM52">
            <v>14096</v>
          </cell>
          <cell r="CN52">
            <v>0</v>
          </cell>
          <cell r="CO52">
            <v>0</v>
          </cell>
          <cell r="CP52">
            <v>0</v>
          </cell>
          <cell r="CQ52">
            <v>1194</v>
          </cell>
          <cell r="CR52">
            <v>8549</v>
          </cell>
          <cell r="CS52">
            <v>2366</v>
          </cell>
          <cell r="CT52">
            <v>657</v>
          </cell>
          <cell r="CU52">
            <v>406</v>
          </cell>
          <cell r="CV52">
            <v>271</v>
          </cell>
          <cell r="CW52">
            <v>3279</v>
          </cell>
          <cell r="CX52">
            <v>4565</v>
          </cell>
          <cell r="CY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2002</v>
          </cell>
          <cell r="D53">
            <v>0</v>
          </cell>
          <cell r="E53">
            <v>0.64</v>
          </cell>
          <cell r="F53">
            <v>77</v>
          </cell>
          <cell r="G53">
            <v>65</v>
          </cell>
          <cell r="H53">
            <v>41</v>
          </cell>
          <cell r="I53">
            <v>69.61</v>
          </cell>
          <cell r="J53">
            <v>71.55</v>
          </cell>
          <cell r="K53">
            <v>71.34</v>
          </cell>
          <cell r="L53">
            <v>0</v>
          </cell>
          <cell r="M53">
            <v>70.650000000000006</v>
          </cell>
          <cell r="N53">
            <v>69.819999999999993</v>
          </cell>
          <cell r="O53">
            <v>75</v>
          </cell>
          <cell r="P53">
            <v>0</v>
          </cell>
          <cell r="Q53">
            <v>0</v>
          </cell>
          <cell r="R53">
            <v>66.400000000000006</v>
          </cell>
          <cell r="S53">
            <v>0</v>
          </cell>
          <cell r="T53">
            <v>82.2</v>
          </cell>
          <cell r="U53">
            <v>0.68</v>
          </cell>
          <cell r="V53">
            <v>0</v>
          </cell>
          <cell r="W53">
            <v>67.3</v>
          </cell>
          <cell r="X53">
            <v>88.9</v>
          </cell>
          <cell r="Y53">
            <v>58.71</v>
          </cell>
          <cell r="Z53">
            <v>70.099999999999994</v>
          </cell>
          <cell r="AA53">
            <v>1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66.069999999999993</v>
          </cell>
          <cell r="AG53">
            <v>0</v>
          </cell>
          <cell r="AH53">
            <v>0</v>
          </cell>
          <cell r="AI53">
            <v>0</v>
          </cell>
          <cell r="AJ53">
            <v>70.47</v>
          </cell>
          <cell r="AK53">
            <v>0</v>
          </cell>
          <cell r="AL53">
            <v>0</v>
          </cell>
          <cell r="AM53">
            <v>0</v>
          </cell>
          <cell r="AN53">
            <v>76.34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0.72</v>
          </cell>
          <cell r="AW53">
            <v>39.299999999999997</v>
          </cell>
          <cell r="AX53">
            <v>74.8</v>
          </cell>
          <cell r="AY53">
            <v>74</v>
          </cell>
          <cell r="AZ53">
            <v>72.5</v>
          </cell>
          <cell r="BA53" t="str">
            <v>0.72</v>
          </cell>
          <cell r="BB53">
            <v>0</v>
          </cell>
          <cell r="BC53">
            <v>70.900000000000006</v>
          </cell>
          <cell r="BD53">
            <v>67.92</v>
          </cell>
          <cell r="BE53">
            <v>87</v>
          </cell>
          <cell r="BF53">
            <v>0</v>
          </cell>
          <cell r="BG53">
            <v>0</v>
          </cell>
          <cell r="BH53">
            <v>0</v>
          </cell>
          <cell r="BI53">
            <v>69.5</v>
          </cell>
          <cell r="BJ53">
            <v>0</v>
          </cell>
          <cell r="BK53">
            <v>0</v>
          </cell>
          <cell r="BL53">
            <v>0.83</v>
          </cell>
          <cell r="BM53">
            <v>66.8</v>
          </cell>
          <cell r="BN53">
            <v>0.69</v>
          </cell>
          <cell r="BO53">
            <v>0.56999999999999995</v>
          </cell>
          <cell r="BP53">
            <v>0</v>
          </cell>
          <cell r="BQ53">
            <v>71.599999999999994</v>
          </cell>
          <cell r="BR53">
            <v>0</v>
          </cell>
          <cell r="BS53">
            <v>68.7</v>
          </cell>
          <cell r="BT53">
            <v>0</v>
          </cell>
          <cell r="BU53">
            <v>61.5</v>
          </cell>
          <cell r="BV53">
            <v>68.06</v>
          </cell>
          <cell r="BW53">
            <v>0</v>
          </cell>
          <cell r="BX53">
            <v>72.819999999999993</v>
          </cell>
          <cell r="BY53">
            <v>69.540000000000006</v>
          </cell>
          <cell r="BZ53">
            <v>67.989999999999995</v>
          </cell>
          <cell r="CA53">
            <v>52</v>
          </cell>
          <cell r="CB53">
            <v>66.81</v>
          </cell>
          <cell r="CC53">
            <v>66.81</v>
          </cell>
          <cell r="CD53">
            <v>67.069999999999993</v>
          </cell>
          <cell r="CE53">
            <v>75.099999999999994</v>
          </cell>
          <cell r="CF53">
            <v>69</v>
          </cell>
          <cell r="CG53">
            <v>0</v>
          </cell>
          <cell r="CH53">
            <v>8.66</v>
          </cell>
          <cell r="CI53">
            <v>0</v>
          </cell>
          <cell r="CJ53">
            <v>73.97</v>
          </cell>
          <cell r="CK53">
            <v>0</v>
          </cell>
          <cell r="CL53">
            <v>74.510000000000005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0.81</v>
          </cell>
          <cell r="CT53">
            <v>77.06</v>
          </cell>
          <cell r="CU53">
            <v>75.650000000000006</v>
          </cell>
          <cell r="CV53">
            <v>0</v>
          </cell>
          <cell r="CW53">
            <v>0</v>
          </cell>
          <cell r="CX53">
            <v>69.7</v>
          </cell>
          <cell r="CY53">
            <v>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  <sheetName val="Macro1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T UTILITY"/>
      <sheetName val="Comprehensive Analysis"/>
      <sheetName val="Chart Info"/>
      <sheetName val="Charts"/>
      <sheetName val="2-3 Charts (2)"/>
      <sheetName val="2-4 Dashboard"/>
      <sheetName val="Dashboard (w performance)"/>
      <sheetName val="ScoreCard Summary Report - FINA"/>
      <sheetName val="1. Overview-Utility Scores"/>
      <sheetName val="3-1. Analysis of Under-Earners"/>
      <sheetName val="3-2. Analysis of Over-earners"/>
      <sheetName val="4. Peer &amp; Size Group"/>
      <sheetName val="5. 2013 ROE"/>
      <sheetName val="5-1. Prior Years' ROE"/>
      <sheetName val="Under Over 2 Years"/>
      <sheetName val="6. By Peer Group"/>
      <sheetName val="7. By Utility Size (# customer)"/>
      <sheetName val="By Utility Size (total cost)"/>
      <sheetName val="8. Profitability Ratio"/>
      <sheetName val="9. Group I Inv + cost"/>
      <sheetName val="10. Group II Inv + cost"/>
      <sheetName val="11. Group III Inv + cost"/>
      <sheetName val="12. Group IV Inv + cost"/>
      <sheetName val="13. Group V Inv + cost"/>
      <sheetName val="14. 2013 ROE Staff Calculation"/>
      <sheetName val="15. 2013 ROE (July 31, 2014)"/>
      <sheetName val="16. Distribution Rev"/>
      <sheetName val="17. PP&amp;E"/>
      <sheetName val="18. 2012 Total Cost"/>
      <sheetName val="18. 2013 Total Cost"/>
      <sheetName val="19. OM&amp;A"/>
      <sheetName val="20. 2013 TB"/>
      <sheetName val="21. 2013 TB (raw)"/>
      <sheetName val="22. 2013 Distribution asset"/>
      <sheetName val="23. 2012 Distribution asset"/>
      <sheetName val="24. 2011 Distribution Asset"/>
      <sheetName val="25. 2011 Investment + OM&amp;A"/>
      <sheetName val="26. 06-12 Profitability Ratio"/>
      <sheetName val="27. Total Customer Numbers Q4"/>
      <sheetName val="ROE Summary_Jun 17"/>
      <sheetName val="28. Info frm last COS"/>
      <sheetName val="29. next Rebasing"/>
      <sheetName val="30. EnWin PPE adjustment"/>
      <sheetName val="31. Enersource PPE adj"/>
      <sheetName val="32. PowerStream PPE adj"/>
      <sheetName val="33. Horizon PPE adj"/>
      <sheetName val="34. Guelph PPE adj"/>
      <sheetName val="35. OE - SR - SAIDI"/>
      <sheetName val="36. OE - SR - SAIFI"/>
      <sheetName val="37. AFS vs. TB overview"/>
      <sheetName val="Halton HIlls"/>
      <sheetName val="FP - FR - Leverage  - 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 County Power Inc.</v>
          </cell>
        </row>
        <row r="6">
          <cell r="A6" t="str">
            <v>Brantford Power Inc.</v>
          </cell>
        </row>
        <row r="7">
          <cell r="A7" t="str">
            <v>Burlington Hydro Inc.</v>
          </cell>
        </row>
        <row r="8">
          <cell r="A8" t="str">
            <v>Cambridge and North Dumfries Hydro Inc.</v>
          </cell>
        </row>
        <row r="9">
          <cell r="A9" t="str">
            <v>Canadian Niagara Power Inc.</v>
          </cell>
        </row>
        <row r="10">
          <cell r="A10" t="str">
            <v>Centre Wellington Hydro Ltd.</v>
          </cell>
        </row>
        <row r="11">
          <cell r="A11" t="str">
            <v>Chapleau Public Utilities Corporation</v>
          </cell>
        </row>
        <row r="12">
          <cell r="A12" t="str">
            <v>COLLUS PowerStream Corp.</v>
          </cell>
        </row>
        <row r="13">
          <cell r="A13" t="str">
            <v>Cooperative Hydro Embrun Inc.</v>
          </cell>
        </row>
        <row r="14">
          <cell r="A14" t="str">
            <v>E.L.K. Energy Inc.</v>
          </cell>
        </row>
        <row r="15">
          <cell r="A15" t="str">
            <v>Enersource Hydro Mississauga Inc.</v>
          </cell>
        </row>
        <row r="16">
          <cell r="A16" t="str">
            <v>Entegrus Powerlines Inc.</v>
          </cell>
        </row>
        <row r="17">
          <cell r="A17" t="str">
            <v>ENWIN Utilities Ltd.</v>
          </cell>
        </row>
        <row r="18">
          <cell r="A18" t="str">
            <v>Erie Thames Powerlines Corporation</v>
          </cell>
        </row>
        <row r="19">
          <cell r="A19" t="str">
            <v>Espanola Regional Hydro Distribution Corporation</v>
          </cell>
        </row>
        <row r="20">
          <cell r="A20" t="str">
            <v>Essex Powerlines Corporation</v>
          </cell>
        </row>
        <row r="21">
          <cell r="A21" t="str">
            <v>Festival Hydro Inc.</v>
          </cell>
        </row>
        <row r="22">
          <cell r="A22" t="str">
            <v>Fort Frances Power Corporation</v>
          </cell>
        </row>
        <row r="23">
          <cell r="A23" t="str">
            <v>Greater Sudbury Hydro Inc.</v>
          </cell>
        </row>
        <row r="24">
          <cell r="A24" t="str">
            <v>Grimsby Power Incorporated</v>
          </cell>
        </row>
        <row r="25">
          <cell r="A25" t="str">
            <v>Guelph Hydro Electric Systems Inc.</v>
          </cell>
        </row>
        <row r="26">
          <cell r="A26" t="str">
            <v>Haldimand County Hydro Inc.</v>
          </cell>
        </row>
        <row r="27">
          <cell r="A27" t="str">
            <v>Halton Hills Hydro Inc.</v>
          </cell>
        </row>
        <row r="28">
          <cell r="A28" t="str">
            <v>Hearst Power Distribution Company Limited</v>
          </cell>
        </row>
        <row r="29">
          <cell r="A29" t="str">
            <v>Horizon Utilities Corporation</v>
          </cell>
        </row>
        <row r="30">
          <cell r="A30" t="str">
            <v>Hydro 2000 Inc.</v>
          </cell>
        </row>
        <row r="31">
          <cell r="A31" t="str">
            <v>Hydro Hawkesbury Inc.</v>
          </cell>
        </row>
        <row r="32">
          <cell r="A32" t="str">
            <v>Hydro One Brampton Networks Inc.</v>
          </cell>
        </row>
        <row r="33">
          <cell r="A33" t="str">
            <v>Hydro One Networks Inc.</v>
          </cell>
        </row>
        <row r="34">
          <cell r="A34" t="str">
            <v>Hydro Ottawa Limited</v>
          </cell>
        </row>
        <row r="35">
          <cell r="A35" t="str">
            <v>Innisfil Hydro Distribution Systems Limited</v>
          </cell>
        </row>
        <row r="36">
          <cell r="A36" t="str">
            <v>Kenora Hydro Electric Corporation Ltd.</v>
          </cell>
        </row>
        <row r="37">
          <cell r="A37" t="str">
            <v>Kingston Hydro Corporation</v>
          </cell>
        </row>
        <row r="38">
          <cell r="A38" t="str">
            <v>Kitchener-Wilmot Hydro Inc.</v>
          </cell>
        </row>
        <row r="39">
          <cell r="A39" t="str">
            <v>Lakefront Utilities Inc.</v>
          </cell>
        </row>
        <row r="40">
          <cell r="A40" t="str">
            <v>Lakeland Power Distribution Ltd.</v>
          </cell>
        </row>
        <row r="41">
          <cell r="A41" t="str">
            <v>London Hydro Inc.</v>
          </cell>
        </row>
        <row r="42">
          <cell r="A42" t="str">
            <v>Midland Power Utility Corporation</v>
          </cell>
        </row>
        <row r="43">
          <cell r="A43" t="str">
            <v>Milton Hydro Distribution Inc.</v>
          </cell>
        </row>
        <row r="44">
          <cell r="A44" t="str">
            <v>Newmarket-Tay Power Distribution Ltd.</v>
          </cell>
        </row>
        <row r="45">
          <cell r="A45" t="str">
            <v>Niagara Peninsula Energy Inc.</v>
          </cell>
        </row>
        <row r="46">
          <cell r="A46" t="str">
            <v>Niagara-On-The-Lake Hydro Inc.</v>
          </cell>
        </row>
        <row r="47">
          <cell r="A47" t="str">
            <v>Norfolk Power Distribution Inc.</v>
          </cell>
        </row>
        <row r="48">
          <cell r="A48" t="str">
            <v>North Bay Hydro Distribution Limited</v>
          </cell>
        </row>
        <row r="49">
          <cell r="A49" t="str">
            <v>Northern Ontario Wires Inc.</v>
          </cell>
        </row>
        <row r="50">
          <cell r="A50" t="str">
            <v>Oakville Hydro Electricity Distribution Inc.</v>
          </cell>
        </row>
        <row r="51">
          <cell r="A51" t="str">
            <v>Orangeville Hydro Limited</v>
          </cell>
        </row>
        <row r="52">
          <cell r="A52" t="str">
            <v>Orillia Power Distribution Corporation</v>
          </cell>
        </row>
        <row r="53">
          <cell r="A53" t="str">
            <v>Oshawa PUC Networks Inc.</v>
          </cell>
        </row>
        <row r="54">
          <cell r="A54" t="str">
            <v>Ottawa River Power Corporation</v>
          </cell>
        </row>
        <row r="55">
          <cell r="A55" t="str">
            <v>Parry Sound Power Corporation</v>
          </cell>
        </row>
        <row r="56">
          <cell r="A56" t="str">
            <v>Peterborough Distribution Incorporated</v>
          </cell>
        </row>
        <row r="57">
          <cell r="A57" t="str">
            <v>PowerStream Inc.</v>
          </cell>
        </row>
        <row r="58">
          <cell r="A58" t="str">
            <v>PUC Distribution Inc.</v>
          </cell>
        </row>
        <row r="59">
          <cell r="A59" t="str">
            <v>Renfrew Hydro Inc.</v>
          </cell>
        </row>
        <row r="60">
          <cell r="A60" t="str">
            <v>Rideau St. Lawrence Distribution Inc.</v>
          </cell>
        </row>
        <row r="61">
          <cell r="A61" t="str">
            <v>Sioux Lookout Hydro Inc.</v>
          </cell>
        </row>
        <row r="62">
          <cell r="A62" t="str">
            <v>St. Thomas Energy Inc.</v>
          </cell>
        </row>
        <row r="63">
          <cell r="A63" t="str">
            <v>Thunder Bay Hydro Electricity Distribution Inc.</v>
          </cell>
        </row>
        <row r="64">
          <cell r="A64" t="str">
            <v>Tillsonburg Hydro Inc.</v>
          </cell>
        </row>
        <row r="65">
          <cell r="A65" t="str">
            <v>Toronto Hydro-Electric System Limited</v>
          </cell>
        </row>
        <row r="66">
          <cell r="A66" t="str">
            <v>Veridian Connections Inc.</v>
          </cell>
        </row>
        <row r="67">
          <cell r="A67" t="str">
            <v>Wasaga Distribution Inc.</v>
          </cell>
        </row>
        <row r="68">
          <cell r="A68" t="str">
            <v>Waterloo North Hydro Inc.</v>
          </cell>
        </row>
        <row r="69">
          <cell r="A69" t="str">
            <v>Welland Hydro-Electric System Corp.</v>
          </cell>
        </row>
        <row r="70">
          <cell r="A70" t="str">
            <v>Wellington North Power Inc.</v>
          </cell>
        </row>
        <row r="71">
          <cell r="A71" t="str">
            <v>West Coast Huron Energy Inc.</v>
          </cell>
        </row>
        <row r="72">
          <cell r="A72" t="str">
            <v>Westario Power Inc.</v>
          </cell>
        </row>
        <row r="73">
          <cell r="A73" t="str">
            <v>Whitby Hydro Electric Corporation</v>
          </cell>
        </row>
        <row r="74">
          <cell r="A74" t="str">
            <v>Woodstock Hydro Services Inc.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 of Terms"/>
      <sheetName val="Lists"/>
      <sheetName val="Cost per Customer"/>
      <sheetName val="2005 data"/>
      <sheetName val="2004 data"/>
      <sheetName val="2003 data"/>
      <sheetName val="2002 data"/>
      <sheetName val="2006 data"/>
      <sheetName val="2007 data"/>
      <sheetName val="Distribution Rev 2008"/>
      <sheetName val="2008 data"/>
      <sheetName val="2009 data"/>
      <sheetName val="2010 data"/>
      <sheetName val="Gas Distributors"/>
      <sheetName val="Large Customers 2008"/>
      <sheetName val="Total Scoring "/>
      <sheetName val="NOTES "/>
      <sheetName val="Scoring of Regulatory Return"/>
      <sheetName val="Scoring of Current Ratio"/>
      <sheetName val="Total OM&amp;A Per Customer"/>
      <sheetName val="Chosen for Rebasing 2009"/>
      <sheetName val="Reg Return 3 ways"/>
      <sheetName val="Overearners for 2010"/>
    </sheetNames>
    <sheetDataSet>
      <sheetData sheetId="0"/>
      <sheetData sheetId="1" refreshError="1">
        <row r="4">
          <cell r="A4" t="str">
            <v>Wholesale MWh</v>
          </cell>
        </row>
        <row r="5">
          <cell r="A5" t="str">
            <v>Total Circuit Kms Of Line</v>
          </cell>
        </row>
        <row r="6">
          <cell r="A6" t="str">
            <v>Total Number of Customers</v>
          </cell>
        </row>
        <row r="7">
          <cell r="A7" t="str">
            <v>Total Service Area (km)</v>
          </cell>
        </row>
      </sheetData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"/>
      <sheetName val="Macro1"/>
    </sheetNames>
    <sheetDataSet>
      <sheetData sheetId="0" refreshError="1"/>
      <sheetData sheetId="1">
        <row r="63">
          <cell r="A63" t="str">
            <v>Recover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 Complaints - Summary (2)"/>
      <sheetName val="2010 Customers"/>
      <sheetName val="2010 Complaints - Raw Data"/>
      <sheetName val="Total Complaints 07-10"/>
      <sheetName val="2010 Complaints - Summary"/>
      <sheetName val="Scatter Plots"/>
      <sheetName val="Graphs - by category"/>
      <sheetName val="Large LDCs - Trending &amp; risk"/>
      <sheetName val="Large - Content + Graphs"/>
      <sheetName val="Medium LDCs -trending &amp; risk "/>
      <sheetName val="2010 Complaints - Large"/>
      <sheetName val="2010 Complaints - Med"/>
      <sheetName val="Med - Content + Graphs"/>
      <sheetName val="2010 Complaints - Small"/>
      <sheetName val="Small Utilities - trend &amp; risk "/>
      <sheetName val="Small - Content + Graphs"/>
      <sheetName val="Macro1"/>
      <sheetName val="Distribution Revenue by Source"/>
    </sheetNames>
    <sheetDataSet>
      <sheetData sheetId="0" refreshError="1"/>
      <sheetData sheetId="1"/>
      <sheetData sheetId="2">
        <row r="6">
          <cell r="B6" t="str">
            <v>Algoma Power Inc.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A1" t="str">
            <v>Macro1</v>
          </cell>
        </row>
        <row r="8">
          <cell r="A8" t="str">
            <v>Macro2</v>
          </cell>
        </row>
        <row r="15">
          <cell r="A15" t="str">
            <v>Macro3</v>
          </cell>
        </row>
        <row r="22">
          <cell r="A22" t="str">
            <v>Macro4</v>
          </cell>
        </row>
        <row r="29">
          <cell r="A29" t="str">
            <v>Macro5</v>
          </cell>
        </row>
        <row r="36">
          <cell r="A36" t="str">
            <v>Macro6</v>
          </cell>
        </row>
        <row r="43">
          <cell r="A43" t="str">
            <v>Macro7</v>
          </cell>
        </row>
      </sheetData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"/>
      <sheetName val="Macro1"/>
    </sheetNames>
    <sheetDataSet>
      <sheetData sheetId="0" refreshError="1"/>
      <sheetData sheetId="1">
        <row r="63">
          <cell r="A63" t="str">
            <v>Recover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PAGE"/>
      <sheetName val="for UO min&amp;max"/>
      <sheetName val="Summary - Underearners"/>
      <sheetName val="Summary - Overearners"/>
      <sheetName val="UO Chart Info Entry"/>
      <sheetName val="Underearner ROE Profitability"/>
      <sheetName val="Overearner ROE Profitability"/>
      <sheetName val="UO Charts"/>
      <sheetName val="UO Scorecard Inv Dashboard"/>
      <sheetName val="customers"/>
      <sheetName val="MULTIPLE UTILITIES"/>
      <sheetName val="LEGENDS"/>
      <sheetName val="multi Chart Info"/>
      <sheetName val="regulatory &amp; Profitability"/>
      <sheetName val="multi Other charts"/>
      <sheetName val="multi chart plot - Size"/>
      <sheetName val="multi Scorecard Dashboard"/>
      <sheetName val="multi Size Inv &amp; Rel Dashboard"/>
      <sheetName val="Size - Chart1 Info"/>
      <sheetName val="Size - Chart2 Info"/>
      <sheetName val="Size - Chart3 Info"/>
      <sheetName val="Size - Chart4 Info"/>
      <sheetName val="Size - Chart5 Info"/>
      <sheetName val="Size - Chart6 Info"/>
      <sheetName val="ONE UTILITY"/>
      <sheetName val="One Chart Info"/>
      <sheetName val="Comprehensive Analysis"/>
      <sheetName val="One Charts - Size"/>
      <sheetName val="One Dashboard"/>
      <sheetName val="1. Overview-Utility Scores"/>
      <sheetName val="2. Peer &amp; Size Group"/>
      <sheetName val="3. 2012 - 2014 ROE"/>
      <sheetName val="4. By Peer Group"/>
      <sheetName val="5. By Utility Size (# customer)"/>
      <sheetName val="6. Profitability Ratio"/>
      <sheetName val="7. Group I Inv + cost"/>
      <sheetName val="8. Group II Inv + cost"/>
      <sheetName val="9. Group III Inv + cost"/>
      <sheetName val="10. Group IV Inv + cost"/>
      <sheetName val="11. Group V Inv + cost"/>
      <sheetName val="12. 2014 ROE Staff Calculation"/>
      <sheetName val="13. Distribution asset"/>
      <sheetName val="14. PP&amp;E"/>
      <sheetName val="15. 2014 Total Cost"/>
      <sheetName val="16. 2014 TB"/>
      <sheetName val="17. ROE"/>
      <sheetName val="18. scorecard info"/>
      <sheetName val="19. 2011 Investment + OM&amp;A"/>
      <sheetName val="20. Past Profitability Ratio"/>
      <sheetName val="21. Total Customer Numbers Q4"/>
      <sheetName val="22. Info frm last COS"/>
      <sheetName val="23. next Rebasing"/>
      <sheetName val="24. EnWin PPE adjustment"/>
      <sheetName val="25. Enersource PPE adj"/>
      <sheetName val="26. PowerStream PPE adj"/>
      <sheetName val="27. Horizon PPE adj"/>
      <sheetName val="28. Guelph PPE adj"/>
      <sheetName val="29. Halton Hills PPE adj"/>
      <sheetName val="30. OE - SR - SAIDI"/>
      <sheetName val="31. OE - SR - SAIFI"/>
      <sheetName val="34. net dist asset add size"/>
      <sheetName val="35. % accum depn size"/>
      <sheetName val="36. dist asset % size"/>
      <sheetName val="37. net dist PP&amp;E size"/>
      <sheetName val="38. total cost size"/>
      <sheetName val="39. OM&amp;A size"/>
      <sheetName val="40. net dist asset add peer"/>
      <sheetName val="41. % accum depn peer"/>
      <sheetName val="42. dist asset % peer"/>
      <sheetName val="43. net dist PP&amp;E peer"/>
      <sheetName val="44. total cost peer"/>
      <sheetName val="45. OM&amp;A peer"/>
    </sheetNames>
    <sheetDataSet>
      <sheetData sheetId="0">
        <row r="3">
          <cell r="I3">
            <v>2014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726E4-AB18-4712-AA71-236EBC0B5493}">
  <dimension ref="A2:Y62"/>
  <sheetViews>
    <sheetView showGridLines="0" workbookViewId="0">
      <pane xSplit="3" ySplit="10" topLeftCell="D32" activePane="bottomRight" state="frozen"/>
      <selection activeCell="U54" sqref="U54"/>
      <selection pane="topRight" activeCell="U54" sqref="U54"/>
      <selection pane="bottomLeft" activeCell="U54" sqref="U54"/>
      <selection pane="bottomRight" activeCell="D47" sqref="D47"/>
    </sheetView>
  </sheetViews>
  <sheetFormatPr defaultColWidth="9.109375" defaultRowHeight="12" x14ac:dyDescent="0.25"/>
  <cols>
    <col min="1" max="1" width="4.5546875" style="2" bestFit="1" customWidth="1"/>
    <col min="2" max="2" width="6.44140625" style="2" customWidth="1"/>
    <col min="3" max="3" width="48" style="1" bestFit="1" customWidth="1"/>
    <col min="4" max="4" width="12.88671875" style="1" customWidth="1"/>
    <col min="5" max="5" width="11.21875" style="1" customWidth="1"/>
    <col min="6" max="6" width="7.6640625" style="1" customWidth="1"/>
    <col min="7" max="7" width="12.88671875" style="1" customWidth="1"/>
    <col min="8" max="8" width="5.5546875" style="2" customWidth="1"/>
    <col min="9" max="9" width="12.88671875" style="1" customWidth="1"/>
    <col min="10" max="10" width="9" style="1" customWidth="1"/>
    <col min="11" max="11" width="7.6640625" style="1" customWidth="1"/>
    <col min="12" max="12" width="12" style="1" customWidth="1"/>
    <col min="13" max="13" width="10.5546875" style="1" customWidth="1"/>
    <col min="14" max="14" width="9.109375" style="1" customWidth="1"/>
    <col min="15" max="15" width="5.88671875" style="1" customWidth="1"/>
    <col min="16" max="16" width="5.44140625" style="1" bestFit="1" customWidth="1"/>
    <col min="17" max="17" width="37.5546875" style="1" bestFit="1" customWidth="1"/>
    <col min="18" max="18" width="11.21875" style="1" bestFit="1" customWidth="1"/>
    <col min="19" max="19" width="9.5546875" style="1" bestFit="1" customWidth="1"/>
    <col min="20" max="20" width="10" style="1" bestFit="1" customWidth="1"/>
    <col min="21" max="21" width="10.6640625" style="1" customWidth="1"/>
    <col min="22" max="22" width="11.6640625" style="1" customWidth="1"/>
    <col min="23" max="23" width="5.6640625" style="1" customWidth="1"/>
    <col min="24" max="24" width="10" style="1" bestFit="1" customWidth="1"/>
    <col min="25" max="25" width="12.44140625" style="1" customWidth="1"/>
    <col min="26" max="16384" width="9.109375" style="1"/>
  </cols>
  <sheetData>
    <row r="2" spans="1:25" ht="21" x14ac:dyDescent="0.4">
      <c r="A2" s="106" t="s">
        <v>84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R2" s="53" t="s">
        <v>75</v>
      </c>
      <c r="S2" s="53"/>
      <c r="T2" s="53"/>
      <c r="U2" s="53"/>
      <c r="V2" s="53"/>
      <c r="W2" s="53"/>
      <c r="X2" s="53"/>
      <c r="Y2" s="53"/>
    </row>
    <row r="4" spans="1:25" ht="15.6" x14ac:dyDescent="0.3">
      <c r="D4" s="107" t="s">
        <v>73</v>
      </c>
      <c r="E4" s="107"/>
      <c r="F4" s="45" t="s">
        <v>76</v>
      </c>
      <c r="S4" s="57" t="s">
        <v>73</v>
      </c>
      <c r="T4" s="45" t="str">
        <f>F4</f>
        <v>ASPE</v>
      </c>
    </row>
    <row r="5" spans="1:25" ht="15.6" x14ac:dyDescent="0.3">
      <c r="E5" s="57" t="s">
        <v>74</v>
      </c>
      <c r="F5" s="45">
        <v>2021</v>
      </c>
      <c r="S5" s="57" t="s">
        <v>74</v>
      </c>
      <c r="T5" s="45">
        <f>F5</f>
        <v>2021</v>
      </c>
    </row>
    <row r="7" spans="1:25" x14ac:dyDescent="0.25">
      <c r="D7" s="108"/>
      <c r="E7" s="108"/>
      <c r="F7" s="108"/>
      <c r="G7" s="108"/>
      <c r="H7" s="108"/>
    </row>
    <row r="9" spans="1:25" x14ac:dyDescent="0.25">
      <c r="D9" s="109" t="s">
        <v>7</v>
      </c>
      <c r="E9" s="109"/>
      <c r="F9" s="109"/>
      <c r="G9" s="109"/>
      <c r="I9" s="109" t="s">
        <v>8</v>
      </c>
      <c r="J9" s="109"/>
      <c r="K9" s="109"/>
      <c r="L9" s="109"/>
    </row>
    <row r="10" spans="1:25" s="5" customFormat="1" ht="24" x14ac:dyDescent="0.3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x14ac:dyDescent="0.25">
      <c r="A11" s="104" t="s">
        <v>38</v>
      </c>
      <c r="B11" s="104"/>
      <c r="C11" s="104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O11" s="104" t="s">
        <v>38</v>
      </c>
      <c r="P11" s="104"/>
      <c r="Q11" s="104"/>
      <c r="R11" s="59" t="s">
        <v>51</v>
      </c>
      <c r="S11" s="59" t="s">
        <v>52</v>
      </c>
      <c r="T11" s="59" t="s">
        <v>53</v>
      </c>
      <c r="U11" s="59" t="s">
        <v>54</v>
      </c>
      <c r="V11" s="59" t="s">
        <v>85</v>
      </c>
      <c r="W11" s="59" t="s">
        <v>55</v>
      </c>
      <c r="X11" s="59" t="s">
        <v>56</v>
      </c>
      <c r="Y11" s="59" t="s">
        <v>86</v>
      </c>
    </row>
    <row r="12" spans="1:25" x14ac:dyDescent="0.25">
      <c r="A12" s="56"/>
      <c r="B12" s="56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>
        <v>0</v>
      </c>
      <c r="I12" s="32">
        <v>0</v>
      </c>
      <c r="J12" s="30">
        <f>Y12</f>
        <v>0</v>
      </c>
      <c r="K12" s="32">
        <v>0</v>
      </c>
      <c r="L12" s="16">
        <f>SUM(I12:K12)</f>
        <v>0</v>
      </c>
      <c r="M12" s="18">
        <f t="shared" ref="M12:M15" si="0">G12-L12</f>
        <v>0</v>
      </c>
      <c r="O12" s="56"/>
      <c r="P12" s="56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IF(V12=0,0,V12*X12)</f>
        <v>0</v>
      </c>
    </row>
    <row r="13" spans="1:25" x14ac:dyDescent="0.25">
      <c r="A13" s="56"/>
      <c r="B13" s="56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>
        <v>0</v>
      </c>
      <c r="I13" s="32">
        <v>0</v>
      </c>
      <c r="J13" s="30">
        <f t="shared" ref="J13:J15" si="1">Y13</f>
        <v>0</v>
      </c>
      <c r="K13" s="32">
        <v>0</v>
      </c>
      <c r="L13" s="16">
        <f>SUM(I13:K13)</f>
        <v>0</v>
      </c>
      <c r="M13" s="18">
        <f t="shared" si="0"/>
        <v>0</v>
      </c>
      <c r="O13" s="56"/>
      <c r="P13" s="56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IF(V13=0,0,V13*X13)</f>
        <v>0</v>
      </c>
    </row>
    <row r="14" spans="1:25" x14ac:dyDescent="0.25">
      <c r="A14" s="56"/>
      <c r="B14" s="56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>
        <v>0</v>
      </c>
      <c r="I14" s="32">
        <v>0</v>
      </c>
      <c r="J14" s="30">
        <f t="shared" si="1"/>
        <v>0</v>
      </c>
      <c r="K14" s="32">
        <v>0</v>
      </c>
      <c r="L14" s="16">
        <f>SUM(I14:K14)</f>
        <v>0</v>
      </c>
      <c r="M14" s="18">
        <f t="shared" si="0"/>
        <v>0</v>
      </c>
      <c r="O14" s="56"/>
      <c r="P14" s="56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x14ac:dyDescent="0.25">
      <c r="A15" s="56"/>
      <c r="B15" s="56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>
        <v>0</v>
      </c>
      <c r="I15" s="32">
        <v>0</v>
      </c>
      <c r="J15" s="30">
        <f t="shared" si="1"/>
        <v>0</v>
      </c>
      <c r="K15" s="32">
        <v>0</v>
      </c>
      <c r="L15" s="16">
        <f>SUM(I15:K15)</f>
        <v>0</v>
      </c>
      <c r="M15" s="18">
        <f t="shared" si="0"/>
        <v>0</v>
      </c>
      <c r="O15" s="56"/>
      <c r="P15" s="56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ht="24" x14ac:dyDescent="0.25">
      <c r="A16" s="104" t="s">
        <v>37</v>
      </c>
      <c r="B16" s="104"/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O16" s="104" t="s">
        <v>37</v>
      </c>
      <c r="P16" s="104"/>
      <c r="Q16" s="104"/>
      <c r="R16" s="59" t="s">
        <v>51</v>
      </c>
      <c r="S16" s="59" t="s">
        <v>52</v>
      </c>
      <c r="T16" s="59" t="s">
        <v>53</v>
      </c>
      <c r="U16" s="59" t="s">
        <v>54</v>
      </c>
      <c r="V16" s="59" t="s">
        <v>78</v>
      </c>
      <c r="W16" s="59" t="s">
        <v>55</v>
      </c>
      <c r="X16" s="59" t="s">
        <v>56</v>
      </c>
      <c r="Y16" s="59" t="s">
        <v>83</v>
      </c>
    </row>
    <row r="17" spans="1:25" x14ac:dyDescent="0.25">
      <c r="A17" s="56"/>
      <c r="B17" s="56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9">SUM(D17:F17)</f>
        <v>0</v>
      </c>
      <c r="H17" s="38">
        <v>0</v>
      </c>
      <c r="I17" s="32">
        <v>0</v>
      </c>
      <c r="J17" s="30">
        <f t="shared" ref="J17:J29" si="10">Y17</f>
        <v>0</v>
      </c>
      <c r="K17" s="32">
        <v>0</v>
      </c>
      <c r="L17" s="16">
        <f t="shared" ref="L17:L29" si="11">SUM(I17:K17)</f>
        <v>0</v>
      </c>
      <c r="M17" s="18">
        <f t="shared" ref="M17:M22" si="12">G17-L17</f>
        <v>0</v>
      </c>
      <c r="O17" s="56"/>
      <c r="P17" s="56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 t="shared" ref="V17:V29" si="13">T17+U17/2</f>
        <v>0</v>
      </c>
      <c r="W17" s="39">
        <f t="shared" ref="W17:W29" si="14">H17</f>
        <v>0</v>
      </c>
      <c r="X17" s="19" t="str">
        <f t="shared" ref="X17:X29" si="15">IF(H17=0,"-",1/W17)</f>
        <v>-</v>
      </c>
      <c r="Y17" s="18">
        <f t="shared" ref="Y17:Y29" si="16">IF(V17=0,0,V17*X17)</f>
        <v>0</v>
      </c>
    </row>
    <row r="18" spans="1:25" x14ac:dyDescent="0.25">
      <c r="A18" s="56"/>
      <c r="B18" s="56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9"/>
        <v>0</v>
      </c>
      <c r="H18" s="38">
        <v>0</v>
      </c>
      <c r="I18" s="32">
        <v>0</v>
      </c>
      <c r="J18" s="30">
        <f t="shared" si="10"/>
        <v>0</v>
      </c>
      <c r="K18" s="32">
        <v>0</v>
      </c>
      <c r="L18" s="16">
        <f t="shared" si="11"/>
        <v>0</v>
      </c>
      <c r="M18" s="18">
        <f t="shared" si="12"/>
        <v>0</v>
      </c>
      <c r="O18" s="56"/>
      <c r="P18" s="56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si="13"/>
        <v>0</v>
      </c>
      <c r="W18" s="39">
        <f t="shared" si="14"/>
        <v>0</v>
      </c>
      <c r="X18" s="19" t="str">
        <f t="shared" si="15"/>
        <v>-</v>
      </c>
      <c r="Y18" s="18">
        <f t="shared" si="16"/>
        <v>0</v>
      </c>
    </row>
    <row r="19" spans="1:25" x14ac:dyDescent="0.25">
      <c r="A19" s="56"/>
      <c r="B19" s="56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9"/>
        <v>0</v>
      </c>
      <c r="H19" s="38">
        <v>0</v>
      </c>
      <c r="I19" s="32">
        <v>0</v>
      </c>
      <c r="J19" s="30">
        <f t="shared" si="10"/>
        <v>0</v>
      </c>
      <c r="K19" s="32">
        <v>0</v>
      </c>
      <c r="L19" s="16">
        <f t="shared" si="11"/>
        <v>0</v>
      </c>
      <c r="M19" s="18">
        <f t="shared" si="12"/>
        <v>0</v>
      </c>
      <c r="O19" s="56"/>
      <c r="P19" s="56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3"/>
        <v>0</v>
      </c>
      <c r="W19" s="39">
        <f t="shared" si="14"/>
        <v>0</v>
      </c>
      <c r="X19" s="19" t="str">
        <f t="shared" si="15"/>
        <v>-</v>
      </c>
      <c r="Y19" s="18">
        <f t="shared" si="16"/>
        <v>0</v>
      </c>
    </row>
    <row r="20" spans="1:25" x14ac:dyDescent="0.25">
      <c r="A20" s="56"/>
      <c r="B20" s="56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9"/>
        <v>0</v>
      </c>
      <c r="H20" s="38">
        <v>0</v>
      </c>
      <c r="I20" s="32">
        <v>0</v>
      </c>
      <c r="J20" s="30">
        <f t="shared" si="10"/>
        <v>0</v>
      </c>
      <c r="K20" s="32">
        <v>0</v>
      </c>
      <c r="L20" s="16">
        <f t="shared" si="11"/>
        <v>0</v>
      </c>
      <c r="M20" s="18">
        <f t="shared" si="12"/>
        <v>0</v>
      </c>
      <c r="O20" s="56"/>
      <c r="P20" s="56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3"/>
        <v>0</v>
      </c>
      <c r="W20" s="39">
        <f t="shared" si="14"/>
        <v>0</v>
      </c>
      <c r="X20" s="19" t="str">
        <f t="shared" si="15"/>
        <v>-</v>
      </c>
      <c r="Y20" s="18">
        <f t="shared" si="16"/>
        <v>0</v>
      </c>
    </row>
    <row r="21" spans="1:25" x14ac:dyDescent="0.25">
      <c r="A21" s="56">
        <v>47</v>
      </c>
      <c r="B21" s="56">
        <v>1715</v>
      </c>
      <c r="C21" s="14" t="s">
        <v>14</v>
      </c>
      <c r="D21" s="15">
        <v>0</v>
      </c>
      <c r="E21" s="15">
        <v>0</v>
      </c>
      <c r="F21" s="15">
        <v>0</v>
      </c>
      <c r="G21" s="16">
        <f t="shared" si="9"/>
        <v>0</v>
      </c>
      <c r="H21" s="38">
        <v>50</v>
      </c>
      <c r="I21" s="32">
        <v>0</v>
      </c>
      <c r="J21" s="30">
        <f t="shared" si="10"/>
        <v>0</v>
      </c>
      <c r="K21" s="32">
        <v>0</v>
      </c>
      <c r="L21" s="16">
        <f t="shared" si="11"/>
        <v>0</v>
      </c>
      <c r="M21" s="18">
        <f t="shared" si="12"/>
        <v>0</v>
      </c>
      <c r="O21" s="56">
        <v>47</v>
      </c>
      <c r="P21" s="56">
        <v>1715</v>
      </c>
      <c r="Q21" s="14" t="s">
        <v>14</v>
      </c>
      <c r="R21" s="18">
        <f t="shared" si="2"/>
        <v>0</v>
      </c>
      <c r="S21" s="32">
        <v>0</v>
      </c>
      <c r="T21" s="18">
        <f t="shared" si="3"/>
        <v>0</v>
      </c>
      <c r="U21" s="18">
        <f t="shared" si="4"/>
        <v>0</v>
      </c>
      <c r="V21" s="18">
        <f t="shared" si="13"/>
        <v>0</v>
      </c>
      <c r="W21" s="39">
        <f t="shared" si="14"/>
        <v>50</v>
      </c>
      <c r="X21" s="19">
        <f t="shared" si="15"/>
        <v>0.02</v>
      </c>
      <c r="Y21" s="18">
        <f t="shared" si="16"/>
        <v>0</v>
      </c>
    </row>
    <row r="22" spans="1:25" x14ac:dyDescent="0.25">
      <c r="A22" s="56">
        <v>47</v>
      </c>
      <c r="B22" s="56" t="s">
        <v>10</v>
      </c>
      <c r="C22" s="14" t="s">
        <v>21</v>
      </c>
      <c r="D22" s="15">
        <v>0</v>
      </c>
      <c r="E22" s="15">
        <v>0</v>
      </c>
      <c r="F22" s="15">
        <v>0</v>
      </c>
      <c r="G22" s="16">
        <f t="shared" si="9"/>
        <v>0</v>
      </c>
      <c r="H22" s="38">
        <v>40</v>
      </c>
      <c r="I22" s="32">
        <v>0</v>
      </c>
      <c r="J22" s="30">
        <f t="shared" si="10"/>
        <v>0</v>
      </c>
      <c r="K22" s="32">
        <v>0</v>
      </c>
      <c r="L22" s="16">
        <f t="shared" si="11"/>
        <v>0</v>
      </c>
      <c r="M22" s="18">
        <f t="shared" si="12"/>
        <v>0</v>
      </c>
      <c r="O22" s="56">
        <v>47</v>
      </c>
      <c r="P22" s="56" t="s">
        <v>10</v>
      </c>
      <c r="Q22" s="14" t="s">
        <v>21</v>
      </c>
      <c r="R22" s="18">
        <f t="shared" si="2"/>
        <v>0</v>
      </c>
      <c r="S22" s="32">
        <v>0</v>
      </c>
      <c r="T22" s="18">
        <f t="shared" si="3"/>
        <v>0</v>
      </c>
      <c r="U22" s="18">
        <f t="shared" si="4"/>
        <v>0</v>
      </c>
      <c r="V22" s="18">
        <f t="shared" si="13"/>
        <v>0</v>
      </c>
      <c r="W22" s="39">
        <f t="shared" si="14"/>
        <v>40</v>
      </c>
      <c r="X22" s="19">
        <f t="shared" si="15"/>
        <v>2.5000000000000001E-2</v>
      </c>
      <c r="Y22" s="18">
        <f t="shared" si="16"/>
        <v>0</v>
      </c>
    </row>
    <row r="23" spans="1:25" x14ac:dyDescent="0.25">
      <c r="A23" s="56">
        <v>47</v>
      </c>
      <c r="B23" s="56" t="s">
        <v>11</v>
      </c>
      <c r="C23" s="14" t="s">
        <v>22</v>
      </c>
      <c r="D23" s="15">
        <v>0</v>
      </c>
      <c r="E23" s="15">
        <v>0</v>
      </c>
      <c r="F23" s="15">
        <v>0</v>
      </c>
      <c r="G23" s="16">
        <f t="shared" si="9"/>
        <v>0</v>
      </c>
      <c r="H23" s="38">
        <v>20</v>
      </c>
      <c r="I23" s="32">
        <v>0</v>
      </c>
      <c r="J23" s="30">
        <f t="shared" si="10"/>
        <v>0</v>
      </c>
      <c r="K23" s="32">
        <v>0</v>
      </c>
      <c r="L23" s="16">
        <f t="shared" si="11"/>
        <v>0</v>
      </c>
      <c r="M23" s="18">
        <f>G23-L23</f>
        <v>0</v>
      </c>
      <c r="O23" s="56">
        <v>47</v>
      </c>
      <c r="P23" s="56" t="s">
        <v>11</v>
      </c>
      <c r="Q23" s="14" t="s">
        <v>22</v>
      </c>
      <c r="R23" s="18">
        <f t="shared" si="2"/>
        <v>0</v>
      </c>
      <c r="S23" s="32">
        <v>0</v>
      </c>
      <c r="T23" s="18">
        <f t="shared" si="3"/>
        <v>0</v>
      </c>
      <c r="U23" s="18">
        <f t="shared" si="4"/>
        <v>0</v>
      </c>
      <c r="V23" s="18">
        <f t="shared" si="13"/>
        <v>0</v>
      </c>
      <c r="W23" s="39">
        <f t="shared" si="14"/>
        <v>20</v>
      </c>
      <c r="X23" s="19">
        <f t="shared" si="15"/>
        <v>0.05</v>
      </c>
      <c r="Y23" s="18">
        <f t="shared" si="16"/>
        <v>0</v>
      </c>
    </row>
    <row r="24" spans="1:25" x14ac:dyDescent="0.25">
      <c r="A24" s="56">
        <v>47</v>
      </c>
      <c r="B24" s="56">
        <v>1720</v>
      </c>
      <c r="C24" s="14" t="s">
        <v>16</v>
      </c>
      <c r="D24" s="15">
        <v>0</v>
      </c>
      <c r="E24" s="15">
        <v>0</v>
      </c>
      <c r="F24" s="15">
        <v>0</v>
      </c>
      <c r="G24" s="16">
        <f t="shared" si="9"/>
        <v>0</v>
      </c>
      <c r="H24" s="38">
        <v>60</v>
      </c>
      <c r="I24" s="32">
        <v>0</v>
      </c>
      <c r="J24" s="30">
        <f t="shared" si="10"/>
        <v>0</v>
      </c>
      <c r="K24" s="32">
        <v>0</v>
      </c>
      <c r="L24" s="16">
        <f t="shared" si="11"/>
        <v>0</v>
      </c>
      <c r="M24" s="18">
        <f t="shared" ref="M24:M45" si="17">G24-L24</f>
        <v>0</v>
      </c>
      <c r="O24" s="56">
        <v>47</v>
      </c>
      <c r="P24" s="56">
        <v>1720</v>
      </c>
      <c r="Q24" s="14" t="s">
        <v>16</v>
      </c>
      <c r="R24" s="18">
        <f t="shared" si="2"/>
        <v>0</v>
      </c>
      <c r="S24" s="32">
        <v>0</v>
      </c>
      <c r="T24" s="18">
        <f t="shared" si="3"/>
        <v>0</v>
      </c>
      <c r="U24" s="18">
        <f t="shared" si="4"/>
        <v>0</v>
      </c>
      <c r="V24" s="18">
        <f t="shared" si="13"/>
        <v>0</v>
      </c>
      <c r="W24" s="39">
        <f t="shared" si="14"/>
        <v>60</v>
      </c>
      <c r="X24" s="19">
        <f t="shared" si="15"/>
        <v>1.6666666666666666E-2</v>
      </c>
      <c r="Y24" s="18">
        <f t="shared" si="16"/>
        <v>0</v>
      </c>
    </row>
    <row r="25" spans="1:25" x14ac:dyDescent="0.25">
      <c r="A25" s="56">
        <v>47</v>
      </c>
      <c r="B25" s="56">
        <v>1725</v>
      </c>
      <c r="C25" s="14" t="s">
        <v>17</v>
      </c>
      <c r="D25" s="15">
        <v>0</v>
      </c>
      <c r="E25" s="15">
        <v>0</v>
      </c>
      <c r="F25" s="15">
        <v>0</v>
      </c>
      <c r="G25" s="16">
        <f t="shared" si="9"/>
        <v>0</v>
      </c>
      <c r="H25" s="38">
        <v>45</v>
      </c>
      <c r="I25" s="32">
        <v>0</v>
      </c>
      <c r="J25" s="30">
        <f t="shared" si="10"/>
        <v>0</v>
      </c>
      <c r="K25" s="32">
        <v>0</v>
      </c>
      <c r="L25" s="16">
        <f t="shared" si="11"/>
        <v>0</v>
      </c>
      <c r="M25" s="18">
        <f t="shared" si="17"/>
        <v>0</v>
      </c>
      <c r="O25" s="56">
        <v>47</v>
      </c>
      <c r="P25" s="56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18">
        <f t="shared" si="13"/>
        <v>0</v>
      </c>
      <c r="W25" s="39">
        <f t="shared" si="14"/>
        <v>45</v>
      </c>
      <c r="X25" s="19">
        <f t="shared" si="15"/>
        <v>2.2222222222222223E-2</v>
      </c>
      <c r="Y25" s="18">
        <f t="shared" si="16"/>
        <v>0</v>
      </c>
    </row>
    <row r="26" spans="1:25" x14ac:dyDescent="0.25">
      <c r="A26" s="56">
        <v>47</v>
      </c>
      <c r="B26" s="56">
        <v>1730</v>
      </c>
      <c r="C26" s="14" t="s">
        <v>18</v>
      </c>
      <c r="D26" s="15">
        <v>0</v>
      </c>
      <c r="E26" s="15">
        <v>0</v>
      </c>
      <c r="F26" s="15">
        <v>0</v>
      </c>
      <c r="G26" s="16">
        <f t="shared" si="9"/>
        <v>0</v>
      </c>
      <c r="H26" s="38">
        <v>45</v>
      </c>
      <c r="I26" s="32">
        <v>0</v>
      </c>
      <c r="J26" s="30">
        <f t="shared" si="10"/>
        <v>0</v>
      </c>
      <c r="K26" s="32">
        <v>0</v>
      </c>
      <c r="L26" s="16">
        <f t="shared" si="11"/>
        <v>0</v>
      </c>
      <c r="M26" s="18">
        <f t="shared" si="17"/>
        <v>0</v>
      </c>
      <c r="O26" s="56">
        <v>47</v>
      </c>
      <c r="P26" s="56">
        <v>1730</v>
      </c>
      <c r="Q26" s="14" t="s">
        <v>18</v>
      </c>
      <c r="R26" s="18">
        <f t="shared" si="2"/>
        <v>0</v>
      </c>
      <c r="S26" s="32">
        <v>0</v>
      </c>
      <c r="T26" s="18">
        <f t="shared" si="3"/>
        <v>0</v>
      </c>
      <c r="U26" s="18">
        <f t="shared" si="4"/>
        <v>0</v>
      </c>
      <c r="V26" s="18">
        <f t="shared" si="13"/>
        <v>0</v>
      </c>
      <c r="W26" s="39">
        <f t="shared" si="14"/>
        <v>45</v>
      </c>
      <c r="X26" s="19">
        <f t="shared" si="15"/>
        <v>2.2222222222222223E-2</v>
      </c>
      <c r="Y26" s="18">
        <f t="shared" si="16"/>
        <v>0</v>
      </c>
    </row>
    <row r="27" spans="1:25" x14ac:dyDescent="0.25">
      <c r="A27" s="56"/>
      <c r="B27" s="56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9"/>
        <v>0</v>
      </c>
      <c r="H27" s="38">
        <v>0</v>
      </c>
      <c r="I27" s="32">
        <v>0</v>
      </c>
      <c r="J27" s="30">
        <f t="shared" si="10"/>
        <v>0</v>
      </c>
      <c r="K27" s="32">
        <v>0</v>
      </c>
      <c r="L27" s="16">
        <f t="shared" si="11"/>
        <v>0</v>
      </c>
      <c r="M27" s="18">
        <f t="shared" si="17"/>
        <v>0</v>
      </c>
      <c r="O27" s="56"/>
      <c r="P27" s="56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si="13"/>
        <v>0</v>
      </c>
      <c r="W27" s="39">
        <f t="shared" si="14"/>
        <v>0</v>
      </c>
      <c r="X27" s="19" t="str">
        <f t="shared" si="15"/>
        <v>-</v>
      </c>
      <c r="Y27" s="18">
        <f t="shared" si="16"/>
        <v>0</v>
      </c>
    </row>
    <row r="28" spans="1:25" x14ac:dyDescent="0.25">
      <c r="A28" s="56"/>
      <c r="B28" s="56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9"/>
        <v>0</v>
      </c>
      <c r="H28" s="38">
        <v>0</v>
      </c>
      <c r="I28" s="32">
        <v>0</v>
      </c>
      <c r="J28" s="30">
        <f t="shared" si="10"/>
        <v>0</v>
      </c>
      <c r="K28" s="32">
        <v>0</v>
      </c>
      <c r="L28" s="16">
        <f t="shared" si="11"/>
        <v>0</v>
      </c>
      <c r="M28" s="18">
        <f t="shared" si="17"/>
        <v>0</v>
      </c>
      <c r="O28" s="56"/>
      <c r="P28" s="56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3"/>
        <v>0</v>
      </c>
      <c r="W28" s="39">
        <f t="shared" si="14"/>
        <v>0</v>
      </c>
      <c r="X28" s="19" t="str">
        <f t="shared" si="15"/>
        <v>-</v>
      </c>
      <c r="Y28" s="18">
        <f t="shared" si="16"/>
        <v>0</v>
      </c>
    </row>
    <row r="29" spans="1:25" x14ac:dyDescent="0.25">
      <c r="A29" s="56"/>
      <c r="B29" s="56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9"/>
        <v>0</v>
      </c>
      <c r="H29" s="38">
        <v>0</v>
      </c>
      <c r="I29" s="32">
        <v>0</v>
      </c>
      <c r="J29" s="30">
        <f t="shared" si="10"/>
        <v>0</v>
      </c>
      <c r="K29" s="32">
        <v>0</v>
      </c>
      <c r="L29" s="16">
        <f t="shared" si="11"/>
        <v>0</v>
      </c>
      <c r="M29" s="18">
        <f t="shared" si="17"/>
        <v>0</v>
      </c>
      <c r="O29" s="56"/>
      <c r="P29" s="56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3"/>
        <v>0</v>
      </c>
      <c r="W29" s="39">
        <f t="shared" si="14"/>
        <v>0</v>
      </c>
      <c r="X29" s="19" t="str">
        <f t="shared" si="15"/>
        <v>-</v>
      </c>
      <c r="Y29" s="18">
        <f t="shared" si="16"/>
        <v>0</v>
      </c>
    </row>
    <row r="30" spans="1:25" x14ac:dyDescent="0.25">
      <c r="A30" s="104" t="s">
        <v>36</v>
      </c>
      <c r="B30" s="104"/>
      <c r="C30" s="104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104" t="s">
        <v>36</v>
      </c>
      <c r="P30" s="104"/>
      <c r="Q30" s="104"/>
      <c r="R30" s="59" t="s">
        <v>51</v>
      </c>
      <c r="S30" s="59" t="s">
        <v>52</v>
      </c>
      <c r="T30" s="59" t="s">
        <v>53</v>
      </c>
      <c r="U30" s="59" t="s">
        <v>54</v>
      </c>
      <c r="V30" s="59" t="s">
        <v>85</v>
      </c>
      <c r="W30" s="59" t="s">
        <v>55</v>
      </c>
      <c r="X30" s="59" t="s">
        <v>56</v>
      </c>
      <c r="Y30" s="59" t="s">
        <v>86</v>
      </c>
    </row>
    <row r="31" spans="1:25" x14ac:dyDescent="0.25">
      <c r="A31" s="56"/>
      <c r="B31" s="56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8">SUM(D31:F31)</f>
        <v>0</v>
      </c>
      <c r="H31" s="38">
        <v>0</v>
      </c>
      <c r="I31" s="32">
        <v>0</v>
      </c>
      <c r="J31" s="30">
        <f t="shared" ref="J31:J45" si="19">Y31</f>
        <v>0</v>
      </c>
      <c r="K31" s="32">
        <v>0</v>
      </c>
      <c r="L31" s="16">
        <f t="shared" ref="L31:L45" si="20">SUM(I31:K31)</f>
        <v>0</v>
      </c>
      <c r="M31" s="18">
        <f t="shared" si="17"/>
        <v>0</v>
      </c>
      <c r="O31" s="56"/>
      <c r="P31" s="56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1">T31+U31/2</f>
        <v>0</v>
      </c>
      <c r="W31" s="39">
        <f t="shared" ref="W31:W44" si="22">H31</f>
        <v>0</v>
      </c>
      <c r="X31" s="19" t="str">
        <f t="shared" ref="X31:X45" si="23">IF(H31=0,"-",1/W31)</f>
        <v>-</v>
      </c>
      <c r="Y31" s="18">
        <f t="shared" ref="Y31:Y45" si="24">IF(V31=0,0,V31*X31)</f>
        <v>0</v>
      </c>
    </row>
    <row r="32" spans="1:25" x14ac:dyDescent="0.25">
      <c r="A32" s="56">
        <v>10.1</v>
      </c>
      <c r="B32" s="56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8"/>
        <v>0</v>
      </c>
      <c r="H32" s="38">
        <v>50</v>
      </c>
      <c r="I32" s="32">
        <v>0</v>
      </c>
      <c r="J32" s="30">
        <f t="shared" si="19"/>
        <v>0</v>
      </c>
      <c r="K32" s="32">
        <v>0</v>
      </c>
      <c r="L32" s="16">
        <f t="shared" si="20"/>
        <v>0</v>
      </c>
      <c r="M32" s="18">
        <f t="shared" si="17"/>
        <v>0</v>
      </c>
      <c r="O32" s="56">
        <v>10.1</v>
      </c>
      <c r="P32" s="56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1"/>
        <v>0</v>
      </c>
      <c r="W32" s="39">
        <f t="shared" si="22"/>
        <v>50</v>
      </c>
      <c r="X32" s="19">
        <f t="shared" si="23"/>
        <v>0.02</v>
      </c>
      <c r="Y32" s="18">
        <f t="shared" si="24"/>
        <v>0</v>
      </c>
    </row>
    <row r="33" spans="1:25" x14ac:dyDescent="0.25">
      <c r="A33" s="56">
        <v>8</v>
      </c>
      <c r="B33" s="56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8"/>
        <v>0</v>
      </c>
      <c r="H33" s="38">
        <v>10</v>
      </c>
      <c r="I33" s="32">
        <v>0</v>
      </c>
      <c r="J33" s="30">
        <f t="shared" si="19"/>
        <v>0</v>
      </c>
      <c r="K33" s="32">
        <v>0</v>
      </c>
      <c r="L33" s="16">
        <f t="shared" si="20"/>
        <v>0</v>
      </c>
      <c r="M33" s="18">
        <f t="shared" si="17"/>
        <v>0</v>
      </c>
      <c r="O33" s="56">
        <v>8</v>
      </c>
      <c r="P33" s="56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1"/>
        <v>0</v>
      </c>
      <c r="W33" s="39">
        <f t="shared" si="22"/>
        <v>10</v>
      </c>
      <c r="X33" s="19">
        <f t="shared" si="23"/>
        <v>0.1</v>
      </c>
      <c r="Y33" s="18">
        <f t="shared" si="24"/>
        <v>0</v>
      </c>
    </row>
    <row r="34" spans="1:25" x14ac:dyDescent="0.25">
      <c r="A34" s="56"/>
      <c r="B34" s="56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8"/>
        <v>0</v>
      </c>
      <c r="H34" s="38">
        <v>0</v>
      </c>
      <c r="I34" s="32">
        <v>0</v>
      </c>
      <c r="J34" s="30">
        <f t="shared" si="19"/>
        <v>0</v>
      </c>
      <c r="K34" s="32">
        <v>0</v>
      </c>
      <c r="L34" s="16">
        <f t="shared" si="20"/>
        <v>0</v>
      </c>
      <c r="M34" s="18">
        <f t="shared" si="17"/>
        <v>0</v>
      </c>
      <c r="O34" s="56"/>
      <c r="P34" s="56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1"/>
        <v>0</v>
      </c>
      <c r="W34" s="39">
        <f t="shared" si="22"/>
        <v>0</v>
      </c>
      <c r="X34" s="19" t="str">
        <f t="shared" si="23"/>
        <v>-</v>
      </c>
      <c r="Y34" s="18">
        <f t="shared" si="24"/>
        <v>0</v>
      </c>
    </row>
    <row r="35" spans="1:25" x14ac:dyDescent="0.25">
      <c r="A35" s="56">
        <v>10.1</v>
      </c>
      <c r="B35" s="56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8"/>
        <v>0</v>
      </c>
      <c r="H35" s="38">
        <v>5</v>
      </c>
      <c r="I35" s="32">
        <v>0</v>
      </c>
      <c r="J35" s="30">
        <f t="shared" si="19"/>
        <v>0</v>
      </c>
      <c r="K35" s="32">
        <v>0</v>
      </c>
      <c r="L35" s="16">
        <f t="shared" si="20"/>
        <v>0</v>
      </c>
      <c r="M35" s="18">
        <f t="shared" si="17"/>
        <v>0</v>
      </c>
      <c r="O35" s="56">
        <v>10.1</v>
      </c>
      <c r="P35" s="56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1"/>
        <v>0</v>
      </c>
      <c r="W35" s="39">
        <f t="shared" si="22"/>
        <v>5</v>
      </c>
      <c r="X35" s="19">
        <f t="shared" si="23"/>
        <v>0.2</v>
      </c>
      <c r="Y35" s="18">
        <f t="shared" si="24"/>
        <v>0</v>
      </c>
    </row>
    <row r="36" spans="1:25" x14ac:dyDescent="0.25">
      <c r="A36" s="56"/>
      <c r="B36" s="56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8"/>
        <v>0</v>
      </c>
      <c r="H36" s="38">
        <v>0</v>
      </c>
      <c r="I36" s="32">
        <v>0</v>
      </c>
      <c r="J36" s="30">
        <f t="shared" si="19"/>
        <v>0</v>
      </c>
      <c r="K36" s="32">
        <v>0</v>
      </c>
      <c r="L36" s="16">
        <f t="shared" si="20"/>
        <v>0</v>
      </c>
      <c r="M36" s="18">
        <f t="shared" si="17"/>
        <v>0</v>
      </c>
      <c r="O36" s="56"/>
      <c r="P36" s="56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1"/>
        <v>0</v>
      </c>
      <c r="W36" s="39">
        <f t="shared" si="22"/>
        <v>0</v>
      </c>
      <c r="X36" s="19" t="str">
        <f t="shared" si="23"/>
        <v>-</v>
      </c>
      <c r="Y36" s="18">
        <f t="shared" si="24"/>
        <v>0</v>
      </c>
    </row>
    <row r="37" spans="1:25" x14ac:dyDescent="0.25">
      <c r="A37" s="56"/>
      <c r="B37" s="56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8"/>
        <v>0</v>
      </c>
      <c r="H37" s="38">
        <v>0</v>
      </c>
      <c r="I37" s="32">
        <v>0</v>
      </c>
      <c r="J37" s="30">
        <f t="shared" si="19"/>
        <v>0</v>
      </c>
      <c r="K37" s="32">
        <v>0</v>
      </c>
      <c r="L37" s="16">
        <f t="shared" si="20"/>
        <v>0</v>
      </c>
      <c r="M37" s="18">
        <f t="shared" si="17"/>
        <v>0</v>
      </c>
      <c r="O37" s="56"/>
      <c r="P37" s="56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1"/>
        <v>0</v>
      </c>
      <c r="W37" s="39">
        <f t="shared" si="22"/>
        <v>0</v>
      </c>
      <c r="X37" s="19" t="str">
        <f t="shared" si="23"/>
        <v>-</v>
      </c>
      <c r="Y37" s="18">
        <f t="shared" si="24"/>
        <v>0</v>
      </c>
    </row>
    <row r="38" spans="1:25" x14ac:dyDescent="0.25">
      <c r="A38" s="56"/>
      <c r="B38" s="56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8"/>
        <v>0</v>
      </c>
      <c r="H38" s="38">
        <v>0</v>
      </c>
      <c r="I38" s="32">
        <v>0</v>
      </c>
      <c r="J38" s="30">
        <f t="shared" si="19"/>
        <v>0</v>
      </c>
      <c r="K38" s="32">
        <v>0</v>
      </c>
      <c r="L38" s="16">
        <f t="shared" si="20"/>
        <v>0</v>
      </c>
      <c r="M38" s="18">
        <f t="shared" si="17"/>
        <v>0</v>
      </c>
      <c r="O38" s="56"/>
      <c r="P38" s="56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1"/>
        <v>0</v>
      </c>
      <c r="W38" s="39">
        <f t="shared" si="22"/>
        <v>0</v>
      </c>
      <c r="X38" s="19" t="str">
        <f t="shared" si="23"/>
        <v>-</v>
      </c>
      <c r="Y38" s="18">
        <f t="shared" si="24"/>
        <v>0</v>
      </c>
    </row>
    <row r="39" spans="1:25" x14ac:dyDescent="0.25">
      <c r="A39" s="56"/>
      <c r="B39" s="56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8"/>
        <v>0</v>
      </c>
      <c r="H39" s="38">
        <v>0</v>
      </c>
      <c r="I39" s="32">
        <v>0</v>
      </c>
      <c r="J39" s="30">
        <f t="shared" si="19"/>
        <v>0</v>
      </c>
      <c r="K39" s="32">
        <v>0</v>
      </c>
      <c r="L39" s="16">
        <f t="shared" si="20"/>
        <v>0</v>
      </c>
      <c r="M39" s="18">
        <f t="shared" si="17"/>
        <v>0</v>
      </c>
      <c r="O39" s="56"/>
      <c r="P39" s="56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1"/>
        <v>0</v>
      </c>
      <c r="W39" s="39">
        <f t="shared" si="22"/>
        <v>0</v>
      </c>
      <c r="X39" s="19" t="str">
        <f t="shared" si="23"/>
        <v>-</v>
      </c>
      <c r="Y39" s="18">
        <f t="shared" si="24"/>
        <v>0</v>
      </c>
    </row>
    <row r="40" spans="1:25" x14ac:dyDescent="0.25">
      <c r="A40" s="56"/>
      <c r="B40" s="56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8"/>
        <v>0</v>
      </c>
      <c r="H40" s="38">
        <v>0</v>
      </c>
      <c r="I40" s="32">
        <v>0</v>
      </c>
      <c r="J40" s="30">
        <f t="shared" si="19"/>
        <v>0</v>
      </c>
      <c r="K40" s="32">
        <v>0</v>
      </c>
      <c r="L40" s="16">
        <f t="shared" si="20"/>
        <v>0</v>
      </c>
      <c r="M40" s="18">
        <f t="shared" si="17"/>
        <v>0</v>
      </c>
      <c r="O40" s="56"/>
      <c r="P40" s="56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1"/>
        <v>0</v>
      </c>
      <c r="W40" s="39">
        <f t="shared" si="22"/>
        <v>0</v>
      </c>
      <c r="X40" s="19" t="str">
        <f t="shared" si="23"/>
        <v>-</v>
      </c>
      <c r="Y40" s="18">
        <f t="shared" si="24"/>
        <v>0</v>
      </c>
    </row>
    <row r="41" spans="1:25" x14ac:dyDescent="0.25">
      <c r="A41" s="56"/>
      <c r="B41" s="56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8"/>
        <v>0</v>
      </c>
      <c r="H41" s="38">
        <v>0</v>
      </c>
      <c r="I41" s="32">
        <v>0</v>
      </c>
      <c r="J41" s="30">
        <f t="shared" si="19"/>
        <v>0</v>
      </c>
      <c r="K41" s="32">
        <v>0</v>
      </c>
      <c r="L41" s="16">
        <f t="shared" si="20"/>
        <v>0</v>
      </c>
      <c r="M41" s="18">
        <f t="shared" si="17"/>
        <v>0</v>
      </c>
      <c r="O41" s="56"/>
      <c r="P41" s="56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1"/>
        <v>0</v>
      </c>
      <c r="W41" s="39">
        <f t="shared" si="22"/>
        <v>0</v>
      </c>
      <c r="X41" s="19" t="str">
        <f t="shared" si="23"/>
        <v>-</v>
      </c>
      <c r="Y41" s="18">
        <f t="shared" si="24"/>
        <v>0</v>
      </c>
    </row>
    <row r="42" spans="1:25" x14ac:dyDescent="0.25">
      <c r="A42" s="56"/>
      <c r="B42" s="56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8"/>
        <v>0</v>
      </c>
      <c r="H42" s="38">
        <v>0</v>
      </c>
      <c r="I42" s="32">
        <v>0</v>
      </c>
      <c r="J42" s="30">
        <f t="shared" si="19"/>
        <v>0</v>
      </c>
      <c r="K42" s="32">
        <v>0</v>
      </c>
      <c r="L42" s="16">
        <f t="shared" si="20"/>
        <v>0</v>
      </c>
      <c r="M42" s="18">
        <f t="shared" si="17"/>
        <v>0</v>
      </c>
      <c r="O42" s="56"/>
      <c r="P42" s="56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1"/>
        <v>0</v>
      </c>
      <c r="W42" s="39">
        <f t="shared" si="22"/>
        <v>0</v>
      </c>
      <c r="X42" s="19" t="str">
        <f t="shared" si="23"/>
        <v>-</v>
      </c>
      <c r="Y42" s="18">
        <f t="shared" si="24"/>
        <v>0</v>
      </c>
    </row>
    <row r="43" spans="1:25" x14ac:dyDescent="0.25">
      <c r="A43" s="56"/>
      <c r="B43" s="46">
        <v>1995</v>
      </c>
      <c r="C43" s="40" t="s">
        <v>12</v>
      </c>
      <c r="D43" s="15">
        <v>0</v>
      </c>
      <c r="E43" s="15">
        <v>0</v>
      </c>
      <c r="F43" s="15">
        <v>0</v>
      </c>
      <c r="G43" s="16">
        <f t="shared" si="18"/>
        <v>0</v>
      </c>
      <c r="H43" s="38">
        <v>0</v>
      </c>
      <c r="I43" s="32">
        <v>0</v>
      </c>
      <c r="J43" s="30">
        <f t="shared" si="19"/>
        <v>0</v>
      </c>
      <c r="K43" s="32">
        <v>0</v>
      </c>
      <c r="L43" s="16">
        <f t="shared" si="20"/>
        <v>0</v>
      </c>
      <c r="M43" s="18">
        <f t="shared" si="17"/>
        <v>0</v>
      </c>
      <c r="O43" s="56"/>
      <c r="P43" s="46">
        <v>1995</v>
      </c>
      <c r="Q43" s="40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1"/>
        <v>0</v>
      </c>
      <c r="W43" s="39">
        <f t="shared" si="22"/>
        <v>0</v>
      </c>
      <c r="X43" s="19" t="str">
        <f t="shared" si="23"/>
        <v>-</v>
      </c>
      <c r="Y43" s="18">
        <f t="shared" si="24"/>
        <v>0</v>
      </c>
    </row>
    <row r="44" spans="1:25" x14ac:dyDescent="0.25">
      <c r="A44" s="47"/>
      <c r="B44" s="48">
        <v>2440</v>
      </c>
      <c r="C44" s="41" t="s">
        <v>57</v>
      </c>
      <c r="D44" s="15">
        <v>0</v>
      </c>
      <c r="E44" s="15">
        <v>0</v>
      </c>
      <c r="F44" s="15">
        <v>0</v>
      </c>
      <c r="G44" s="16">
        <f t="shared" si="18"/>
        <v>0</v>
      </c>
      <c r="H44" s="38">
        <v>0</v>
      </c>
      <c r="I44" s="32">
        <v>0</v>
      </c>
      <c r="J44" s="30">
        <f t="shared" si="19"/>
        <v>0</v>
      </c>
      <c r="K44" s="32">
        <v>0</v>
      </c>
      <c r="L44" s="16">
        <f t="shared" si="20"/>
        <v>0</v>
      </c>
      <c r="M44" s="18">
        <f t="shared" si="17"/>
        <v>0</v>
      </c>
      <c r="O44" s="47"/>
      <c r="P44" s="48">
        <v>2440</v>
      </c>
      <c r="Q44" s="41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1"/>
        <v>0</v>
      </c>
      <c r="W44" s="39">
        <f t="shared" si="22"/>
        <v>0</v>
      </c>
      <c r="X44" s="19" t="str">
        <f t="shared" si="23"/>
        <v>-</v>
      </c>
      <c r="Y44" s="18">
        <f t="shared" si="24"/>
        <v>0</v>
      </c>
    </row>
    <row r="45" spans="1:25" x14ac:dyDescent="0.25">
      <c r="A45" s="56"/>
      <c r="B45" s="56"/>
      <c r="C45" s="14"/>
      <c r="D45" s="15">
        <v>0</v>
      </c>
      <c r="E45" s="15">
        <v>0</v>
      </c>
      <c r="F45" s="15">
        <v>0</v>
      </c>
      <c r="G45" s="16">
        <f t="shared" si="18"/>
        <v>0</v>
      </c>
      <c r="H45" s="38">
        <v>0</v>
      </c>
      <c r="I45" s="32">
        <v>0</v>
      </c>
      <c r="J45" s="30">
        <f t="shared" si="19"/>
        <v>0</v>
      </c>
      <c r="K45" s="32">
        <v>0</v>
      </c>
      <c r="L45" s="16">
        <f t="shared" si="20"/>
        <v>0</v>
      </c>
      <c r="M45" s="18">
        <f t="shared" si="17"/>
        <v>0</v>
      </c>
      <c r="N45" s="51"/>
      <c r="O45" s="56"/>
      <c r="P45" s="56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1"/>
        <v>0</v>
      </c>
      <c r="W45" s="39">
        <f>H45</f>
        <v>0</v>
      </c>
      <c r="X45" s="19" t="str">
        <f t="shared" si="23"/>
        <v>-</v>
      </c>
      <c r="Y45" s="18">
        <f t="shared" si="24"/>
        <v>0</v>
      </c>
    </row>
    <row r="46" spans="1:25" s="4" customFormat="1" x14ac:dyDescent="0.25">
      <c r="A46" s="49"/>
      <c r="B46" s="49"/>
      <c r="C46" s="20" t="s">
        <v>58</v>
      </c>
      <c r="D46" s="22">
        <f>SUM(D12:D15,D17:D29,D31:D45)</f>
        <v>0</v>
      </c>
      <c r="E46" s="22">
        <f>SUM(E12:E15,E17:E29,E31:E45)</f>
        <v>0</v>
      </c>
      <c r="F46" s="22">
        <f>SUM(F12:F15,F17:F29,F31:F45)</f>
        <v>0</v>
      </c>
      <c r="G46" s="22">
        <f>SUM(G12:G15,G17:G29,G31:G45)</f>
        <v>0</v>
      </c>
      <c r="H46" s="33"/>
      <c r="I46" s="22">
        <f>SUM(I12:I15,I17:I29,I31:I45)</f>
        <v>0</v>
      </c>
      <c r="J46" s="22">
        <f>SUM(J12:J15,J17:J29,J31:J45)</f>
        <v>0</v>
      </c>
      <c r="K46" s="22">
        <f>SUM(K12:K15,K17:K29,K31:K45)</f>
        <v>0</v>
      </c>
      <c r="L46" s="22">
        <f>SUM(L12:L15,L17:L29,L31:L45)</f>
        <v>0</v>
      </c>
      <c r="M46" s="22">
        <f>SUM(M12:M15,M17:M29,M31:M45)</f>
        <v>0</v>
      </c>
      <c r="N46" s="52"/>
      <c r="O46" s="49"/>
      <c r="P46" s="49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0</v>
      </c>
      <c r="V46" s="22">
        <f>SUM(V12:V15,V17:V29,V31:V45)</f>
        <v>0</v>
      </c>
      <c r="W46" s="24"/>
      <c r="X46" s="24"/>
      <c r="Y46" s="22">
        <f>SUM(Y12:Y15,Y17:Y29,Y31:Y44)</f>
        <v>0</v>
      </c>
    </row>
    <row r="47" spans="1:25" x14ac:dyDescent="0.25">
      <c r="A47" s="56"/>
      <c r="B47" s="49">
        <v>2055</v>
      </c>
      <c r="C47" s="20" t="s">
        <v>59</v>
      </c>
      <c r="D47" s="15">
        <v>480758955</v>
      </c>
      <c r="E47" s="15">
        <v>756606186.69968772</v>
      </c>
      <c r="F47" s="15">
        <v>0</v>
      </c>
      <c r="G47" s="16">
        <f t="shared" ref="G47:G48" si="25">SUM(D47:F47)</f>
        <v>1237365141.6996877</v>
      </c>
      <c r="H47" s="33"/>
      <c r="I47" s="32">
        <v>0</v>
      </c>
      <c r="J47" s="32">
        <v>0</v>
      </c>
      <c r="K47" s="32">
        <v>0</v>
      </c>
      <c r="L47" s="16">
        <f t="shared" ref="L47:L48" si="26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5">
      <c r="A48" s="56"/>
      <c r="B48" s="49"/>
      <c r="C48" s="20" t="s">
        <v>60</v>
      </c>
      <c r="D48" s="15"/>
      <c r="E48" s="15"/>
      <c r="F48" s="15">
        <v>0</v>
      </c>
      <c r="G48" s="16">
        <f t="shared" si="25"/>
        <v>0</v>
      </c>
      <c r="H48" s="33"/>
      <c r="I48" s="32">
        <v>0</v>
      </c>
      <c r="J48" s="32">
        <v>0</v>
      </c>
      <c r="K48" s="32">
        <v>0</v>
      </c>
      <c r="L48" s="16">
        <f t="shared" si="26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5">
      <c r="A49" s="56"/>
      <c r="B49" s="56"/>
      <c r="C49" s="20" t="s">
        <v>61</v>
      </c>
      <c r="D49" s="16">
        <f>SUM(D46:D48)</f>
        <v>480758955</v>
      </c>
      <c r="E49" s="16">
        <f>SUM(E46:E48)</f>
        <v>756606186.69968772</v>
      </c>
      <c r="F49" s="16">
        <f>SUM(F46:F48)</f>
        <v>0</v>
      </c>
      <c r="G49" s="16">
        <f>SUM(G46:G48)</f>
        <v>1237365141.6996877</v>
      </c>
      <c r="H49" s="33"/>
      <c r="I49" s="16">
        <f>SUM(I46:I48)</f>
        <v>0</v>
      </c>
      <c r="J49" s="16">
        <f>SUM(J46:J48)</f>
        <v>0</v>
      </c>
      <c r="K49" s="16">
        <f>SUM(K46:K48)</f>
        <v>0</v>
      </c>
      <c r="L49" s="16">
        <f>SUM(L46:L48)</f>
        <v>0</v>
      </c>
      <c r="M49" s="16">
        <f>SUM(M46:M48)</f>
        <v>0</v>
      </c>
      <c r="R49" s="6"/>
      <c r="S49" s="6"/>
      <c r="T49" s="6"/>
      <c r="U49" s="6"/>
      <c r="V49" s="6"/>
      <c r="W49" s="2"/>
      <c r="X49" s="7"/>
      <c r="Y49" s="6"/>
    </row>
    <row r="50" spans="1:25" x14ac:dyDescent="0.25">
      <c r="A50" s="56"/>
      <c r="B50" s="56"/>
      <c r="C50" s="111" t="s">
        <v>62</v>
      </c>
      <c r="D50" s="111"/>
      <c r="E50" s="111"/>
      <c r="F50" s="111"/>
      <c r="G50" s="111"/>
      <c r="H50" s="111"/>
      <c r="I50" s="111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5">
      <c r="A51" s="56"/>
      <c r="B51" s="56"/>
      <c r="C51" s="112" t="s">
        <v>63</v>
      </c>
      <c r="D51" s="112"/>
      <c r="E51" s="112"/>
      <c r="F51" s="112"/>
      <c r="G51" s="112"/>
      <c r="H51" s="112"/>
      <c r="I51" s="112"/>
      <c r="J51" s="16">
        <f>J49+J50</f>
        <v>0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5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5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5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5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5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5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5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6" thickBot="1" x14ac:dyDescent="0.3">
      <c r="D59" s="3"/>
      <c r="E59" s="3"/>
      <c r="F59" s="3"/>
      <c r="G59" s="35" t="s">
        <v>68</v>
      </c>
      <c r="I59" s="3"/>
      <c r="J59" s="27">
        <f>J51+SUM(J54:J58)</f>
        <v>0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6" thickTop="1" x14ac:dyDescent="0.25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5">
      <c r="D62" s="42"/>
      <c r="E62" s="43"/>
      <c r="F62" s="43"/>
      <c r="G62" s="43"/>
      <c r="H62" s="58"/>
      <c r="I62" s="43"/>
      <c r="J62" s="43"/>
    </row>
  </sheetData>
  <mergeCells count="16">
    <mergeCell ref="A30:C30"/>
    <mergeCell ref="D30:M30"/>
    <mergeCell ref="O30:Q30"/>
    <mergeCell ref="C50:I50"/>
    <mergeCell ref="C51:I51"/>
    <mergeCell ref="O11:Q11"/>
    <mergeCell ref="A16:C16"/>
    <mergeCell ref="D16:M16"/>
    <mergeCell ref="O16:Q16"/>
    <mergeCell ref="A2:M2"/>
    <mergeCell ref="D4:E4"/>
    <mergeCell ref="D7:H7"/>
    <mergeCell ref="D9:G9"/>
    <mergeCell ref="I9:L9"/>
    <mergeCell ref="A11:C11"/>
    <mergeCell ref="D11:M11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EFD6-B9E8-4344-B41C-8D2501C57443}">
  <dimension ref="A2:Y62"/>
  <sheetViews>
    <sheetView showGridLines="0" workbookViewId="0">
      <pane xSplit="3" ySplit="10" topLeftCell="J20" activePane="bottomRight" state="frozen"/>
      <selection activeCell="E24" sqref="E24"/>
      <selection pane="topRight" activeCell="E24" sqref="E24"/>
      <selection pane="bottomLeft" activeCell="E24" sqref="E24"/>
      <selection pane="bottomRight" activeCell="D47" sqref="D47"/>
    </sheetView>
  </sheetViews>
  <sheetFormatPr defaultColWidth="9.109375" defaultRowHeight="12" x14ac:dyDescent="0.25"/>
  <cols>
    <col min="1" max="1" width="4.5546875" style="2" bestFit="1" customWidth="1"/>
    <col min="2" max="2" width="6.44140625" style="2" customWidth="1"/>
    <col min="3" max="3" width="48" style="1" bestFit="1" customWidth="1"/>
    <col min="4" max="4" width="12.88671875" style="1" customWidth="1"/>
    <col min="5" max="5" width="12.5546875" style="1" bestFit="1" customWidth="1"/>
    <col min="6" max="6" width="11.44140625" style="1" bestFit="1" customWidth="1"/>
    <col min="7" max="7" width="12.88671875" style="1" customWidth="1"/>
    <col min="8" max="8" width="5.5546875" style="2" customWidth="1"/>
    <col min="9" max="9" width="12.88671875" style="1" customWidth="1"/>
    <col min="10" max="10" width="9.88671875" style="1" bestFit="1" customWidth="1"/>
    <col min="11" max="11" width="7.6640625" style="1" customWidth="1"/>
    <col min="12" max="12" width="12" style="1" customWidth="1"/>
    <col min="13" max="13" width="12" style="1" bestFit="1" customWidth="1"/>
    <col min="14" max="14" width="9.109375" style="1" customWidth="1"/>
    <col min="15" max="15" width="5.88671875" style="1" customWidth="1"/>
    <col min="16" max="16" width="5.44140625" style="1" bestFit="1" customWidth="1"/>
    <col min="17" max="17" width="37.5546875" style="1" bestFit="1" customWidth="1"/>
    <col min="18" max="18" width="11.21875" style="1" bestFit="1" customWidth="1"/>
    <col min="19" max="19" width="9.5546875" style="1" bestFit="1" customWidth="1"/>
    <col min="20" max="20" width="10" style="1" bestFit="1" customWidth="1"/>
    <col min="21" max="21" width="12" style="1" bestFit="1" customWidth="1"/>
    <col min="22" max="22" width="11.6640625" style="1" customWidth="1"/>
    <col min="23" max="23" width="5.6640625" style="1" customWidth="1"/>
    <col min="24" max="24" width="10" style="1" bestFit="1" customWidth="1"/>
    <col min="25" max="25" width="12.44140625" style="1" customWidth="1"/>
    <col min="26" max="16384" width="9.109375" style="1"/>
  </cols>
  <sheetData>
    <row r="2" spans="1:25" ht="21" x14ac:dyDescent="0.4">
      <c r="A2" s="106" t="s">
        <v>84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R2" s="53" t="s">
        <v>88</v>
      </c>
      <c r="S2" s="53"/>
      <c r="T2" s="53"/>
      <c r="U2" s="53"/>
      <c r="V2" s="53"/>
      <c r="W2" s="53"/>
      <c r="X2" s="53"/>
      <c r="Y2" s="53"/>
    </row>
    <row r="4" spans="1:25" ht="15.6" x14ac:dyDescent="0.3">
      <c r="D4" s="107" t="s">
        <v>73</v>
      </c>
      <c r="E4" s="107"/>
      <c r="F4" s="45" t="s">
        <v>76</v>
      </c>
      <c r="S4" s="55" t="s">
        <v>73</v>
      </c>
      <c r="T4" s="45" t="str">
        <f>F4</f>
        <v>ASPE</v>
      </c>
    </row>
    <row r="5" spans="1:25" ht="15.6" x14ac:dyDescent="0.3">
      <c r="E5" s="55" t="s">
        <v>74</v>
      </c>
      <c r="F5" s="45">
        <v>2022</v>
      </c>
      <c r="S5" s="55" t="s">
        <v>74</v>
      </c>
      <c r="T5" s="45">
        <f>F5</f>
        <v>2022</v>
      </c>
    </row>
    <row r="7" spans="1:25" x14ac:dyDescent="0.25">
      <c r="D7" s="108"/>
      <c r="E7" s="108"/>
      <c r="F7" s="108"/>
      <c r="G7" s="108"/>
      <c r="H7" s="108"/>
    </row>
    <row r="9" spans="1:25" x14ac:dyDescent="0.25">
      <c r="D9" s="109" t="s">
        <v>7</v>
      </c>
      <c r="E9" s="109"/>
      <c r="F9" s="109"/>
      <c r="G9" s="109"/>
      <c r="I9" s="109" t="s">
        <v>8</v>
      </c>
      <c r="J9" s="109"/>
      <c r="K9" s="109"/>
      <c r="L9" s="109"/>
    </row>
    <row r="10" spans="1:25" s="5" customFormat="1" ht="24" x14ac:dyDescent="0.3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x14ac:dyDescent="0.25">
      <c r="A11" s="104" t="s">
        <v>38</v>
      </c>
      <c r="B11" s="104"/>
      <c r="C11" s="104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O11" s="104" t="s">
        <v>38</v>
      </c>
      <c r="P11" s="104"/>
      <c r="Q11" s="104"/>
      <c r="R11" s="59" t="s">
        <v>51</v>
      </c>
      <c r="S11" s="59" t="s">
        <v>52</v>
      </c>
      <c r="T11" s="59" t="s">
        <v>53</v>
      </c>
      <c r="U11" s="59" t="s">
        <v>54</v>
      </c>
      <c r="V11" s="59" t="s">
        <v>85</v>
      </c>
      <c r="W11" s="59" t="s">
        <v>55</v>
      </c>
      <c r="X11" s="59" t="s">
        <v>56</v>
      </c>
      <c r="Y11" s="59" t="s">
        <v>86</v>
      </c>
    </row>
    <row r="12" spans="1:25" x14ac:dyDescent="0.25">
      <c r="A12" s="54"/>
      <c r="B12" s="54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>
        <v>0</v>
      </c>
      <c r="I12" s="32">
        <f>'2021 Combined'!L12</f>
        <v>0</v>
      </c>
      <c r="J12" s="30">
        <f>Y12</f>
        <v>0</v>
      </c>
      <c r="K12" s="32">
        <v>0</v>
      </c>
      <c r="L12" s="16">
        <f>SUM(I12:K12)</f>
        <v>0</v>
      </c>
      <c r="M12" s="18">
        <f t="shared" ref="M12:M15" si="0">G12-L12</f>
        <v>0</v>
      </c>
      <c r="O12" s="54"/>
      <c r="P12" s="54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 t="shared" ref="Y12:Y15" si="1">IF(V12=0,0,V12*X12)</f>
        <v>0</v>
      </c>
    </row>
    <row r="13" spans="1:25" x14ac:dyDescent="0.25">
      <c r="A13" s="54"/>
      <c r="B13" s="54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>
        <v>0</v>
      </c>
      <c r="I13" s="32">
        <f>'2021 Combined'!L13</f>
        <v>0</v>
      </c>
      <c r="J13" s="30">
        <f t="shared" ref="J13:J15" si="2">Y13</f>
        <v>0</v>
      </c>
      <c r="K13" s="32">
        <v>0</v>
      </c>
      <c r="L13" s="16">
        <f>SUM(I13:K13)</f>
        <v>0</v>
      </c>
      <c r="M13" s="18">
        <f t="shared" si="0"/>
        <v>0</v>
      </c>
      <c r="O13" s="54"/>
      <c r="P13" s="54">
        <v>1610</v>
      </c>
      <c r="Q13" s="14" t="s">
        <v>9</v>
      </c>
      <c r="R13" s="18">
        <f t="shared" ref="R13:R45" si="3">D13</f>
        <v>0</v>
      </c>
      <c r="S13" s="32">
        <v>0</v>
      </c>
      <c r="T13" s="18">
        <f t="shared" ref="T13:T45" si="4">R13-S13</f>
        <v>0</v>
      </c>
      <c r="U13" s="18">
        <f t="shared" ref="U13:U45" si="5">E13</f>
        <v>0</v>
      </c>
      <c r="V13" s="18">
        <f t="shared" ref="V13:V15" si="6">T13+U13/2</f>
        <v>0</v>
      </c>
      <c r="W13" s="39">
        <f t="shared" ref="W13:W15" si="7">H13</f>
        <v>0</v>
      </c>
      <c r="X13" s="19" t="str">
        <f t="shared" ref="X13:X15" si="8">IF(H13=0,"-",1/W13)</f>
        <v>-</v>
      </c>
      <c r="Y13" s="18">
        <f t="shared" si="1"/>
        <v>0</v>
      </c>
    </row>
    <row r="14" spans="1:25" x14ac:dyDescent="0.25">
      <c r="A14" s="54"/>
      <c r="B14" s="54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>
        <v>0</v>
      </c>
      <c r="I14" s="32">
        <f>'2021 Combined'!L14</f>
        <v>0</v>
      </c>
      <c r="J14" s="30">
        <f t="shared" si="2"/>
        <v>0</v>
      </c>
      <c r="K14" s="32">
        <v>0</v>
      </c>
      <c r="L14" s="16">
        <f>SUM(I14:K14)</f>
        <v>0</v>
      </c>
      <c r="M14" s="18">
        <f t="shared" si="0"/>
        <v>0</v>
      </c>
      <c r="O14" s="54"/>
      <c r="P14" s="54">
        <v>1611</v>
      </c>
      <c r="Q14" s="14" t="s">
        <v>24</v>
      </c>
      <c r="R14" s="18">
        <f t="shared" si="3"/>
        <v>0</v>
      </c>
      <c r="S14" s="32">
        <v>0</v>
      </c>
      <c r="T14" s="18">
        <f t="shared" si="4"/>
        <v>0</v>
      </c>
      <c r="U14" s="18">
        <f t="shared" si="5"/>
        <v>0</v>
      </c>
      <c r="V14" s="18">
        <f t="shared" si="6"/>
        <v>0</v>
      </c>
      <c r="W14" s="39">
        <f t="shared" si="7"/>
        <v>0</v>
      </c>
      <c r="X14" s="19" t="str">
        <f t="shared" si="8"/>
        <v>-</v>
      </c>
      <c r="Y14" s="18">
        <f t="shared" si="1"/>
        <v>0</v>
      </c>
    </row>
    <row r="15" spans="1:25" x14ac:dyDescent="0.25">
      <c r="A15" s="54"/>
      <c r="B15" s="54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>
        <v>0</v>
      </c>
      <c r="I15" s="32">
        <f>'2021 Combined'!L15</f>
        <v>0</v>
      </c>
      <c r="J15" s="30">
        <f t="shared" si="2"/>
        <v>0</v>
      </c>
      <c r="K15" s="32">
        <v>0</v>
      </c>
      <c r="L15" s="16">
        <f>SUM(I15:K15)</f>
        <v>0</v>
      </c>
      <c r="M15" s="18">
        <f t="shared" si="0"/>
        <v>0</v>
      </c>
      <c r="O15" s="54"/>
      <c r="P15" s="54">
        <v>1612</v>
      </c>
      <c r="Q15" s="14" t="s">
        <v>28</v>
      </c>
      <c r="R15" s="18">
        <f t="shared" si="3"/>
        <v>0</v>
      </c>
      <c r="S15" s="32">
        <v>0</v>
      </c>
      <c r="T15" s="18">
        <f t="shared" si="4"/>
        <v>0</v>
      </c>
      <c r="U15" s="18">
        <f t="shared" si="5"/>
        <v>0</v>
      </c>
      <c r="V15" s="18">
        <f t="shared" si="6"/>
        <v>0</v>
      </c>
      <c r="W15" s="39">
        <f t="shared" si="7"/>
        <v>0</v>
      </c>
      <c r="X15" s="19" t="str">
        <f t="shared" si="8"/>
        <v>-</v>
      </c>
      <c r="Y15" s="18">
        <f t="shared" si="1"/>
        <v>0</v>
      </c>
    </row>
    <row r="16" spans="1:25" ht="24" x14ac:dyDescent="0.25">
      <c r="A16" s="104" t="s">
        <v>37</v>
      </c>
      <c r="B16" s="104"/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O16" s="104" t="s">
        <v>37</v>
      </c>
      <c r="P16" s="104"/>
      <c r="Q16" s="104"/>
      <c r="R16" s="59" t="s">
        <v>51</v>
      </c>
      <c r="S16" s="59" t="s">
        <v>52</v>
      </c>
      <c r="T16" s="59" t="s">
        <v>53</v>
      </c>
      <c r="U16" s="59" t="s">
        <v>54</v>
      </c>
      <c r="V16" s="59" t="s">
        <v>78</v>
      </c>
      <c r="W16" s="59" t="s">
        <v>55</v>
      </c>
      <c r="X16" s="59" t="s">
        <v>56</v>
      </c>
      <c r="Y16" s="59" t="s">
        <v>83</v>
      </c>
    </row>
    <row r="17" spans="1:25" x14ac:dyDescent="0.25">
      <c r="A17" s="54"/>
      <c r="B17" s="54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9">SUM(D17:F17)</f>
        <v>0</v>
      </c>
      <c r="H17" s="38">
        <v>0</v>
      </c>
      <c r="I17" s="32">
        <f>'2021 Combined'!L17</f>
        <v>0</v>
      </c>
      <c r="J17" s="30">
        <f t="shared" ref="J17:J29" si="10">Y17</f>
        <v>0</v>
      </c>
      <c r="K17" s="32">
        <v>0</v>
      </c>
      <c r="L17" s="16">
        <f t="shared" ref="L17:L29" si="11">SUM(I17:K17)</f>
        <v>0</v>
      </c>
      <c r="M17" s="18">
        <f t="shared" ref="M17:M22" si="12">G17-L17</f>
        <v>0</v>
      </c>
      <c r="O17" s="54"/>
      <c r="P17" s="54">
        <v>1705</v>
      </c>
      <c r="Q17" s="14" t="s">
        <v>29</v>
      </c>
      <c r="R17" s="18">
        <f t="shared" si="3"/>
        <v>0</v>
      </c>
      <c r="S17" s="32">
        <v>0</v>
      </c>
      <c r="T17" s="18">
        <f t="shared" si="4"/>
        <v>0</v>
      </c>
      <c r="U17" s="18">
        <f t="shared" si="5"/>
        <v>0</v>
      </c>
      <c r="V17" s="18">
        <f>'2022 LTPL'!V17+'2022 RCL'!V17</f>
        <v>0</v>
      </c>
      <c r="W17" s="39">
        <f t="shared" ref="W17:W29" si="13">H17</f>
        <v>0</v>
      </c>
      <c r="X17" s="19" t="str">
        <f t="shared" ref="X17:X29" si="14">IF(H17=0,"-",1/W17)</f>
        <v>-</v>
      </c>
      <c r="Y17" s="18">
        <f>'2022 LTPL'!Y17+'2022 RCL'!Y17</f>
        <v>0</v>
      </c>
    </row>
    <row r="18" spans="1:25" x14ac:dyDescent="0.25">
      <c r="A18" s="54"/>
      <c r="B18" s="54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9"/>
        <v>0</v>
      </c>
      <c r="H18" s="38">
        <v>0</v>
      </c>
      <c r="I18" s="32">
        <f>'2021 Combined'!L18</f>
        <v>0</v>
      </c>
      <c r="J18" s="30">
        <f t="shared" si="10"/>
        <v>0</v>
      </c>
      <c r="K18" s="32">
        <v>0</v>
      </c>
      <c r="L18" s="16">
        <f t="shared" si="11"/>
        <v>0</v>
      </c>
      <c r="M18" s="18">
        <f t="shared" si="12"/>
        <v>0</v>
      </c>
      <c r="O18" s="54"/>
      <c r="P18" s="54">
        <v>1706</v>
      </c>
      <c r="Q18" s="14" t="s">
        <v>25</v>
      </c>
      <c r="R18" s="18">
        <f t="shared" si="3"/>
        <v>0</v>
      </c>
      <c r="S18" s="32">
        <v>0</v>
      </c>
      <c r="T18" s="18">
        <f t="shared" si="4"/>
        <v>0</v>
      </c>
      <c r="U18" s="18">
        <f t="shared" si="5"/>
        <v>0</v>
      </c>
      <c r="V18" s="18">
        <f>'2022 LTPL'!V18+'2022 RCL'!V18</f>
        <v>0</v>
      </c>
      <c r="W18" s="39">
        <f t="shared" si="13"/>
        <v>0</v>
      </c>
      <c r="X18" s="19" t="str">
        <f t="shared" si="14"/>
        <v>-</v>
      </c>
      <c r="Y18" s="18">
        <f>'2022 LTPL'!Y18+'2022 RCL'!Y18</f>
        <v>0</v>
      </c>
    </row>
    <row r="19" spans="1:25" x14ac:dyDescent="0.25">
      <c r="A19" s="54"/>
      <c r="B19" s="54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9"/>
        <v>0</v>
      </c>
      <c r="H19" s="38">
        <v>0</v>
      </c>
      <c r="I19" s="32">
        <f>'2021 Combined'!L19</f>
        <v>0</v>
      </c>
      <c r="J19" s="30">
        <f t="shared" si="10"/>
        <v>0</v>
      </c>
      <c r="K19" s="32">
        <v>0</v>
      </c>
      <c r="L19" s="16">
        <f t="shared" si="11"/>
        <v>0</v>
      </c>
      <c r="M19" s="18">
        <f t="shared" si="12"/>
        <v>0</v>
      </c>
      <c r="O19" s="54"/>
      <c r="P19" s="54">
        <v>1708</v>
      </c>
      <c r="Q19" s="14" t="s">
        <v>31</v>
      </c>
      <c r="R19" s="18">
        <f t="shared" si="3"/>
        <v>0</v>
      </c>
      <c r="S19" s="32">
        <v>0</v>
      </c>
      <c r="T19" s="18">
        <f t="shared" si="4"/>
        <v>0</v>
      </c>
      <c r="U19" s="18">
        <f t="shared" si="5"/>
        <v>0</v>
      </c>
      <c r="V19" s="18">
        <f>'2022 LTPL'!V19+'2022 RCL'!V19</f>
        <v>0</v>
      </c>
      <c r="W19" s="39">
        <f t="shared" si="13"/>
        <v>0</v>
      </c>
      <c r="X19" s="19" t="str">
        <f t="shared" si="14"/>
        <v>-</v>
      </c>
      <c r="Y19" s="18">
        <f>'2022 LTPL'!Y19+'2022 RCL'!Y19</f>
        <v>0</v>
      </c>
    </row>
    <row r="20" spans="1:25" x14ac:dyDescent="0.25">
      <c r="A20" s="54"/>
      <c r="B20" s="54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9"/>
        <v>0</v>
      </c>
      <c r="H20" s="38">
        <v>0</v>
      </c>
      <c r="I20" s="32">
        <f>'2021 Combined'!L20</f>
        <v>0</v>
      </c>
      <c r="J20" s="30">
        <f t="shared" si="10"/>
        <v>0</v>
      </c>
      <c r="K20" s="32">
        <v>0</v>
      </c>
      <c r="L20" s="16">
        <f t="shared" si="11"/>
        <v>0</v>
      </c>
      <c r="M20" s="18">
        <f t="shared" si="12"/>
        <v>0</v>
      </c>
      <c r="O20" s="54"/>
      <c r="P20" s="54">
        <v>1710</v>
      </c>
      <c r="Q20" s="14" t="s">
        <v>26</v>
      </c>
      <c r="R20" s="18">
        <f t="shared" si="3"/>
        <v>0</v>
      </c>
      <c r="S20" s="32">
        <v>0</v>
      </c>
      <c r="T20" s="18">
        <f t="shared" si="4"/>
        <v>0</v>
      </c>
      <c r="U20" s="18">
        <f t="shared" si="5"/>
        <v>0</v>
      </c>
      <c r="V20" s="18">
        <f>'2022 LTPL'!V20+'2022 RCL'!V20</f>
        <v>0</v>
      </c>
      <c r="W20" s="39">
        <f t="shared" si="13"/>
        <v>0</v>
      </c>
      <c r="X20" s="19" t="str">
        <f t="shared" si="14"/>
        <v>-</v>
      </c>
      <c r="Y20" s="18">
        <f>'2022 LTPL'!Y20+'2022 RCL'!Y20</f>
        <v>0</v>
      </c>
    </row>
    <row r="21" spans="1:25" x14ac:dyDescent="0.25">
      <c r="A21" s="54">
        <v>47</v>
      </c>
      <c r="B21" s="54">
        <v>1715</v>
      </c>
      <c r="C21" s="14" t="s">
        <v>14</v>
      </c>
      <c r="D21" s="15">
        <v>0</v>
      </c>
      <c r="E21" s="15">
        <v>101048929.05916515</v>
      </c>
      <c r="F21" s="15">
        <v>0</v>
      </c>
      <c r="G21" s="16">
        <f t="shared" si="9"/>
        <v>101048929.05916515</v>
      </c>
      <c r="H21" s="38">
        <v>50</v>
      </c>
      <c r="I21" s="32">
        <f>'2021 Combined'!L21</f>
        <v>0</v>
      </c>
      <c r="J21" s="30">
        <f t="shared" si="10"/>
        <v>827130.90276404819</v>
      </c>
      <c r="K21" s="32">
        <v>0</v>
      </c>
      <c r="L21" s="16">
        <f t="shared" si="11"/>
        <v>827130.90276404819</v>
      </c>
      <c r="M21" s="18">
        <f t="shared" si="12"/>
        <v>100221798.1564011</v>
      </c>
      <c r="O21" s="54">
        <v>47</v>
      </c>
      <c r="P21" s="54">
        <v>1715</v>
      </c>
      <c r="Q21" s="14" t="s">
        <v>14</v>
      </c>
      <c r="R21" s="18">
        <f t="shared" si="3"/>
        <v>0</v>
      </c>
      <c r="S21" s="32">
        <v>0</v>
      </c>
      <c r="T21" s="18">
        <f t="shared" si="4"/>
        <v>0</v>
      </c>
      <c r="U21" s="18">
        <f t="shared" si="5"/>
        <v>101048929.05916515</v>
      </c>
      <c r="V21" s="18">
        <f>'2022 LTPL'!V21+'2022 RCL'!V21</f>
        <v>41356545.138202414</v>
      </c>
      <c r="W21" s="39">
        <f t="shared" si="13"/>
        <v>50</v>
      </c>
      <c r="X21" s="19">
        <f t="shared" si="14"/>
        <v>0.02</v>
      </c>
      <c r="Y21" s="18">
        <f>'2022 LTPL'!Y21+'2022 RCL'!Y21</f>
        <v>827130.90276404819</v>
      </c>
    </row>
    <row r="22" spans="1:25" x14ac:dyDescent="0.25">
      <c r="A22" s="54">
        <v>47</v>
      </c>
      <c r="B22" s="54" t="s">
        <v>10</v>
      </c>
      <c r="C22" s="14" t="s">
        <v>21</v>
      </c>
      <c r="D22" s="15">
        <v>0</v>
      </c>
      <c r="E22" s="15">
        <v>12883433.576261908</v>
      </c>
      <c r="F22" s="15">
        <v>0</v>
      </c>
      <c r="G22" s="16">
        <f t="shared" si="9"/>
        <v>12883433.576261908</v>
      </c>
      <c r="H22" s="38">
        <v>40</v>
      </c>
      <c r="I22" s="32">
        <f>'2021 Combined'!L22</f>
        <v>0</v>
      </c>
      <c r="J22" s="30">
        <f t="shared" si="10"/>
        <v>140127.7834791792</v>
      </c>
      <c r="K22" s="32">
        <v>0</v>
      </c>
      <c r="L22" s="16">
        <f t="shared" si="11"/>
        <v>140127.7834791792</v>
      </c>
      <c r="M22" s="18">
        <f t="shared" si="12"/>
        <v>12743305.792782729</v>
      </c>
      <c r="O22" s="54">
        <v>47</v>
      </c>
      <c r="P22" s="54" t="s">
        <v>10</v>
      </c>
      <c r="Q22" s="14" t="s">
        <v>21</v>
      </c>
      <c r="R22" s="18">
        <f t="shared" si="3"/>
        <v>0</v>
      </c>
      <c r="S22" s="32">
        <v>0</v>
      </c>
      <c r="T22" s="18">
        <f t="shared" si="4"/>
        <v>0</v>
      </c>
      <c r="U22" s="18">
        <f t="shared" si="5"/>
        <v>12883433.576261908</v>
      </c>
      <c r="V22" s="18">
        <f>'2022 LTPL'!V22+'2022 RCL'!V22</f>
        <v>5605111.3391671665</v>
      </c>
      <c r="W22" s="39">
        <f t="shared" si="13"/>
        <v>40</v>
      </c>
      <c r="X22" s="19">
        <f t="shared" si="14"/>
        <v>2.5000000000000001E-2</v>
      </c>
      <c r="Y22" s="18">
        <f>'2022 LTPL'!Y22+'2022 RCL'!Y22</f>
        <v>140127.7834791792</v>
      </c>
    </row>
    <row r="23" spans="1:25" x14ac:dyDescent="0.25">
      <c r="A23" s="54">
        <v>47</v>
      </c>
      <c r="B23" s="54" t="s">
        <v>11</v>
      </c>
      <c r="C23" s="14" t="s">
        <v>22</v>
      </c>
      <c r="D23" s="15">
        <v>0</v>
      </c>
      <c r="E23" s="15">
        <v>4357508.1945747929</v>
      </c>
      <c r="F23" s="15">
        <v>0</v>
      </c>
      <c r="G23" s="16">
        <f t="shared" si="9"/>
        <v>4357508.1945747929</v>
      </c>
      <c r="H23" s="38">
        <v>20</v>
      </c>
      <c r="I23" s="32">
        <f>'2021 Combined'!L23</f>
        <v>0</v>
      </c>
      <c r="J23" s="30">
        <f t="shared" si="10"/>
        <v>87946.521074775315</v>
      </c>
      <c r="K23" s="32">
        <v>0</v>
      </c>
      <c r="L23" s="16">
        <f t="shared" si="11"/>
        <v>87946.521074775315</v>
      </c>
      <c r="M23" s="18">
        <f>G23-L23</f>
        <v>4269561.6735000173</v>
      </c>
      <c r="O23" s="54">
        <v>47</v>
      </c>
      <c r="P23" s="54" t="s">
        <v>11</v>
      </c>
      <c r="Q23" s="14" t="s">
        <v>22</v>
      </c>
      <c r="R23" s="18">
        <f t="shared" si="3"/>
        <v>0</v>
      </c>
      <c r="S23" s="32">
        <v>0</v>
      </c>
      <c r="T23" s="18">
        <f t="shared" si="4"/>
        <v>0</v>
      </c>
      <c r="U23" s="18">
        <f t="shared" si="5"/>
        <v>4357508.1945747929</v>
      </c>
      <c r="V23" s="18">
        <f>'2022 LTPL'!V23+'2022 RCL'!V23</f>
        <v>1758930.4214955061</v>
      </c>
      <c r="W23" s="39">
        <f t="shared" si="13"/>
        <v>20</v>
      </c>
      <c r="X23" s="19">
        <f t="shared" si="14"/>
        <v>0.05</v>
      </c>
      <c r="Y23" s="18">
        <f>'2022 LTPL'!Y23+'2022 RCL'!Y23</f>
        <v>87946.521074775315</v>
      </c>
    </row>
    <row r="24" spans="1:25" x14ac:dyDescent="0.25">
      <c r="A24" s="54">
        <v>47</v>
      </c>
      <c r="B24" s="54">
        <v>1720</v>
      </c>
      <c r="C24" s="14" t="s">
        <v>16</v>
      </c>
      <c r="D24" s="15">
        <v>0</v>
      </c>
      <c r="E24" s="15">
        <v>257839357.33447361</v>
      </c>
      <c r="F24" s="15">
        <v>0</v>
      </c>
      <c r="G24" s="16">
        <f t="shared" si="9"/>
        <v>257839357.33447361</v>
      </c>
      <c r="H24" s="38">
        <v>60</v>
      </c>
      <c r="I24" s="32">
        <f>'2021 Combined'!L24</f>
        <v>0</v>
      </c>
      <c r="J24" s="30">
        <f t="shared" si="10"/>
        <v>1769858.1076242514</v>
      </c>
      <c r="K24" s="32">
        <v>0</v>
      </c>
      <c r="L24" s="16">
        <f t="shared" si="11"/>
        <v>1769858.1076242514</v>
      </c>
      <c r="M24" s="18">
        <f t="shared" ref="M24:M45" si="15">G24-L24</f>
        <v>256069499.22684935</v>
      </c>
      <c r="O24" s="54">
        <v>47</v>
      </c>
      <c r="P24" s="54">
        <v>1720</v>
      </c>
      <c r="Q24" s="14" t="s">
        <v>16</v>
      </c>
      <c r="R24" s="18">
        <f t="shared" si="3"/>
        <v>0</v>
      </c>
      <c r="S24" s="32">
        <v>0</v>
      </c>
      <c r="T24" s="18">
        <f t="shared" si="4"/>
        <v>0</v>
      </c>
      <c r="U24" s="18">
        <f t="shared" si="5"/>
        <v>257839357.33447361</v>
      </c>
      <c r="V24" s="18">
        <f>'2022 LTPL'!V24+'2022 RCL'!V24</f>
        <v>106191486.4574551</v>
      </c>
      <c r="W24" s="39">
        <f t="shared" si="13"/>
        <v>60</v>
      </c>
      <c r="X24" s="19">
        <f t="shared" si="14"/>
        <v>1.6666666666666666E-2</v>
      </c>
      <c r="Y24" s="18">
        <f>'2022 LTPL'!Y24+'2022 RCL'!Y24</f>
        <v>1769858.1076242514</v>
      </c>
    </row>
    <row r="25" spans="1:25" x14ac:dyDescent="0.25">
      <c r="A25" s="54">
        <v>47</v>
      </c>
      <c r="B25" s="54">
        <v>1725</v>
      </c>
      <c r="C25" s="14" t="s">
        <v>17</v>
      </c>
      <c r="D25" s="15">
        <v>0</v>
      </c>
      <c r="E25" s="15">
        <v>1738229.2096648396</v>
      </c>
      <c r="F25" s="15">
        <v>0</v>
      </c>
      <c r="G25" s="16">
        <f t="shared" si="9"/>
        <v>1738229.2096648396</v>
      </c>
      <c r="H25" s="38">
        <v>45</v>
      </c>
      <c r="I25" s="32">
        <f>'2021 Combined'!L25</f>
        <v>0</v>
      </c>
      <c r="J25" s="30">
        <f t="shared" si="10"/>
        <v>12875.771923443257</v>
      </c>
      <c r="K25" s="32">
        <v>0</v>
      </c>
      <c r="L25" s="16">
        <f t="shared" si="11"/>
        <v>12875.771923443257</v>
      </c>
      <c r="M25" s="18">
        <f t="shared" si="15"/>
        <v>1725353.4377413963</v>
      </c>
      <c r="O25" s="54">
        <v>47</v>
      </c>
      <c r="P25" s="54">
        <v>1725</v>
      </c>
      <c r="Q25" s="14" t="s">
        <v>17</v>
      </c>
      <c r="R25" s="18">
        <f t="shared" si="3"/>
        <v>0</v>
      </c>
      <c r="S25" s="32">
        <v>0</v>
      </c>
      <c r="T25" s="18">
        <f t="shared" si="4"/>
        <v>0</v>
      </c>
      <c r="U25" s="18">
        <f t="shared" si="5"/>
        <v>1738229.2096648396</v>
      </c>
      <c r="V25" s="18">
        <f>'2022 LTPL'!V25+'2022 RCL'!V25</f>
        <v>579409.73655494652</v>
      </c>
      <c r="W25" s="39">
        <f t="shared" si="13"/>
        <v>45</v>
      </c>
      <c r="X25" s="19">
        <f t="shared" si="14"/>
        <v>2.2222222222222223E-2</v>
      </c>
      <c r="Y25" s="18">
        <f>'2022 LTPL'!Y25+'2022 RCL'!Y25</f>
        <v>12875.771923443257</v>
      </c>
    </row>
    <row r="26" spans="1:25" x14ac:dyDescent="0.25">
      <c r="A26" s="54">
        <v>47</v>
      </c>
      <c r="B26" s="54">
        <v>1730</v>
      </c>
      <c r="C26" s="14" t="s">
        <v>18</v>
      </c>
      <c r="D26" s="15">
        <v>0</v>
      </c>
      <c r="E26" s="15">
        <v>301645045.41920471</v>
      </c>
      <c r="F26" s="15">
        <v>0</v>
      </c>
      <c r="G26" s="16">
        <f t="shared" si="9"/>
        <v>301645045.41920471</v>
      </c>
      <c r="H26" s="38">
        <v>45</v>
      </c>
      <c r="I26" s="32">
        <f>'2021 Combined'!L26</f>
        <v>0</v>
      </c>
      <c r="J26" s="30">
        <f t="shared" si="10"/>
        <v>2758356.765460012</v>
      </c>
      <c r="K26" s="32">
        <v>0</v>
      </c>
      <c r="L26" s="16">
        <f t="shared" si="11"/>
        <v>2758356.765460012</v>
      </c>
      <c r="M26" s="18">
        <f t="shared" si="15"/>
        <v>298886688.6537447</v>
      </c>
      <c r="O26" s="54">
        <v>47</v>
      </c>
      <c r="P26" s="54">
        <v>1730</v>
      </c>
      <c r="Q26" s="14" t="s">
        <v>18</v>
      </c>
      <c r="R26" s="18">
        <f t="shared" si="3"/>
        <v>0</v>
      </c>
      <c r="S26" s="32">
        <v>0</v>
      </c>
      <c r="T26" s="18">
        <f t="shared" si="4"/>
        <v>0</v>
      </c>
      <c r="U26" s="18">
        <f t="shared" si="5"/>
        <v>301645045.41920471</v>
      </c>
      <c r="V26" s="18">
        <f>'2022 LTPL'!V26+'2022 RCL'!V26</f>
        <v>124126054.44570054</v>
      </c>
      <c r="W26" s="39">
        <f t="shared" si="13"/>
        <v>45</v>
      </c>
      <c r="X26" s="19">
        <f t="shared" si="14"/>
        <v>2.2222222222222223E-2</v>
      </c>
      <c r="Y26" s="18">
        <f>'2022 LTPL'!Y26+'2022 RCL'!Y26</f>
        <v>2758356.765460012</v>
      </c>
    </row>
    <row r="27" spans="1:25" x14ac:dyDescent="0.25">
      <c r="A27" s="54"/>
      <c r="B27" s="54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9"/>
        <v>0</v>
      </c>
      <c r="H27" s="38">
        <v>0</v>
      </c>
      <c r="I27" s="32">
        <f>'2021 Combined'!L27</f>
        <v>0</v>
      </c>
      <c r="J27" s="30">
        <f t="shared" si="10"/>
        <v>0</v>
      </c>
      <c r="K27" s="32">
        <v>0</v>
      </c>
      <c r="L27" s="16">
        <f t="shared" si="11"/>
        <v>0</v>
      </c>
      <c r="M27" s="18">
        <f t="shared" si="15"/>
        <v>0</v>
      </c>
      <c r="O27" s="54"/>
      <c r="P27" s="54">
        <v>1735</v>
      </c>
      <c r="Q27" s="14" t="s">
        <v>19</v>
      </c>
      <c r="R27" s="18">
        <f t="shared" si="3"/>
        <v>0</v>
      </c>
      <c r="S27" s="32">
        <v>0</v>
      </c>
      <c r="T27" s="18">
        <f t="shared" si="4"/>
        <v>0</v>
      </c>
      <c r="U27" s="18">
        <f t="shared" si="5"/>
        <v>0</v>
      </c>
      <c r="V27" s="18">
        <f>'2022 LTPL'!V27+'2022 RCL'!V27</f>
        <v>0</v>
      </c>
      <c r="W27" s="39">
        <f t="shared" si="13"/>
        <v>0</v>
      </c>
      <c r="X27" s="19" t="str">
        <f t="shared" si="14"/>
        <v>-</v>
      </c>
      <c r="Y27" s="18">
        <f>'2022 LTPL'!Y27+'2022 RCL'!Y27</f>
        <v>0</v>
      </c>
    </row>
    <row r="28" spans="1:25" x14ac:dyDescent="0.25">
      <c r="A28" s="54"/>
      <c r="B28" s="54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9"/>
        <v>0</v>
      </c>
      <c r="H28" s="38">
        <v>0</v>
      </c>
      <c r="I28" s="32">
        <f>'2021 Combined'!L28</f>
        <v>0</v>
      </c>
      <c r="J28" s="30">
        <f t="shared" si="10"/>
        <v>0</v>
      </c>
      <c r="K28" s="32">
        <v>0</v>
      </c>
      <c r="L28" s="16">
        <f t="shared" si="11"/>
        <v>0</v>
      </c>
      <c r="M28" s="18">
        <f t="shared" si="15"/>
        <v>0</v>
      </c>
      <c r="O28" s="54"/>
      <c r="P28" s="54">
        <v>1740</v>
      </c>
      <c r="Q28" s="14" t="s">
        <v>20</v>
      </c>
      <c r="R28" s="18">
        <f t="shared" si="3"/>
        <v>0</v>
      </c>
      <c r="S28" s="32">
        <v>0</v>
      </c>
      <c r="T28" s="18">
        <f t="shared" si="4"/>
        <v>0</v>
      </c>
      <c r="U28" s="18">
        <f t="shared" si="5"/>
        <v>0</v>
      </c>
      <c r="V28" s="18">
        <f>'2022 LTPL'!V28+'2022 RCL'!V28</f>
        <v>0</v>
      </c>
      <c r="W28" s="39">
        <f t="shared" si="13"/>
        <v>0</v>
      </c>
      <c r="X28" s="19" t="str">
        <f t="shared" si="14"/>
        <v>-</v>
      </c>
      <c r="Y28" s="18">
        <f>'2022 LTPL'!Y28+'2022 RCL'!Y28</f>
        <v>0</v>
      </c>
    </row>
    <row r="29" spans="1:25" x14ac:dyDescent="0.25">
      <c r="A29" s="54"/>
      <c r="B29" s="54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9"/>
        <v>0</v>
      </c>
      <c r="H29" s="38">
        <v>0</v>
      </c>
      <c r="I29" s="32">
        <f>'2021 Combined'!L29</f>
        <v>0</v>
      </c>
      <c r="J29" s="30">
        <f t="shared" si="10"/>
        <v>0</v>
      </c>
      <c r="K29" s="32">
        <v>0</v>
      </c>
      <c r="L29" s="16">
        <f t="shared" si="11"/>
        <v>0</v>
      </c>
      <c r="M29" s="18">
        <f t="shared" si="15"/>
        <v>0</v>
      </c>
      <c r="O29" s="54"/>
      <c r="P29" s="54">
        <v>1745</v>
      </c>
      <c r="Q29" s="14" t="s">
        <v>27</v>
      </c>
      <c r="R29" s="18">
        <f t="shared" si="3"/>
        <v>0</v>
      </c>
      <c r="S29" s="32">
        <v>0</v>
      </c>
      <c r="T29" s="18">
        <f t="shared" si="4"/>
        <v>0</v>
      </c>
      <c r="U29" s="18">
        <f t="shared" si="5"/>
        <v>0</v>
      </c>
      <c r="V29" s="18">
        <f>'2022 LTPL'!V29+'2022 RCL'!V29</f>
        <v>0</v>
      </c>
      <c r="W29" s="39">
        <f t="shared" si="13"/>
        <v>0</v>
      </c>
      <c r="X29" s="19" t="str">
        <f t="shared" si="14"/>
        <v>-</v>
      </c>
      <c r="Y29" s="18">
        <f>'2022 LTPL'!Y29+'2022 RCL'!Y29</f>
        <v>0</v>
      </c>
    </row>
    <row r="30" spans="1:25" x14ac:dyDescent="0.25">
      <c r="A30" s="104" t="s">
        <v>36</v>
      </c>
      <c r="B30" s="104"/>
      <c r="C30" s="104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104" t="s">
        <v>36</v>
      </c>
      <c r="P30" s="104"/>
      <c r="Q30" s="104"/>
      <c r="R30" s="59" t="s">
        <v>51</v>
      </c>
      <c r="S30" s="59" t="s">
        <v>52</v>
      </c>
      <c r="T30" s="59" t="s">
        <v>53</v>
      </c>
      <c r="U30" s="59" t="s">
        <v>54</v>
      </c>
      <c r="V30" s="59" t="s">
        <v>89</v>
      </c>
      <c r="W30" s="59" t="s">
        <v>55</v>
      </c>
      <c r="X30" s="59" t="s">
        <v>56</v>
      </c>
      <c r="Y30" s="59" t="s">
        <v>86</v>
      </c>
    </row>
    <row r="31" spans="1:25" x14ac:dyDescent="0.25">
      <c r="A31" s="54"/>
      <c r="B31" s="54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6">SUM(D31:F31)</f>
        <v>0</v>
      </c>
      <c r="H31" s="38">
        <v>0</v>
      </c>
      <c r="I31" s="32">
        <f>'2021 Combined'!L31</f>
        <v>0</v>
      </c>
      <c r="J31" s="30">
        <f t="shared" ref="J31:J45" si="17">Y31</f>
        <v>0</v>
      </c>
      <c r="K31" s="32">
        <v>0</v>
      </c>
      <c r="L31" s="16">
        <f t="shared" ref="L31:L45" si="18">SUM(I31:K31)</f>
        <v>0</v>
      </c>
      <c r="M31" s="18">
        <f t="shared" si="15"/>
        <v>0</v>
      </c>
      <c r="O31" s="54"/>
      <c r="P31" s="54">
        <v>1905</v>
      </c>
      <c r="Q31" s="14" t="s">
        <v>30</v>
      </c>
      <c r="R31" s="18">
        <f t="shared" si="3"/>
        <v>0</v>
      </c>
      <c r="S31" s="32">
        <v>0</v>
      </c>
      <c r="T31" s="18">
        <f t="shared" si="4"/>
        <v>0</v>
      </c>
      <c r="U31" s="18">
        <f t="shared" si="5"/>
        <v>0</v>
      </c>
      <c r="V31" s="18">
        <f>T31+U31*8/12</f>
        <v>0</v>
      </c>
      <c r="W31" s="39">
        <f t="shared" ref="W31:W44" si="19">H31</f>
        <v>0</v>
      </c>
      <c r="X31" s="19" t="str">
        <f t="shared" ref="X31:X45" si="20">IF(H31=0,"-",1/W31)</f>
        <v>-</v>
      </c>
      <c r="Y31" s="18">
        <f>IF(V31=0,0,V31*X31)</f>
        <v>0</v>
      </c>
    </row>
    <row r="32" spans="1:25" x14ac:dyDescent="0.25">
      <c r="A32" s="54">
        <v>10.1</v>
      </c>
      <c r="B32" s="54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6"/>
        <v>0</v>
      </c>
      <c r="H32" s="38">
        <v>50</v>
      </c>
      <c r="I32" s="32">
        <f>'2021 Combined'!L32</f>
        <v>0</v>
      </c>
      <c r="J32" s="30">
        <f t="shared" si="17"/>
        <v>0</v>
      </c>
      <c r="K32" s="32">
        <v>0</v>
      </c>
      <c r="L32" s="16">
        <f t="shared" si="18"/>
        <v>0</v>
      </c>
      <c r="M32" s="18">
        <f t="shared" si="15"/>
        <v>0</v>
      </c>
      <c r="O32" s="54">
        <v>10.1</v>
      </c>
      <c r="P32" s="54">
        <v>1908</v>
      </c>
      <c r="Q32" s="14" t="s">
        <v>15</v>
      </c>
      <c r="R32" s="18">
        <f t="shared" si="3"/>
        <v>0</v>
      </c>
      <c r="S32" s="32">
        <v>0</v>
      </c>
      <c r="T32" s="18">
        <f t="shared" si="4"/>
        <v>0</v>
      </c>
      <c r="U32" s="18">
        <f t="shared" si="5"/>
        <v>0</v>
      </c>
      <c r="V32" s="18">
        <f t="shared" ref="V32:V45" si="21">T32+U32*8/12</f>
        <v>0</v>
      </c>
      <c r="W32" s="39">
        <f t="shared" si="19"/>
        <v>50</v>
      </c>
      <c r="X32" s="19">
        <f>IF(H32=0,"-",1/W32)</f>
        <v>0.02</v>
      </c>
      <c r="Y32" s="18">
        <f t="shared" ref="Y32:Y45" si="22">IF(V32=0,0,V32*X32)</f>
        <v>0</v>
      </c>
    </row>
    <row r="33" spans="1:25" x14ac:dyDescent="0.25">
      <c r="A33" s="54">
        <v>8</v>
      </c>
      <c r="B33" s="54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6"/>
        <v>0</v>
      </c>
      <c r="H33" s="38">
        <v>10</v>
      </c>
      <c r="I33" s="32">
        <f>'2021 Combined'!L33</f>
        <v>0</v>
      </c>
      <c r="J33" s="30">
        <f t="shared" si="17"/>
        <v>0</v>
      </c>
      <c r="K33" s="32">
        <v>0</v>
      </c>
      <c r="L33" s="16">
        <f t="shared" si="18"/>
        <v>0</v>
      </c>
      <c r="M33" s="18">
        <f t="shared" si="15"/>
        <v>0</v>
      </c>
      <c r="O33" s="54">
        <v>8</v>
      </c>
      <c r="P33" s="54">
        <v>1915</v>
      </c>
      <c r="Q33" s="14" t="s">
        <v>32</v>
      </c>
      <c r="R33" s="18">
        <f t="shared" si="3"/>
        <v>0</v>
      </c>
      <c r="S33" s="32">
        <v>0</v>
      </c>
      <c r="T33" s="18">
        <f t="shared" si="4"/>
        <v>0</v>
      </c>
      <c r="U33" s="18">
        <f t="shared" si="5"/>
        <v>0</v>
      </c>
      <c r="V33" s="18">
        <f t="shared" si="21"/>
        <v>0</v>
      </c>
      <c r="W33" s="39">
        <f t="shared" si="19"/>
        <v>10</v>
      </c>
      <c r="X33" s="19">
        <f t="shared" si="20"/>
        <v>0.1</v>
      </c>
      <c r="Y33" s="18">
        <f t="shared" si="22"/>
        <v>0</v>
      </c>
    </row>
    <row r="34" spans="1:25" x14ac:dyDescent="0.25">
      <c r="A34" s="54"/>
      <c r="B34" s="54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6"/>
        <v>0</v>
      </c>
      <c r="H34" s="38">
        <v>0</v>
      </c>
      <c r="I34" s="32">
        <f>'2021 Combined'!L34</f>
        <v>0</v>
      </c>
      <c r="J34" s="30">
        <f t="shared" si="17"/>
        <v>0</v>
      </c>
      <c r="K34" s="32">
        <v>0</v>
      </c>
      <c r="L34" s="16">
        <f t="shared" si="18"/>
        <v>0</v>
      </c>
      <c r="M34" s="18">
        <f t="shared" si="15"/>
        <v>0</v>
      </c>
      <c r="O34" s="54"/>
      <c r="P34" s="54">
        <v>1920</v>
      </c>
      <c r="Q34" s="14" t="s">
        <v>33</v>
      </c>
      <c r="R34" s="18">
        <f t="shared" si="3"/>
        <v>0</v>
      </c>
      <c r="S34" s="32">
        <v>0</v>
      </c>
      <c r="T34" s="18">
        <f t="shared" si="4"/>
        <v>0</v>
      </c>
      <c r="U34" s="18">
        <f t="shared" si="5"/>
        <v>0</v>
      </c>
      <c r="V34" s="18">
        <f t="shared" si="21"/>
        <v>0</v>
      </c>
      <c r="W34" s="39">
        <f t="shared" si="19"/>
        <v>0</v>
      </c>
      <c r="X34" s="19" t="str">
        <f t="shared" si="20"/>
        <v>-</v>
      </c>
      <c r="Y34" s="18">
        <f t="shared" si="22"/>
        <v>0</v>
      </c>
    </row>
    <row r="35" spans="1:25" x14ac:dyDescent="0.25">
      <c r="A35" s="54">
        <v>10.1</v>
      </c>
      <c r="B35" s="54">
        <v>1930</v>
      </c>
      <c r="C35" s="14" t="s">
        <v>34</v>
      </c>
      <c r="D35" s="15">
        <v>0</v>
      </c>
      <c r="E35" s="15">
        <v>220000</v>
      </c>
      <c r="F35" s="15">
        <v>0</v>
      </c>
      <c r="G35" s="16">
        <f t="shared" si="16"/>
        <v>220000</v>
      </c>
      <c r="H35" s="38">
        <v>5</v>
      </c>
      <c r="I35" s="32">
        <f>'2021 Combined'!L35</f>
        <v>0</v>
      </c>
      <c r="J35" s="30">
        <f t="shared" si="17"/>
        <v>22000</v>
      </c>
      <c r="K35" s="32">
        <v>0</v>
      </c>
      <c r="L35" s="16">
        <f t="shared" si="18"/>
        <v>22000</v>
      </c>
      <c r="M35" s="18">
        <f t="shared" si="15"/>
        <v>198000</v>
      </c>
      <c r="O35" s="54">
        <v>10.1</v>
      </c>
      <c r="P35" s="54">
        <v>1930</v>
      </c>
      <c r="Q35" s="14" t="s">
        <v>34</v>
      </c>
      <c r="R35" s="18">
        <f t="shared" si="3"/>
        <v>0</v>
      </c>
      <c r="S35" s="32">
        <v>0</v>
      </c>
      <c r="T35" s="18">
        <f t="shared" si="4"/>
        <v>0</v>
      </c>
      <c r="U35" s="18">
        <f t="shared" si="5"/>
        <v>220000</v>
      </c>
      <c r="V35" s="18">
        <f>T35+U35*6/12</f>
        <v>110000</v>
      </c>
      <c r="W35" s="39">
        <f t="shared" si="19"/>
        <v>5</v>
      </c>
      <c r="X35" s="19">
        <f t="shared" si="20"/>
        <v>0.2</v>
      </c>
      <c r="Y35" s="18">
        <f t="shared" si="22"/>
        <v>22000</v>
      </c>
    </row>
    <row r="36" spans="1:25" x14ac:dyDescent="0.25">
      <c r="A36" s="54"/>
      <c r="B36" s="54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6"/>
        <v>0</v>
      </c>
      <c r="H36" s="38">
        <v>0</v>
      </c>
      <c r="I36" s="32">
        <f>'2021 Combined'!L36</f>
        <v>0</v>
      </c>
      <c r="J36" s="30">
        <f t="shared" si="17"/>
        <v>0</v>
      </c>
      <c r="K36" s="32">
        <v>0</v>
      </c>
      <c r="L36" s="16">
        <f t="shared" si="18"/>
        <v>0</v>
      </c>
      <c r="M36" s="18">
        <f t="shared" si="15"/>
        <v>0</v>
      </c>
      <c r="O36" s="54"/>
      <c r="P36" s="54">
        <v>1935</v>
      </c>
      <c r="Q36" s="14" t="s">
        <v>35</v>
      </c>
      <c r="R36" s="18">
        <f t="shared" si="3"/>
        <v>0</v>
      </c>
      <c r="S36" s="32">
        <v>0</v>
      </c>
      <c r="T36" s="18">
        <f t="shared" si="4"/>
        <v>0</v>
      </c>
      <c r="U36" s="18">
        <f t="shared" si="5"/>
        <v>0</v>
      </c>
      <c r="V36" s="18">
        <f t="shared" si="21"/>
        <v>0</v>
      </c>
      <c r="W36" s="39">
        <f t="shared" si="19"/>
        <v>0</v>
      </c>
      <c r="X36" s="19" t="str">
        <f t="shared" si="20"/>
        <v>-</v>
      </c>
      <c r="Y36" s="18">
        <f t="shared" si="22"/>
        <v>0</v>
      </c>
    </row>
    <row r="37" spans="1:25" x14ac:dyDescent="0.25">
      <c r="A37" s="54"/>
      <c r="B37" s="54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6"/>
        <v>0</v>
      </c>
      <c r="H37" s="38">
        <v>0</v>
      </c>
      <c r="I37" s="32">
        <f>'2021 Combined'!L37</f>
        <v>0</v>
      </c>
      <c r="J37" s="30">
        <f t="shared" si="17"/>
        <v>0</v>
      </c>
      <c r="K37" s="32">
        <v>0</v>
      </c>
      <c r="L37" s="16">
        <f t="shared" si="18"/>
        <v>0</v>
      </c>
      <c r="M37" s="18">
        <f t="shared" si="15"/>
        <v>0</v>
      </c>
      <c r="O37" s="54"/>
      <c r="P37" s="54">
        <v>1940</v>
      </c>
      <c r="Q37" s="14" t="s">
        <v>39</v>
      </c>
      <c r="R37" s="18">
        <f t="shared" si="3"/>
        <v>0</v>
      </c>
      <c r="S37" s="32">
        <v>0</v>
      </c>
      <c r="T37" s="18">
        <f t="shared" si="4"/>
        <v>0</v>
      </c>
      <c r="U37" s="18">
        <f t="shared" si="5"/>
        <v>0</v>
      </c>
      <c r="V37" s="18">
        <f t="shared" si="21"/>
        <v>0</v>
      </c>
      <c r="W37" s="39">
        <f t="shared" si="19"/>
        <v>0</v>
      </c>
      <c r="X37" s="19" t="str">
        <f t="shared" si="20"/>
        <v>-</v>
      </c>
      <c r="Y37" s="18">
        <f t="shared" si="22"/>
        <v>0</v>
      </c>
    </row>
    <row r="38" spans="1:25" x14ac:dyDescent="0.25">
      <c r="A38" s="54"/>
      <c r="B38" s="54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6"/>
        <v>0</v>
      </c>
      <c r="H38" s="38">
        <v>0</v>
      </c>
      <c r="I38" s="32">
        <f>'2021 Combined'!L38</f>
        <v>0</v>
      </c>
      <c r="J38" s="30">
        <f t="shared" si="17"/>
        <v>0</v>
      </c>
      <c r="K38" s="32">
        <v>0</v>
      </c>
      <c r="L38" s="16">
        <f t="shared" si="18"/>
        <v>0</v>
      </c>
      <c r="M38" s="18">
        <f t="shared" si="15"/>
        <v>0</v>
      </c>
      <c r="O38" s="54"/>
      <c r="P38" s="54">
        <v>1945</v>
      </c>
      <c r="Q38" s="14" t="s">
        <v>40</v>
      </c>
      <c r="R38" s="18">
        <f t="shared" si="3"/>
        <v>0</v>
      </c>
      <c r="S38" s="32">
        <v>0</v>
      </c>
      <c r="T38" s="18">
        <f t="shared" si="4"/>
        <v>0</v>
      </c>
      <c r="U38" s="18">
        <f t="shared" si="5"/>
        <v>0</v>
      </c>
      <c r="V38" s="18">
        <f t="shared" si="21"/>
        <v>0</v>
      </c>
      <c r="W38" s="39">
        <f t="shared" si="19"/>
        <v>0</v>
      </c>
      <c r="X38" s="19" t="str">
        <f t="shared" si="20"/>
        <v>-</v>
      </c>
      <c r="Y38" s="18">
        <f t="shared" si="22"/>
        <v>0</v>
      </c>
    </row>
    <row r="39" spans="1:25" x14ac:dyDescent="0.25">
      <c r="A39" s="54"/>
      <c r="B39" s="54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6"/>
        <v>0</v>
      </c>
      <c r="H39" s="38">
        <v>0</v>
      </c>
      <c r="I39" s="32">
        <f>'2021 Combined'!L39</f>
        <v>0</v>
      </c>
      <c r="J39" s="30">
        <f t="shared" si="17"/>
        <v>0</v>
      </c>
      <c r="K39" s="32">
        <v>0</v>
      </c>
      <c r="L39" s="16">
        <f t="shared" si="18"/>
        <v>0</v>
      </c>
      <c r="M39" s="18">
        <f t="shared" si="15"/>
        <v>0</v>
      </c>
      <c r="O39" s="54"/>
      <c r="P39" s="54">
        <v>1950</v>
      </c>
      <c r="Q39" s="14" t="s">
        <v>41</v>
      </c>
      <c r="R39" s="18">
        <f t="shared" si="3"/>
        <v>0</v>
      </c>
      <c r="S39" s="32">
        <v>0</v>
      </c>
      <c r="T39" s="18">
        <f t="shared" si="4"/>
        <v>0</v>
      </c>
      <c r="U39" s="18">
        <f t="shared" si="5"/>
        <v>0</v>
      </c>
      <c r="V39" s="18">
        <f t="shared" si="21"/>
        <v>0</v>
      </c>
      <c r="W39" s="39">
        <f t="shared" si="19"/>
        <v>0</v>
      </c>
      <c r="X39" s="19" t="str">
        <f t="shared" si="20"/>
        <v>-</v>
      </c>
      <c r="Y39" s="18">
        <f t="shared" si="22"/>
        <v>0</v>
      </c>
    </row>
    <row r="40" spans="1:25" x14ac:dyDescent="0.25">
      <c r="A40" s="54"/>
      <c r="B40" s="54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6"/>
        <v>0</v>
      </c>
      <c r="H40" s="38">
        <v>0</v>
      </c>
      <c r="I40" s="32">
        <f>'2021 Combined'!L40</f>
        <v>0</v>
      </c>
      <c r="J40" s="30">
        <f t="shared" si="17"/>
        <v>0</v>
      </c>
      <c r="K40" s="32">
        <v>0</v>
      </c>
      <c r="L40" s="16">
        <f t="shared" si="18"/>
        <v>0</v>
      </c>
      <c r="M40" s="18">
        <f t="shared" si="15"/>
        <v>0</v>
      </c>
      <c r="O40" s="54"/>
      <c r="P40" s="54">
        <v>1955</v>
      </c>
      <c r="Q40" s="14" t="s">
        <v>42</v>
      </c>
      <c r="R40" s="18">
        <f t="shared" si="3"/>
        <v>0</v>
      </c>
      <c r="S40" s="32">
        <v>0</v>
      </c>
      <c r="T40" s="18">
        <f t="shared" si="4"/>
        <v>0</v>
      </c>
      <c r="U40" s="18">
        <f t="shared" si="5"/>
        <v>0</v>
      </c>
      <c r="V40" s="18">
        <f t="shared" si="21"/>
        <v>0</v>
      </c>
      <c r="W40" s="39">
        <f t="shared" si="19"/>
        <v>0</v>
      </c>
      <c r="X40" s="19" t="str">
        <f t="shared" si="20"/>
        <v>-</v>
      </c>
      <c r="Y40" s="18">
        <f t="shared" si="22"/>
        <v>0</v>
      </c>
    </row>
    <row r="41" spans="1:25" x14ac:dyDescent="0.25">
      <c r="A41" s="54"/>
      <c r="B41" s="54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6"/>
        <v>0</v>
      </c>
      <c r="H41" s="38">
        <v>0</v>
      </c>
      <c r="I41" s="32">
        <f>'2021 Combined'!L41</f>
        <v>0</v>
      </c>
      <c r="J41" s="30">
        <f t="shared" si="17"/>
        <v>0</v>
      </c>
      <c r="K41" s="32">
        <v>0</v>
      </c>
      <c r="L41" s="16">
        <f t="shared" si="18"/>
        <v>0</v>
      </c>
      <c r="M41" s="18">
        <f t="shared" si="15"/>
        <v>0</v>
      </c>
      <c r="O41" s="54"/>
      <c r="P41" s="54">
        <v>1960</v>
      </c>
      <c r="Q41" s="14" t="s">
        <v>43</v>
      </c>
      <c r="R41" s="18">
        <f t="shared" si="3"/>
        <v>0</v>
      </c>
      <c r="S41" s="32">
        <v>0</v>
      </c>
      <c r="T41" s="18">
        <f t="shared" si="4"/>
        <v>0</v>
      </c>
      <c r="U41" s="18">
        <f t="shared" si="5"/>
        <v>0</v>
      </c>
      <c r="V41" s="18">
        <f t="shared" si="21"/>
        <v>0</v>
      </c>
      <c r="W41" s="39">
        <f t="shared" si="19"/>
        <v>0</v>
      </c>
      <c r="X41" s="19" t="str">
        <f t="shared" si="20"/>
        <v>-</v>
      </c>
      <c r="Y41" s="18">
        <f t="shared" si="22"/>
        <v>0</v>
      </c>
    </row>
    <row r="42" spans="1:25" x14ac:dyDescent="0.25">
      <c r="A42" s="54"/>
      <c r="B42" s="54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6"/>
        <v>0</v>
      </c>
      <c r="H42" s="38">
        <v>0</v>
      </c>
      <c r="I42" s="32">
        <f>'2021 Combined'!L42</f>
        <v>0</v>
      </c>
      <c r="J42" s="30">
        <f t="shared" si="17"/>
        <v>0</v>
      </c>
      <c r="K42" s="32">
        <v>0</v>
      </c>
      <c r="L42" s="16">
        <f t="shared" si="18"/>
        <v>0</v>
      </c>
      <c r="M42" s="18">
        <f t="shared" si="15"/>
        <v>0</v>
      </c>
      <c r="O42" s="54"/>
      <c r="P42" s="54">
        <v>1980</v>
      </c>
      <c r="Q42" s="14" t="s">
        <v>44</v>
      </c>
      <c r="R42" s="18">
        <f t="shared" si="3"/>
        <v>0</v>
      </c>
      <c r="S42" s="32">
        <v>0</v>
      </c>
      <c r="T42" s="18">
        <f t="shared" si="4"/>
        <v>0</v>
      </c>
      <c r="U42" s="18">
        <f t="shared" si="5"/>
        <v>0</v>
      </c>
      <c r="V42" s="18">
        <f t="shared" si="21"/>
        <v>0</v>
      </c>
      <c r="W42" s="39">
        <f t="shared" si="19"/>
        <v>0</v>
      </c>
      <c r="X42" s="19" t="str">
        <f t="shared" si="20"/>
        <v>-</v>
      </c>
      <c r="Y42" s="18">
        <f t="shared" si="22"/>
        <v>0</v>
      </c>
    </row>
    <row r="43" spans="1:25" x14ac:dyDescent="0.25">
      <c r="A43" s="54"/>
      <c r="B43" s="46">
        <v>1995</v>
      </c>
      <c r="C43" s="40" t="s">
        <v>12</v>
      </c>
      <c r="D43" s="15">
        <v>0</v>
      </c>
      <c r="E43" s="15">
        <v>0</v>
      </c>
      <c r="F43" s="15">
        <v>0</v>
      </c>
      <c r="G43" s="16">
        <f t="shared" si="16"/>
        <v>0</v>
      </c>
      <c r="H43" s="38">
        <v>0</v>
      </c>
      <c r="I43" s="32">
        <f>'2021 Combined'!L43</f>
        <v>0</v>
      </c>
      <c r="J43" s="30">
        <f t="shared" si="17"/>
        <v>0</v>
      </c>
      <c r="K43" s="32">
        <v>0</v>
      </c>
      <c r="L43" s="16">
        <f t="shared" si="18"/>
        <v>0</v>
      </c>
      <c r="M43" s="18">
        <f t="shared" si="15"/>
        <v>0</v>
      </c>
      <c r="O43" s="54"/>
      <c r="P43" s="46">
        <v>1995</v>
      </c>
      <c r="Q43" s="40" t="s">
        <v>12</v>
      </c>
      <c r="R43" s="18">
        <f t="shared" si="3"/>
        <v>0</v>
      </c>
      <c r="S43" s="32">
        <v>0</v>
      </c>
      <c r="T43" s="18">
        <f t="shared" si="4"/>
        <v>0</v>
      </c>
      <c r="U43" s="18">
        <f t="shared" si="5"/>
        <v>0</v>
      </c>
      <c r="V43" s="18">
        <f t="shared" si="21"/>
        <v>0</v>
      </c>
      <c r="W43" s="39">
        <f t="shared" si="19"/>
        <v>0</v>
      </c>
      <c r="X43" s="19" t="str">
        <f t="shared" si="20"/>
        <v>-</v>
      </c>
      <c r="Y43" s="18">
        <f t="shared" si="22"/>
        <v>0</v>
      </c>
    </row>
    <row r="44" spans="1:25" x14ac:dyDescent="0.25">
      <c r="A44" s="47"/>
      <c r="B44" s="48">
        <v>2440</v>
      </c>
      <c r="C44" s="41" t="s">
        <v>57</v>
      </c>
      <c r="D44" s="15">
        <v>0</v>
      </c>
      <c r="E44" s="15">
        <v>0</v>
      </c>
      <c r="F44" s="15">
        <v>0</v>
      </c>
      <c r="G44" s="16">
        <f t="shared" si="16"/>
        <v>0</v>
      </c>
      <c r="H44" s="38">
        <v>0</v>
      </c>
      <c r="I44" s="32">
        <f>'2021 Combined'!L44</f>
        <v>0</v>
      </c>
      <c r="J44" s="30">
        <f t="shared" si="17"/>
        <v>0</v>
      </c>
      <c r="K44" s="32">
        <v>0</v>
      </c>
      <c r="L44" s="16">
        <f t="shared" si="18"/>
        <v>0</v>
      </c>
      <c r="M44" s="18">
        <f t="shared" si="15"/>
        <v>0</v>
      </c>
      <c r="O44" s="47"/>
      <c r="P44" s="48">
        <v>2440</v>
      </c>
      <c r="Q44" s="41" t="s">
        <v>57</v>
      </c>
      <c r="R44" s="18">
        <f t="shared" si="3"/>
        <v>0</v>
      </c>
      <c r="S44" s="32">
        <v>0</v>
      </c>
      <c r="T44" s="18">
        <f t="shared" si="4"/>
        <v>0</v>
      </c>
      <c r="U44" s="18">
        <f t="shared" si="5"/>
        <v>0</v>
      </c>
      <c r="V44" s="18">
        <f t="shared" si="21"/>
        <v>0</v>
      </c>
      <c r="W44" s="39">
        <f t="shared" si="19"/>
        <v>0</v>
      </c>
      <c r="X44" s="19" t="str">
        <f t="shared" si="20"/>
        <v>-</v>
      </c>
      <c r="Y44" s="18">
        <f t="shared" si="22"/>
        <v>0</v>
      </c>
    </row>
    <row r="45" spans="1:25" x14ac:dyDescent="0.25">
      <c r="A45" s="54"/>
      <c r="B45" s="54"/>
      <c r="C45" s="14"/>
      <c r="D45" s="15">
        <v>0</v>
      </c>
      <c r="E45" s="15">
        <v>0</v>
      </c>
      <c r="F45" s="15">
        <v>0</v>
      </c>
      <c r="G45" s="16">
        <f t="shared" si="16"/>
        <v>0</v>
      </c>
      <c r="H45" s="38">
        <v>0</v>
      </c>
      <c r="I45" s="32">
        <f>'2021 Combined'!L45</f>
        <v>0</v>
      </c>
      <c r="J45" s="30">
        <f t="shared" si="17"/>
        <v>0</v>
      </c>
      <c r="K45" s="32">
        <v>0</v>
      </c>
      <c r="L45" s="16">
        <f t="shared" si="18"/>
        <v>0</v>
      </c>
      <c r="M45" s="18">
        <f t="shared" si="15"/>
        <v>0</v>
      </c>
      <c r="N45" s="51"/>
      <c r="O45" s="54"/>
      <c r="P45" s="54"/>
      <c r="Q45" s="14"/>
      <c r="R45" s="18">
        <f t="shared" si="3"/>
        <v>0</v>
      </c>
      <c r="S45" s="32">
        <v>0</v>
      </c>
      <c r="T45" s="18">
        <f t="shared" si="4"/>
        <v>0</v>
      </c>
      <c r="U45" s="18">
        <f t="shared" si="5"/>
        <v>0</v>
      </c>
      <c r="V45" s="18">
        <f t="shared" si="21"/>
        <v>0</v>
      </c>
      <c r="W45" s="39">
        <f>H45</f>
        <v>0</v>
      </c>
      <c r="X45" s="19" t="str">
        <f t="shared" si="20"/>
        <v>-</v>
      </c>
      <c r="Y45" s="18">
        <f t="shared" si="22"/>
        <v>0</v>
      </c>
    </row>
    <row r="46" spans="1:25" s="4" customFormat="1" x14ac:dyDescent="0.25">
      <c r="A46" s="49"/>
      <c r="B46" s="49"/>
      <c r="C46" s="20" t="s">
        <v>58</v>
      </c>
      <c r="D46" s="22">
        <f>SUM(D12:D15,D17:D29,D31:D45)</f>
        <v>0</v>
      </c>
      <c r="E46" s="22">
        <f>SUM(E12:E15,E17:E29,E31:E45)</f>
        <v>679732502.79334497</v>
      </c>
      <c r="F46" s="22">
        <f>SUM(F12:F15,F17:F29,F31:F45)</f>
        <v>0</v>
      </c>
      <c r="G46" s="22">
        <f>SUM(G12:G15,G17:G29,G31:G45)</f>
        <v>679732502.79334497</v>
      </c>
      <c r="H46" s="33"/>
      <c r="I46" s="22">
        <f>SUM(I12:I15,I17:I29,I31:I45)</f>
        <v>0</v>
      </c>
      <c r="J46" s="22">
        <f>SUM(J12:J15,J17:J29,J31:J45)</f>
        <v>5618295.8523257095</v>
      </c>
      <c r="K46" s="22">
        <f>SUM(K12:K15,K17:K29,K31:K45)</f>
        <v>0</v>
      </c>
      <c r="L46" s="22">
        <f>SUM(L12:L15,L17:L29,L31:L45)</f>
        <v>5618295.8523257095</v>
      </c>
      <c r="M46" s="22">
        <f>SUM(M12:M15,M17:M29,M31:M45)</f>
        <v>674114206.9410193</v>
      </c>
      <c r="N46" s="52"/>
      <c r="O46" s="49"/>
      <c r="P46" s="49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679732502.79334497</v>
      </c>
      <c r="V46" s="22">
        <f>SUM(V12:V15,V17:V29,V31:V45)</f>
        <v>279727537.53857565</v>
      </c>
      <c r="W46" s="24"/>
      <c r="X46" s="24"/>
      <c r="Y46" s="22">
        <f>SUM(Y12:Y15,Y17:Y29,Y31:Y44)</f>
        <v>5618295.8523257095</v>
      </c>
    </row>
    <row r="47" spans="1:25" x14ac:dyDescent="0.25">
      <c r="A47" s="54"/>
      <c r="B47" s="49">
        <v>2055</v>
      </c>
      <c r="C47" s="20" t="s">
        <v>59</v>
      </c>
      <c r="D47" s="15">
        <v>915254096</v>
      </c>
      <c r="E47" s="15">
        <v>646678633</v>
      </c>
      <c r="F47" s="15">
        <v>-679732502.79334497</v>
      </c>
      <c r="G47" s="16">
        <f t="shared" ref="G47:G48" si="23">SUM(D47:F47)</f>
        <v>882200226.20665503</v>
      </c>
      <c r="H47" s="33"/>
      <c r="I47" s="32">
        <v>0</v>
      </c>
      <c r="J47" s="32">
        <v>0</v>
      </c>
      <c r="K47" s="32">
        <v>0</v>
      </c>
      <c r="L47" s="16">
        <f t="shared" ref="L47:L48" si="24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5">
      <c r="A48" s="54"/>
      <c r="B48" s="49"/>
      <c r="C48" s="20" t="s">
        <v>60</v>
      </c>
      <c r="D48" s="15"/>
      <c r="E48" s="15"/>
      <c r="F48" s="15">
        <v>0</v>
      </c>
      <c r="G48" s="16">
        <f t="shared" si="23"/>
        <v>0</v>
      </c>
      <c r="H48" s="33"/>
      <c r="I48" s="32">
        <v>0</v>
      </c>
      <c r="J48" s="32">
        <v>0</v>
      </c>
      <c r="K48" s="32">
        <v>0</v>
      </c>
      <c r="L48" s="16">
        <f t="shared" si="24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5">
      <c r="A49" s="54"/>
      <c r="B49" s="54"/>
      <c r="C49" s="20" t="s">
        <v>61</v>
      </c>
      <c r="D49" s="16">
        <f>SUM(D46:D48)</f>
        <v>915254096</v>
      </c>
      <c r="E49" s="16">
        <f>SUM(E46:E48)</f>
        <v>1326411135.793345</v>
      </c>
      <c r="F49" s="16">
        <f>SUM(F46:F48)</f>
        <v>-679732502.79334497</v>
      </c>
      <c r="G49" s="16">
        <f>SUM(G46:G48)</f>
        <v>1561932729</v>
      </c>
      <c r="H49" s="33"/>
      <c r="I49" s="16">
        <f>SUM(I46:I48)</f>
        <v>0</v>
      </c>
      <c r="J49" s="16">
        <f>SUM(J46:J48)</f>
        <v>5618295.8523257095</v>
      </c>
      <c r="K49" s="16">
        <f>SUM(K46:K48)</f>
        <v>0</v>
      </c>
      <c r="L49" s="16">
        <f>SUM(L46:L48)</f>
        <v>5618295.8523257095</v>
      </c>
      <c r="M49" s="16">
        <f>SUM(M46:M48)</f>
        <v>674114206.9410193</v>
      </c>
      <c r="R49" s="6"/>
      <c r="S49" s="6"/>
      <c r="T49" s="6"/>
      <c r="U49" s="6"/>
      <c r="V49" s="6"/>
      <c r="W49" s="2"/>
      <c r="X49" s="7"/>
      <c r="Y49" s="6"/>
    </row>
    <row r="50" spans="1:25" x14ac:dyDescent="0.25">
      <c r="A50" s="54"/>
      <c r="B50" s="54"/>
      <c r="C50" s="111" t="s">
        <v>62</v>
      </c>
      <c r="D50" s="111"/>
      <c r="E50" s="111"/>
      <c r="F50" s="111"/>
      <c r="G50" s="111"/>
      <c r="H50" s="111"/>
      <c r="I50" s="111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5">
      <c r="A51" s="54"/>
      <c r="B51" s="54"/>
      <c r="C51" s="112" t="s">
        <v>63</v>
      </c>
      <c r="D51" s="112"/>
      <c r="E51" s="112"/>
      <c r="F51" s="112"/>
      <c r="G51" s="112"/>
      <c r="H51" s="112"/>
      <c r="I51" s="112"/>
      <c r="J51" s="16">
        <f>J49+J50</f>
        <v>5618295.8523257095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5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5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5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5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5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5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5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6" thickBot="1" x14ac:dyDescent="0.3">
      <c r="D59" s="3"/>
      <c r="E59" s="3"/>
      <c r="F59" s="3"/>
      <c r="G59" s="35" t="s">
        <v>68</v>
      </c>
      <c r="I59" s="3"/>
      <c r="J59" s="27">
        <f>J51+SUM(J54:J58)</f>
        <v>5618295.8523257095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6" thickTop="1" x14ac:dyDescent="0.25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5">
      <c r="D62" s="42"/>
      <c r="E62" s="43"/>
      <c r="F62" s="43"/>
      <c r="G62" s="43"/>
      <c r="H62" s="44"/>
      <c r="I62" s="43"/>
      <c r="J62" s="43"/>
    </row>
  </sheetData>
  <mergeCells count="16">
    <mergeCell ref="C51:I51"/>
    <mergeCell ref="O11:Q11"/>
    <mergeCell ref="A16:C16"/>
    <mergeCell ref="D16:M16"/>
    <mergeCell ref="O16:Q16"/>
    <mergeCell ref="A11:C11"/>
    <mergeCell ref="D11:M11"/>
    <mergeCell ref="A30:C30"/>
    <mergeCell ref="D30:M30"/>
    <mergeCell ref="O30:Q30"/>
    <mergeCell ref="C50:I50"/>
    <mergeCell ref="A2:M2"/>
    <mergeCell ref="D4:E4"/>
    <mergeCell ref="D7:H7"/>
    <mergeCell ref="D9:G9"/>
    <mergeCell ref="I9:L9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DE25-2259-409B-BC5D-CA28F071DA31}">
  <dimension ref="A2:Y62"/>
  <sheetViews>
    <sheetView showGridLines="0" workbookViewId="0">
      <pane xSplit="3" ySplit="10" topLeftCell="L11" activePane="bottomRight" state="frozen"/>
      <selection activeCell="E24" sqref="E24"/>
      <selection pane="topRight" activeCell="E24" sqref="E24"/>
      <selection pane="bottomLeft" activeCell="E24" sqref="E24"/>
      <selection pane="bottomRight" activeCell="P52" sqref="P52:Y53"/>
    </sheetView>
  </sheetViews>
  <sheetFormatPr defaultColWidth="9.109375" defaultRowHeight="12" x14ac:dyDescent="0.25"/>
  <cols>
    <col min="1" max="1" width="4.5546875" style="2" bestFit="1" customWidth="1"/>
    <col min="2" max="2" width="6.44140625" style="2" customWidth="1"/>
    <col min="3" max="3" width="48" style="1" bestFit="1" customWidth="1"/>
    <col min="4" max="4" width="12.88671875" style="1" bestFit="1" customWidth="1"/>
    <col min="5" max="5" width="11.21875" style="1" bestFit="1" customWidth="1"/>
    <col min="6" max="6" width="7.6640625" style="1" bestFit="1" customWidth="1"/>
    <col min="7" max="7" width="12.88671875" style="1" customWidth="1"/>
    <col min="8" max="8" width="5.5546875" style="2" bestFit="1" customWidth="1"/>
    <col min="9" max="9" width="12.88671875" style="1" bestFit="1" customWidth="1"/>
    <col min="10" max="10" width="9" style="1" bestFit="1" customWidth="1"/>
    <col min="11" max="11" width="7.6640625" style="1" bestFit="1" customWidth="1"/>
    <col min="12" max="12" width="12" style="1" bestFit="1" customWidth="1"/>
    <col min="13" max="13" width="11" style="1" bestFit="1" customWidth="1"/>
    <col min="14" max="16" width="9.109375" style="1"/>
    <col min="17" max="17" width="37.5546875" style="1" bestFit="1" customWidth="1"/>
    <col min="18" max="18" width="12.21875" style="1" customWidth="1"/>
    <col min="19" max="19" width="13.44140625" style="1" customWidth="1"/>
    <col min="20" max="20" width="11" style="1" customWidth="1"/>
    <col min="21" max="21" width="10.6640625" style="1" customWidth="1"/>
    <col min="22" max="22" width="11.44140625" style="1" customWidth="1"/>
    <col min="23" max="23" width="9.109375" style="1"/>
    <col min="24" max="24" width="13.109375" style="1" customWidth="1"/>
    <col min="25" max="25" width="11.88671875" style="1" customWidth="1"/>
    <col min="26" max="16384" width="9.109375" style="1"/>
  </cols>
  <sheetData>
    <row r="2" spans="1:25" ht="21" x14ac:dyDescent="0.4">
      <c r="A2" s="106" t="s">
        <v>79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R2" s="53" t="s">
        <v>80</v>
      </c>
      <c r="S2" s="53"/>
      <c r="T2" s="53"/>
      <c r="U2" s="53"/>
      <c r="V2" s="53"/>
      <c r="W2" s="53"/>
      <c r="X2" s="53"/>
      <c r="Y2" s="53"/>
    </row>
    <row r="4" spans="1:25" ht="15.6" x14ac:dyDescent="0.3">
      <c r="D4" s="107" t="s">
        <v>73</v>
      </c>
      <c r="E4" s="107"/>
      <c r="F4" s="45" t="s">
        <v>76</v>
      </c>
      <c r="T4" s="55" t="s">
        <v>73</v>
      </c>
      <c r="U4" s="45" t="str">
        <f>F4</f>
        <v>ASPE</v>
      </c>
    </row>
    <row r="5" spans="1:25" ht="15.6" x14ac:dyDescent="0.3">
      <c r="E5" s="55" t="s">
        <v>74</v>
      </c>
      <c r="F5" s="45">
        <v>2022</v>
      </c>
      <c r="T5" s="55" t="s">
        <v>74</v>
      </c>
      <c r="U5" s="45">
        <f>F5</f>
        <v>2022</v>
      </c>
    </row>
    <row r="7" spans="1:25" x14ac:dyDescent="0.25">
      <c r="D7" s="108"/>
      <c r="E7" s="108"/>
      <c r="F7" s="108"/>
      <c r="G7" s="108"/>
      <c r="H7" s="108"/>
    </row>
    <row r="9" spans="1:25" x14ac:dyDescent="0.25">
      <c r="D9" s="109" t="s">
        <v>7</v>
      </c>
      <c r="E9" s="109"/>
      <c r="F9" s="109"/>
      <c r="G9" s="109"/>
      <c r="I9" s="109" t="s">
        <v>8</v>
      </c>
      <c r="J9" s="109"/>
      <c r="K9" s="109"/>
      <c r="L9" s="109"/>
    </row>
    <row r="10" spans="1:25" s="5" customFormat="1" ht="24" x14ac:dyDescent="0.3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5">
      <c r="A11" s="104" t="s">
        <v>38</v>
      </c>
      <c r="B11" s="104"/>
      <c r="C11" s="104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O11" s="104" t="s">
        <v>38</v>
      </c>
      <c r="P11" s="104"/>
      <c r="Q11" s="104"/>
      <c r="R11" s="59" t="s">
        <v>51</v>
      </c>
      <c r="S11" s="59" t="s">
        <v>52</v>
      </c>
      <c r="T11" s="59" t="s">
        <v>53</v>
      </c>
      <c r="U11" s="59" t="s">
        <v>54</v>
      </c>
      <c r="V11" s="59" t="s">
        <v>85</v>
      </c>
      <c r="W11" s="59" t="s">
        <v>55</v>
      </c>
      <c r="X11" s="59" t="s">
        <v>56</v>
      </c>
      <c r="Y11" s="59" t="s">
        <v>86</v>
      </c>
    </row>
    <row r="12" spans="1:25" hidden="1" x14ac:dyDescent="0.25">
      <c r="A12" s="54"/>
      <c r="B12" s="54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56"/>
      <c r="P12" s="56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5">
      <c r="A13" s="54"/>
      <c r="B13" s="54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56"/>
      <c r="P13" s="56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IF(H13=0,0,V13*X13)</f>
        <v>0</v>
      </c>
    </row>
    <row r="14" spans="1:25" hidden="1" x14ac:dyDescent="0.25">
      <c r="A14" s="54"/>
      <c r="B14" s="54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56"/>
      <c r="P14" s="56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hidden="1" x14ac:dyDescent="0.25">
      <c r="A15" s="54"/>
      <c r="B15" s="54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56"/>
      <c r="P15" s="56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x14ac:dyDescent="0.25">
      <c r="A16" s="104" t="s">
        <v>37</v>
      </c>
      <c r="B16" s="104"/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O16" s="104" t="s">
        <v>37</v>
      </c>
      <c r="P16" s="104"/>
      <c r="Q16" s="104"/>
      <c r="R16" s="59" t="s">
        <v>51</v>
      </c>
      <c r="S16" s="59" t="s">
        <v>52</v>
      </c>
      <c r="T16" s="59" t="s">
        <v>53</v>
      </c>
      <c r="U16" s="59" t="s">
        <v>54</v>
      </c>
      <c r="V16" s="59" t="s">
        <v>89</v>
      </c>
      <c r="W16" s="59" t="s">
        <v>55</v>
      </c>
      <c r="X16" s="59" t="s">
        <v>56</v>
      </c>
      <c r="Y16" s="59" t="s">
        <v>70</v>
      </c>
    </row>
    <row r="17" spans="1:25" x14ac:dyDescent="0.25">
      <c r="A17" s="54"/>
      <c r="B17" s="54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9">SUM(D17:F17)</f>
        <v>0</v>
      </c>
      <c r="H17" s="38"/>
      <c r="I17" s="32"/>
      <c r="J17" s="30">
        <f t="shared" ref="J17:J29" si="10">Y17</f>
        <v>0</v>
      </c>
      <c r="K17" s="32"/>
      <c r="L17" s="16">
        <f t="shared" ref="L17:L29" si="11">SUM(I17:K17)</f>
        <v>0</v>
      </c>
      <c r="M17" s="18">
        <f t="shared" ref="M17:M22" si="12">G17-L17</f>
        <v>0</v>
      </c>
      <c r="O17" s="56"/>
      <c r="P17" s="56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 t="shared" ref="V17:V20" si="13">T17+U17*8/12</f>
        <v>0</v>
      </c>
      <c r="W17" s="39">
        <f t="shared" ref="W17:W29" si="14">H17</f>
        <v>0</v>
      </c>
      <c r="X17" s="19" t="str">
        <f t="shared" ref="X17:X29" si="15">IF(H17=0,"-",1/W17)</f>
        <v>-</v>
      </c>
      <c r="Y17" s="18">
        <f t="shared" ref="Y17:Y29" si="16">IF(H17=0,0,V17*X17)</f>
        <v>0</v>
      </c>
    </row>
    <row r="18" spans="1:25" x14ac:dyDescent="0.25">
      <c r="A18" s="54"/>
      <c r="B18" s="54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9"/>
        <v>0</v>
      </c>
      <c r="H18" s="38"/>
      <c r="I18" s="32"/>
      <c r="J18" s="30">
        <f t="shared" si="10"/>
        <v>0</v>
      </c>
      <c r="K18" s="32"/>
      <c r="L18" s="16">
        <f t="shared" si="11"/>
        <v>0</v>
      </c>
      <c r="M18" s="18">
        <f t="shared" si="12"/>
        <v>0</v>
      </c>
      <c r="O18" s="56"/>
      <c r="P18" s="56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si="13"/>
        <v>0</v>
      </c>
      <c r="W18" s="39">
        <f t="shared" si="14"/>
        <v>0</v>
      </c>
      <c r="X18" s="19" t="str">
        <f t="shared" si="15"/>
        <v>-</v>
      </c>
      <c r="Y18" s="18">
        <f t="shared" si="16"/>
        <v>0</v>
      </c>
    </row>
    <row r="19" spans="1:25" x14ac:dyDescent="0.25">
      <c r="A19" s="54"/>
      <c r="B19" s="54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9"/>
        <v>0</v>
      </c>
      <c r="H19" s="38"/>
      <c r="I19" s="32"/>
      <c r="J19" s="30">
        <f t="shared" si="10"/>
        <v>0</v>
      </c>
      <c r="K19" s="32"/>
      <c r="L19" s="16">
        <f t="shared" si="11"/>
        <v>0</v>
      </c>
      <c r="M19" s="18">
        <f t="shared" si="12"/>
        <v>0</v>
      </c>
      <c r="O19" s="56"/>
      <c r="P19" s="56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3"/>
        <v>0</v>
      </c>
      <c r="W19" s="39">
        <f t="shared" si="14"/>
        <v>0</v>
      </c>
      <c r="X19" s="19" t="str">
        <f t="shared" si="15"/>
        <v>-</v>
      </c>
      <c r="Y19" s="18">
        <f t="shared" si="16"/>
        <v>0</v>
      </c>
    </row>
    <row r="20" spans="1:25" x14ac:dyDescent="0.25">
      <c r="A20" s="54"/>
      <c r="B20" s="54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9"/>
        <v>0</v>
      </c>
      <c r="H20" s="38"/>
      <c r="I20" s="32"/>
      <c r="J20" s="30">
        <f t="shared" si="10"/>
        <v>0</v>
      </c>
      <c r="K20" s="32"/>
      <c r="L20" s="16">
        <f t="shared" si="11"/>
        <v>0</v>
      </c>
      <c r="M20" s="18">
        <f t="shared" si="12"/>
        <v>0</v>
      </c>
      <c r="O20" s="56"/>
      <c r="P20" s="56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3"/>
        <v>0</v>
      </c>
      <c r="W20" s="39">
        <f t="shared" si="14"/>
        <v>0</v>
      </c>
      <c r="X20" s="19" t="str">
        <f t="shared" si="15"/>
        <v>-</v>
      </c>
      <c r="Y20" s="18">
        <f t="shared" si="16"/>
        <v>0</v>
      </c>
    </row>
    <row r="21" spans="1:25" x14ac:dyDescent="0.25">
      <c r="A21" s="54">
        <v>47</v>
      </c>
      <c r="B21" s="54">
        <v>1715</v>
      </c>
      <c r="C21" s="14" t="s">
        <v>14</v>
      </c>
      <c r="D21" s="15">
        <v>0</v>
      </c>
      <c r="E21" s="15">
        <v>35534357.850341961</v>
      </c>
      <c r="F21" s="15">
        <v>0</v>
      </c>
      <c r="G21" s="16">
        <f t="shared" si="9"/>
        <v>35534357.850341961</v>
      </c>
      <c r="H21" s="38">
        <f>'2022 Combined'!H21</f>
        <v>50</v>
      </c>
      <c r="I21" s="32"/>
      <c r="J21" s="30">
        <f t="shared" si="10"/>
        <v>355343.57850341959</v>
      </c>
      <c r="K21" s="32"/>
      <c r="L21" s="16">
        <f t="shared" si="11"/>
        <v>355343.57850341959</v>
      </c>
      <c r="M21" s="18">
        <f t="shared" si="12"/>
        <v>35179014.271838538</v>
      </c>
      <c r="O21" s="56">
        <v>47</v>
      </c>
      <c r="P21" s="56">
        <v>1715</v>
      </c>
      <c r="Q21" s="14" t="s">
        <v>14</v>
      </c>
      <c r="R21" s="18">
        <f t="shared" si="2"/>
        <v>0</v>
      </c>
      <c r="S21" s="32">
        <v>0</v>
      </c>
      <c r="T21" s="18">
        <f t="shared" si="3"/>
        <v>0</v>
      </c>
      <c r="U21" s="18">
        <f t="shared" si="4"/>
        <v>35534357.850341961</v>
      </c>
      <c r="V21" s="60">
        <f>T21+U21*6/12</f>
        <v>17767178.92517098</v>
      </c>
      <c r="W21" s="39">
        <f t="shared" si="14"/>
        <v>50</v>
      </c>
      <c r="X21" s="19">
        <f t="shared" si="15"/>
        <v>0.02</v>
      </c>
      <c r="Y21" s="18">
        <f>IF(H21=0,0,V21*X21)</f>
        <v>355343.57850341959</v>
      </c>
    </row>
    <row r="22" spans="1:25" x14ac:dyDescent="0.25">
      <c r="A22" s="54">
        <v>47</v>
      </c>
      <c r="B22" s="54" t="s">
        <v>10</v>
      </c>
      <c r="C22" s="14" t="s">
        <v>21</v>
      </c>
      <c r="D22" s="15">
        <v>0</v>
      </c>
      <c r="E22" s="15">
        <v>6234973.2070623366</v>
      </c>
      <c r="F22" s="15">
        <v>0</v>
      </c>
      <c r="G22" s="16">
        <f t="shared" si="9"/>
        <v>6234973.2070623366</v>
      </c>
      <c r="H22" s="38">
        <f>'2022 Combined'!H22</f>
        <v>40</v>
      </c>
      <c r="I22" s="32"/>
      <c r="J22" s="30">
        <f t="shared" si="10"/>
        <v>77937.165088279216</v>
      </c>
      <c r="K22" s="32"/>
      <c r="L22" s="16">
        <f t="shared" si="11"/>
        <v>77937.165088279216</v>
      </c>
      <c r="M22" s="18">
        <f t="shared" si="12"/>
        <v>6157036.0419740574</v>
      </c>
      <c r="O22" s="56">
        <v>47</v>
      </c>
      <c r="P22" s="56" t="s">
        <v>10</v>
      </c>
      <c r="Q22" s="14" t="s">
        <v>21</v>
      </c>
      <c r="R22" s="18">
        <f t="shared" si="2"/>
        <v>0</v>
      </c>
      <c r="S22" s="32">
        <v>0</v>
      </c>
      <c r="T22" s="18">
        <f t="shared" si="3"/>
        <v>0</v>
      </c>
      <c r="U22" s="18">
        <f t="shared" si="4"/>
        <v>6234973.2070623366</v>
      </c>
      <c r="V22" s="60">
        <f t="shared" ref="V22:V26" si="17">T22+U22*6/12</f>
        <v>3117486.6035311683</v>
      </c>
      <c r="W22" s="39">
        <f t="shared" si="14"/>
        <v>40</v>
      </c>
      <c r="X22" s="19">
        <f t="shared" si="15"/>
        <v>2.5000000000000001E-2</v>
      </c>
      <c r="Y22" s="18">
        <f t="shared" si="16"/>
        <v>77937.165088279216</v>
      </c>
    </row>
    <row r="23" spans="1:25" x14ac:dyDescent="0.25">
      <c r="A23" s="54">
        <v>47</v>
      </c>
      <c r="B23" s="54" t="s">
        <v>11</v>
      </c>
      <c r="C23" s="14" t="s">
        <v>22</v>
      </c>
      <c r="D23" s="15">
        <v>0</v>
      </c>
      <c r="E23" s="15">
        <v>1476085.3434613748</v>
      </c>
      <c r="F23" s="15">
        <v>0</v>
      </c>
      <c r="G23" s="16">
        <f t="shared" si="9"/>
        <v>1476085.3434613748</v>
      </c>
      <c r="H23" s="38">
        <f>'2022 Combined'!H23</f>
        <v>20</v>
      </c>
      <c r="I23" s="32"/>
      <c r="J23" s="30">
        <f t="shared" si="10"/>
        <v>36902.133586534372</v>
      </c>
      <c r="K23" s="32"/>
      <c r="L23" s="16">
        <f t="shared" si="11"/>
        <v>36902.133586534372</v>
      </c>
      <c r="M23" s="18">
        <f>G23-L23</f>
        <v>1439183.2098748405</v>
      </c>
      <c r="O23" s="56">
        <v>47</v>
      </c>
      <c r="P23" s="56" t="s">
        <v>11</v>
      </c>
      <c r="Q23" s="14" t="s">
        <v>22</v>
      </c>
      <c r="R23" s="18">
        <f t="shared" si="2"/>
        <v>0</v>
      </c>
      <c r="S23" s="32">
        <v>0</v>
      </c>
      <c r="T23" s="18">
        <f t="shared" si="3"/>
        <v>0</v>
      </c>
      <c r="U23" s="18">
        <f t="shared" si="4"/>
        <v>1476085.3434613748</v>
      </c>
      <c r="V23" s="60">
        <f t="shared" si="17"/>
        <v>738042.67173068738</v>
      </c>
      <c r="W23" s="39">
        <f t="shared" si="14"/>
        <v>20</v>
      </c>
      <c r="X23" s="19">
        <f t="shared" si="15"/>
        <v>0.05</v>
      </c>
      <c r="Y23" s="18">
        <f t="shared" si="16"/>
        <v>36902.133586534372</v>
      </c>
    </row>
    <row r="24" spans="1:25" x14ac:dyDescent="0.25">
      <c r="A24" s="54">
        <v>47</v>
      </c>
      <c r="B24" s="54">
        <v>1720</v>
      </c>
      <c r="C24" s="14" t="s">
        <v>16</v>
      </c>
      <c r="D24" s="15">
        <v>0</v>
      </c>
      <c r="E24" s="15">
        <v>112980330.86570723</v>
      </c>
      <c r="F24" s="15">
        <v>0</v>
      </c>
      <c r="G24" s="16">
        <f t="shared" si="9"/>
        <v>112980330.86570723</v>
      </c>
      <c r="H24" s="38">
        <f>'2022 Combined'!H24</f>
        <v>60</v>
      </c>
      <c r="I24" s="32"/>
      <c r="J24" s="30">
        <f t="shared" si="10"/>
        <v>941502.75721422688</v>
      </c>
      <c r="K24" s="32"/>
      <c r="L24" s="16">
        <f t="shared" si="11"/>
        <v>941502.75721422688</v>
      </c>
      <c r="M24" s="18">
        <f t="shared" ref="M24:M45" si="18">G24-L24</f>
        <v>112038828.108493</v>
      </c>
      <c r="O24" s="56">
        <v>47</v>
      </c>
      <c r="P24" s="56">
        <v>1720</v>
      </c>
      <c r="Q24" s="14" t="s">
        <v>16</v>
      </c>
      <c r="R24" s="18">
        <f t="shared" si="2"/>
        <v>0</v>
      </c>
      <c r="S24" s="32">
        <v>0</v>
      </c>
      <c r="T24" s="18">
        <f t="shared" si="3"/>
        <v>0</v>
      </c>
      <c r="U24" s="18">
        <f t="shared" si="4"/>
        <v>112980330.86570723</v>
      </c>
      <c r="V24" s="60">
        <f t="shared" si="17"/>
        <v>56490165.432853617</v>
      </c>
      <c r="W24" s="39">
        <f t="shared" si="14"/>
        <v>60</v>
      </c>
      <c r="X24" s="19">
        <f t="shared" si="15"/>
        <v>1.6666666666666666E-2</v>
      </c>
      <c r="Y24" s="18">
        <f t="shared" si="16"/>
        <v>941502.75721422688</v>
      </c>
    </row>
    <row r="25" spans="1:25" x14ac:dyDescent="0.25">
      <c r="A25" s="54">
        <v>47</v>
      </c>
      <c r="B25" s="54">
        <v>1725</v>
      </c>
      <c r="C25" s="14" t="s">
        <v>17</v>
      </c>
      <c r="D25" s="15">
        <v>0</v>
      </c>
      <c r="E25" s="15">
        <v>0</v>
      </c>
      <c r="F25" s="15">
        <v>0</v>
      </c>
      <c r="G25" s="16">
        <f t="shared" si="9"/>
        <v>0</v>
      </c>
      <c r="H25" s="38"/>
      <c r="I25" s="32"/>
      <c r="J25" s="30">
        <f t="shared" si="10"/>
        <v>0</v>
      </c>
      <c r="K25" s="32"/>
      <c r="L25" s="16">
        <f t="shared" si="11"/>
        <v>0</v>
      </c>
      <c r="M25" s="18">
        <f t="shared" si="18"/>
        <v>0</v>
      </c>
      <c r="O25" s="56">
        <v>47</v>
      </c>
      <c r="P25" s="56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60">
        <f t="shared" si="17"/>
        <v>0</v>
      </c>
      <c r="W25" s="39">
        <f t="shared" si="14"/>
        <v>0</v>
      </c>
      <c r="X25" s="19" t="str">
        <f t="shared" si="15"/>
        <v>-</v>
      </c>
      <c r="Y25" s="18">
        <f t="shared" si="16"/>
        <v>0</v>
      </c>
    </row>
    <row r="26" spans="1:25" x14ac:dyDescent="0.25">
      <c r="A26" s="54">
        <v>47</v>
      </c>
      <c r="B26" s="54">
        <v>1730</v>
      </c>
      <c r="C26" s="14" t="s">
        <v>18</v>
      </c>
      <c r="D26" s="15">
        <v>0</v>
      </c>
      <c r="E26" s="15">
        <v>133610985.90678059</v>
      </c>
      <c r="F26" s="15">
        <v>0</v>
      </c>
      <c r="G26" s="16">
        <f t="shared" si="9"/>
        <v>133610985.90678059</v>
      </c>
      <c r="H26" s="38">
        <f>'2022 Combined'!H26</f>
        <v>45</v>
      </c>
      <c r="I26" s="32"/>
      <c r="J26" s="30">
        <f t="shared" si="10"/>
        <v>1484566.5100753398</v>
      </c>
      <c r="K26" s="32"/>
      <c r="L26" s="16">
        <f t="shared" si="11"/>
        <v>1484566.5100753398</v>
      </c>
      <c r="M26" s="18">
        <f t="shared" si="18"/>
        <v>132126419.39670524</v>
      </c>
      <c r="O26" s="56">
        <v>47</v>
      </c>
      <c r="P26" s="56">
        <v>1730</v>
      </c>
      <c r="Q26" s="14" t="s">
        <v>18</v>
      </c>
      <c r="R26" s="18">
        <f t="shared" si="2"/>
        <v>0</v>
      </c>
      <c r="S26" s="32">
        <v>0</v>
      </c>
      <c r="T26" s="18">
        <f t="shared" si="3"/>
        <v>0</v>
      </c>
      <c r="U26" s="18">
        <f t="shared" si="4"/>
        <v>133610985.90678059</v>
      </c>
      <c r="V26" s="60">
        <f t="shared" si="17"/>
        <v>66805492.953390293</v>
      </c>
      <c r="W26" s="39">
        <f t="shared" si="14"/>
        <v>45</v>
      </c>
      <c r="X26" s="19">
        <f t="shared" si="15"/>
        <v>2.2222222222222223E-2</v>
      </c>
      <c r="Y26" s="18">
        <f t="shared" si="16"/>
        <v>1484566.5100753398</v>
      </c>
    </row>
    <row r="27" spans="1:25" x14ac:dyDescent="0.25">
      <c r="A27" s="54"/>
      <c r="B27" s="54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9"/>
        <v>0</v>
      </c>
      <c r="H27" s="38"/>
      <c r="I27" s="32"/>
      <c r="J27" s="30">
        <f t="shared" si="10"/>
        <v>0</v>
      </c>
      <c r="K27" s="32"/>
      <c r="L27" s="16">
        <f t="shared" si="11"/>
        <v>0</v>
      </c>
      <c r="M27" s="18">
        <f t="shared" si="18"/>
        <v>0</v>
      </c>
      <c r="O27" s="56"/>
      <c r="P27" s="56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ref="V27:V29" si="19">T27+U27*8/12</f>
        <v>0</v>
      </c>
      <c r="W27" s="39">
        <f t="shared" si="14"/>
        <v>0</v>
      </c>
      <c r="X27" s="19" t="str">
        <f t="shared" si="15"/>
        <v>-</v>
      </c>
      <c r="Y27" s="18">
        <f t="shared" si="16"/>
        <v>0</v>
      </c>
    </row>
    <row r="28" spans="1:25" x14ac:dyDescent="0.25">
      <c r="A28" s="54"/>
      <c r="B28" s="54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9"/>
        <v>0</v>
      </c>
      <c r="H28" s="38"/>
      <c r="I28" s="32"/>
      <c r="J28" s="30">
        <f t="shared" si="10"/>
        <v>0</v>
      </c>
      <c r="K28" s="32"/>
      <c r="L28" s="16">
        <f t="shared" si="11"/>
        <v>0</v>
      </c>
      <c r="M28" s="18">
        <f t="shared" si="18"/>
        <v>0</v>
      </c>
      <c r="O28" s="56"/>
      <c r="P28" s="56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9"/>
        <v>0</v>
      </c>
      <c r="W28" s="39">
        <f t="shared" si="14"/>
        <v>0</v>
      </c>
      <c r="X28" s="19" t="str">
        <f t="shared" si="15"/>
        <v>-</v>
      </c>
      <c r="Y28" s="18">
        <f t="shared" si="16"/>
        <v>0</v>
      </c>
    </row>
    <row r="29" spans="1:25" x14ac:dyDescent="0.25">
      <c r="A29" s="54"/>
      <c r="B29" s="54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9"/>
        <v>0</v>
      </c>
      <c r="H29" s="38"/>
      <c r="I29" s="32"/>
      <c r="J29" s="30">
        <f t="shared" si="10"/>
        <v>0</v>
      </c>
      <c r="K29" s="32"/>
      <c r="L29" s="16">
        <f t="shared" si="11"/>
        <v>0</v>
      </c>
      <c r="M29" s="18">
        <f t="shared" si="18"/>
        <v>0</v>
      </c>
      <c r="O29" s="56"/>
      <c r="P29" s="56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9"/>
        <v>0</v>
      </c>
      <c r="W29" s="39">
        <f t="shared" si="14"/>
        <v>0</v>
      </c>
      <c r="X29" s="19" t="str">
        <f t="shared" si="15"/>
        <v>-</v>
      </c>
      <c r="Y29" s="18">
        <f t="shared" si="16"/>
        <v>0</v>
      </c>
    </row>
    <row r="30" spans="1:25" hidden="1" x14ac:dyDescent="0.25">
      <c r="A30" s="104" t="s">
        <v>36</v>
      </c>
      <c r="B30" s="104"/>
      <c r="C30" s="104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104" t="s">
        <v>36</v>
      </c>
      <c r="P30" s="104"/>
      <c r="Q30" s="104"/>
      <c r="R30" s="59" t="s">
        <v>51</v>
      </c>
      <c r="S30" s="59" t="s">
        <v>52</v>
      </c>
      <c r="T30" s="59" t="s">
        <v>53</v>
      </c>
      <c r="U30" s="59" t="s">
        <v>54</v>
      </c>
      <c r="V30" s="59" t="s">
        <v>85</v>
      </c>
      <c r="W30" s="59" t="s">
        <v>55</v>
      </c>
      <c r="X30" s="59" t="s">
        <v>56</v>
      </c>
      <c r="Y30" s="59" t="s">
        <v>86</v>
      </c>
    </row>
    <row r="31" spans="1:25" hidden="1" x14ac:dyDescent="0.25">
      <c r="A31" s="54"/>
      <c r="B31" s="54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20">SUM(D31:F31)</f>
        <v>0</v>
      </c>
      <c r="H31" s="38"/>
      <c r="I31" s="32"/>
      <c r="J31" s="30">
        <f t="shared" ref="J31:J45" si="21">Y31</f>
        <v>0</v>
      </c>
      <c r="K31" s="32"/>
      <c r="L31" s="16">
        <f t="shared" ref="L31:L45" si="22">SUM(I31:K31)</f>
        <v>0</v>
      </c>
      <c r="M31" s="18">
        <f t="shared" si="18"/>
        <v>0</v>
      </c>
      <c r="O31" s="56"/>
      <c r="P31" s="56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3">T31+U31/2</f>
        <v>0</v>
      </c>
      <c r="W31" s="39">
        <f t="shared" ref="W31:W44" si="24">H31</f>
        <v>0</v>
      </c>
      <c r="X31" s="19" t="str">
        <f t="shared" ref="X31:X45" si="25">IF(H31=0,"-",1/W31)</f>
        <v>-</v>
      </c>
      <c r="Y31" s="18">
        <f t="shared" ref="Y31:Y45" si="26">IF(H31=0,0,V31*X31)</f>
        <v>0</v>
      </c>
    </row>
    <row r="32" spans="1:25" hidden="1" x14ac:dyDescent="0.25">
      <c r="A32" s="54">
        <v>10.1</v>
      </c>
      <c r="B32" s="54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20"/>
        <v>0</v>
      </c>
      <c r="H32" s="38"/>
      <c r="I32" s="32"/>
      <c r="J32" s="30">
        <f t="shared" si="21"/>
        <v>0</v>
      </c>
      <c r="K32" s="32"/>
      <c r="L32" s="16">
        <f t="shared" si="22"/>
        <v>0</v>
      </c>
      <c r="M32" s="18">
        <f t="shared" si="18"/>
        <v>0</v>
      </c>
      <c r="O32" s="56">
        <v>10.1</v>
      </c>
      <c r="P32" s="56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3"/>
        <v>0</v>
      </c>
      <c r="W32" s="39">
        <f t="shared" si="24"/>
        <v>0</v>
      </c>
      <c r="X32" s="19" t="str">
        <f t="shared" si="25"/>
        <v>-</v>
      </c>
      <c r="Y32" s="18">
        <f t="shared" si="26"/>
        <v>0</v>
      </c>
    </row>
    <row r="33" spans="1:25" hidden="1" x14ac:dyDescent="0.25">
      <c r="A33" s="54">
        <v>8</v>
      </c>
      <c r="B33" s="54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20"/>
        <v>0</v>
      </c>
      <c r="H33" s="38"/>
      <c r="I33" s="32"/>
      <c r="J33" s="30">
        <f t="shared" si="21"/>
        <v>0</v>
      </c>
      <c r="K33" s="32"/>
      <c r="L33" s="16">
        <f t="shared" si="22"/>
        <v>0</v>
      </c>
      <c r="M33" s="18">
        <f t="shared" si="18"/>
        <v>0</v>
      </c>
      <c r="O33" s="56">
        <v>8</v>
      </c>
      <c r="P33" s="56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3"/>
        <v>0</v>
      </c>
      <c r="W33" s="39">
        <f t="shared" si="24"/>
        <v>0</v>
      </c>
      <c r="X33" s="19" t="str">
        <f t="shared" si="25"/>
        <v>-</v>
      </c>
      <c r="Y33" s="18">
        <f t="shared" si="26"/>
        <v>0</v>
      </c>
    </row>
    <row r="34" spans="1:25" hidden="1" x14ac:dyDescent="0.25">
      <c r="A34" s="54"/>
      <c r="B34" s="54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20"/>
        <v>0</v>
      </c>
      <c r="H34" s="38"/>
      <c r="I34" s="32"/>
      <c r="J34" s="30">
        <f t="shared" si="21"/>
        <v>0</v>
      </c>
      <c r="K34" s="32"/>
      <c r="L34" s="16">
        <f t="shared" si="22"/>
        <v>0</v>
      </c>
      <c r="M34" s="18">
        <f t="shared" si="18"/>
        <v>0</v>
      </c>
      <c r="O34" s="56"/>
      <c r="P34" s="56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3"/>
        <v>0</v>
      </c>
      <c r="W34" s="39">
        <f t="shared" si="24"/>
        <v>0</v>
      </c>
      <c r="X34" s="19" t="str">
        <f t="shared" si="25"/>
        <v>-</v>
      </c>
      <c r="Y34" s="18">
        <f t="shared" si="26"/>
        <v>0</v>
      </c>
    </row>
    <row r="35" spans="1:25" hidden="1" x14ac:dyDescent="0.25">
      <c r="A35" s="54">
        <v>10.1</v>
      </c>
      <c r="B35" s="54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20"/>
        <v>0</v>
      </c>
      <c r="H35" s="38"/>
      <c r="I35" s="32"/>
      <c r="J35" s="30">
        <f t="shared" si="21"/>
        <v>0</v>
      </c>
      <c r="K35" s="32"/>
      <c r="L35" s="16">
        <f t="shared" si="22"/>
        <v>0</v>
      </c>
      <c r="M35" s="18">
        <f t="shared" si="18"/>
        <v>0</v>
      </c>
      <c r="O35" s="56">
        <v>10.1</v>
      </c>
      <c r="P35" s="56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3"/>
        <v>0</v>
      </c>
      <c r="W35" s="39">
        <f t="shared" si="24"/>
        <v>0</v>
      </c>
      <c r="X35" s="19" t="str">
        <f t="shared" si="25"/>
        <v>-</v>
      </c>
      <c r="Y35" s="18">
        <f t="shared" si="26"/>
        <v>0</v>
      </c>
    </row>
    <row r="36" spans="1:25" hidden="1" x14ac:dyDescent="0.25">
      <c r="A36" s="54"/>
      <c r="B36" s="54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20"/>
        <v>0</v>
      </c>
      <c r="H36" s="38"/>
      <c r="I36" s="32"/>
      <c r="J36" s="30">
        <f t="shared" si="21"/>
        <v>0</v>
      </c>
      <c r="K36" s="32"/>
      <c r="L36" s="16">
        <f t="shared" si="22"/>
        <v>0</v>
      </c>
      <c r="M36" s="18">
        <f t="shared" si="18"/>
        <v>0</v>
      </c>
      <c r="O36" s="56"/>
      <c r="P36" s="56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3"/>
        <v>0</v>
      </c>
      <c r="W36" s="39">
        <f t="shared" si="24"/>
        <v>0</v>
      </c>
      <c r="X36" s="19" t="str">
        <f t="shared" si="25"/>
        <v>-</v>
      </c>
      <c r="Y36" s="18">
        <f t="shared" si="26"/>
        <v>0</v>
      </c>
    </row>
    <row r="37" spans="1:25" hidden="1" x14ac:dyDescent="0.25">
      <c r="A37" s="54"/>
      <c r="B37" s="54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20"/>
        <v>0</v>
      </c>
      <c r="H37" s="38"/>
      <c r="I37" s="32"/>
      <c r="J37" s="30">
        <f t="shared" si="21"/>
        <v>0</v>
      </c>
      <c r="K37" s="32"/>
      <c r="L37" s="16">
        <f t="shared" si="22"/>
        <v>0</v>
      </c>
      <c r="M37" s="18">
        <f t="shared" si="18"/>
        <v>0</v>
      </c>
      <c r="O37" s="56"/>
      <c r="P37" s="56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3"/>
        <v>0</v>
      </c>
      <c r="W37" s="39">
        <f t="shared" si="24"/>
        <v>0</v>
      </c>
      <c r="X37" s="19" t="str">
        <f t="shared" si="25"/>
        <v>-</v>
      </c>
      <c r="Y37" s="18">
        <f t="shared" si="26"/>
        <v>0</v>
      </c>
    </row>
    <row r="38" spans="1:25" hidden="1" x14ac:dyDescent="0.25">
      <c r="A38" s="54"/>
      <c r="B38" s="54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20"/>
        <v>0</v>
      </c>
      <c r="H38" s="38"/>
      <c r="I38" s="32"/>
      <c r="J38" s="30">
        <f t="shared" si="21"/>
        <v>0</v>
      </c>
      <c r="K38" s="32"/>
      <c r="L38" s="16">
        <f t="shared" si="22"/>
        <v>0</v>
      </c>
      <c r="M38" s="18">
        <f t="shared" si="18"/>
        <v>0</v>
      </c>
      <c r="O38" s="56"/>
      <c r="P38" s="56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3"/>
        <v>0</v>
      </c>
      <c r="W38" s="39">
        <f t="shared" si="24"/>
        <v>0</v>
      </c>
      <c r="X38" s="19" t="str">
        <f t="shared" si="25"/>
        <v>-</v>
      </c>
      <c r="Y38" s="18">
        <f t="shared" si="26"/>
        <v>0</v>
      </c>
    </row>
    <row r="39" spans="1:25" hidden="1" x14ac:dyDescent="0.25">
      <c r="A39" s="54"/>
      <c r="B39" s="54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20"/>
        <v>0</v>
      </c>
      <c r="H39" s="38"/>
      <c r="I39" s="32"/>
      <c r="J39" s="30">
        <f t="shared" si="21"/>
        <v>0</v>
      </c>
      <c r="K39" s="32"/>
      <c r="L39" s="16">
        <f t="shared" si="22"/>
        <v>0</v>
      </c>
      <c r="M39" s="18">
        <f t="shared" si="18"/>
        <v>0</v>
      </c>
      <c r="O39" s="56"/>
      <c r="P39" s="56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3"/>
        <v>0</v>
      </c>
      <c r="W39" s="39">
        <f t="shared" si="24"/>
        <v>0</v>
      </c>
      <c r="X39" s="19" t="str">
        <f t="shared" si="25"/>
        <v>-</v>
      </c>
      <c r="Y39" s="18">
        <f t="shared" si="26"/>
        <v>0</v>
      </c>
    </row>
    <row r="40" spans="1:25" hidden="1" x14ac:dyDescent="0.25">
      <c r="A40" s="54"/>
      <c r="B40" s="54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20"/>
        <v>0</v>
      </c>
      <c r="H40" s="38"/>
      <c r="I40" s="32"/>
      <c r="J40" s="30">
        <f t="shared" si="21"/>
        <v>0</v>
      </c>
      <c r="K40" s="32"/>
      <c r="L40" s="16">
        <f t="shared" si="22"/>
        <v>0</v>
      </c>
      <c r="M40" s="18">
        <f t="shared" si="18"/>
        <v>0</v>
      </c>
      <c r="O40" s="56"/>
      <c r="P40" s="56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3"/>
        <v>0</v>
      </c>
      <c r="W40" s="39">
        <f t="shared" si="24"/>
        <v>0</v>
      </c>
      <c r="X40" s="19" t="str">
        <f t="shared" si="25"/>
        <v>-</v>
      </c>
      <c r="Y40" s="18">
        <f t="shared" si="26"/>
        <v>0</v>
      </c>
    </row>
    <row r="41" spans="1:25" hidden="1" x14ac:dyDescent="0.25">
      <c r="A41" s="54"/>
      <c r="B41" s="54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20"/>
        <v>0</v>
      </c>
      <c r="H41" s="38"/>
      <c r="I41" s="32"/>
      <c r="J41" s="30">
        <f t="shared" si="21"/>
        <v>0</v>
      </c>
      <c r="K41" s="32"/>
      <c r="L41" s="16">
        <f t="shared" si="22"/>
        <v>0</v>
      </c>
      <c r="M41" s="18">
        <f t="shared" si="18"/>
        <v>0</v>
      </c>
      <c r="O41" s="56"/>
      <c r="P41" s="56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3"/>
        <v>0</v>
      </c>
      <c r="W41" s="39">
        <f t="shared" si="24"/>
        <v>0</v>
      </c>
      <c r="X41" s="19" t="str">
        <f t="shared" si="25"/>
        <v>-</v>
      </c>
      <c r="Y41" s="18">
        <f t="shared" si="26"/>
        <v>0</v>
      </c>
    </row>
    <row r="42" spans="1:25" hidden="1" x14ac:dyDescent="0.25">
      <c r="A42" s="54"/>
      <c r="B42" s="54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20"/>
        <v>0</v>
      </c>
      <c r="H42" s="38"/>
      <c r="I42" s="32"/>
      <c r="J42" s="30">
        <f t="shared" si="21"/>
        <v>0</v>
      </c>
      <c r="K42" s="32"/>
      <c r="L42" s="16">
        <f t="shared" si="22"/>
        <v>0</v>
      </c>
      <c r="M42" s="18">
        <f t="shared" si="18"/>
        <v>0</v>
      </c>
      <c r="O42" s="56"/>
      <c r="P42" s="56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3"/>
        <v>0</v>
      </c>
      <c r="W42" s="39">
        <f t="shared" si="24"/>
        <v>0</v>
      </c>
      <c r="X42" s="19" t="str">
        <f t="shared" si="25"/>
        <v>-</v>
      </c>
      <c r="Y42" s="18">
        <f t="shared" si="26"/>
        <v>0</v>
      </c>
    </row>
    <row r="43" spans="1:25" hidden="1" x14ac:dyDescent="0.25">
      <c r="A43" s="54"/>
      <c r="B43" s="46">
        <v>1995</v>
      </c>
      <c r="C43" s="40" t="s">
        <v>12</v>
      </c>
      <c r="D43" s="15">
        <v>0</v>
      </c>
      <c r="E43" s="15">
        <v>0</v>
      </c>
      <c r="F43" s="15">
        <v>0</v>
      </c>
      <c r="G43" s="16">
        <f t="shared" si="20"/>
        <v>0</v>
      </c>
      <c r="H43" s="38"/>
      <c r="I43" s="32"/>
      <c r="J43" s="30">
        <f t="shared" si="21"/>
        <v>0</v>
      </c>
      <c r="K43" s="32"/>
      <c r="L43" s="16">
        <f t="shared" si="22"/>
        <v>0</v>
      </c>
      <c r="M43" s="18">
        <f t="shared" si="18"/>
        <v>0</v>
      </c>
      <c r="O43" s="56"/>
      <c r="P43" s="46">
        <v>1995</v>
      </c>
      <c r="Q43" s="40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3"/>
        <v>0</v>
      </c>
      <c r="W43" s="39">
        <f t="shared" si="24"/>
        <v>0</v>
      </c>
      <c r="X43" s="19" t="str">
        <f t="shared" si="25"/>
        <v>-</v>
      </c>
      <c r="Y43" s="18">
        <f t="shared" si="26"/>
        <v>0</v>
      </c>
    </row>
    <row r="44" spans="1:25" hidden="1" x14ac:dyDescent="0.25">
      <c r="A44" s="47"/>
      <c r="B44" s="48">
        <v>2440</v>
      </c>
      <c r="C44" s="41" t="s">
        <v>57</v>
      </c>
      <c r="D44" s="15">
        <v>0</v>
      </c>
      <c r="E44" s="15">
        <v>0</v>
      </c>
      <c r="F44" s="15">
        <v>0</v>
      </c>
      <c r="G44" s="16">
        <f t="shared" si="20"/>
        <v>0</v>
      </c>
      <c r="H44" s="38"/>
      <c r="I44" s="32"/>
      <c r="J44" s="30">
        <f t="shared" si="21"/>
        <v>0</v>
      </c>
      <c r="K44" s="32"/>
      <c r="L44" s="16">
        <f t="shared" si="22"/>
        <v>0</v>
      </c>
      <c r="M44" s="18">
        <f t="shared" si="18"/>
        <v>0</v>
      </c>
      <c r="O44" s="47"/>
      <c r="P44" s="48">
        <v>2440</v>
      </c>
      <c r="Q44" s="41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3"/>
        <v>0</v>
      </c>
      <c r="W44" s="39">
        <f t="shared" si="24"/>
        <v>0</v>
      </c>
      <c r="X44" s="19" t="str">
        <f t="shared" si="25"/>
        <v>-</v>
      </c>
      <c r="Y44" s="18">
        <f t="shared" si="26"/>
        <v>0</v>
      </c>
    </row>
    <row r="45" spans="1:25" hidden="1" x14ac:dyDescent="0.25">
      <c r="A45" s="54"/>
      <c r="B45" s="54"/>
      <c r="C45" s="14"/>
      <c r="D45" s="15">
        <v>0</v>
      </c>
      <c r="E45" s="15">
        <v>0</v>
      </c>
      <c r="F45" s="15">
        <v>0</v>
      </c>
      <c r="G45" s="16">
        <f t="shared" si="20"/>
        <v>0</v>
      </c>
      <c r="H45" s="38"/>
      <c r="I45" s="32"/>
      <c r="J45" s="30">
        <f t="shared" si="21"/>
        <v>0</v>
      </c>
      <c r="K45" s="32"/>
      <c r="L45" s="16">
        <f t="shared" si="22"/>
        <v>0</v>
      </c>
      <c r="M45" s="18">
        <f t="shared" si="18"/>
        <v>0</v>
      </c>
      <c r="N45" s="21"/>
      <c r="O45" s="56"/>
      <c r="P45" s="56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3"/>
        <v>0</v>
      </c>
      <c r="W45" s="39">
        <f>H45</f>
        <v>0</v>
      </c>
      <c r="X45" s="19" t="str">
        <f t="shared" si="25"/>
        <v>-</v>
      </c>
      <c r="Y45" s="18">
        <f t="shared" si="26"/>
        <v>0</v>
      </c>
    </row>
    <row r="46" spans="1:25" s="4" customFormat="1" x14ac:dyDescent="0.25">
      <c r="A46" s="49"/>
      <c r="B46" s="49"/>
      <c r="C46" s="20" t="s">
        <v>58</v>
      </c>
      <c r="D46" s="22">
        <f>SUM(D12:D15,D17:D29,D31:D45)</f>
        <v>0</v>
      </c>
      <c r="E46" s="22">
        <f>SUM(E12:E15,E17:E29,E31:E45)</f>
        <v>289836733.17335349</v>
      </c>
      <c r="F46" s="22">
        <f>SUM(F12:F15,F17:F29,F31:F45)</f>
        <v>0</v>
      </c>
      <c r="G46" s="22">
        <f>SUM(G12:G15,G17:G29,G31:G45)</f>
        <v>289836733.17335349</v>
      </c>
      <c r="H46" s="33"/>
      <c r="I46" s="22">
        <f>SUM(I12:I15,I17:I29,I31:I45)</f>
        <v>0</v>
      </c>
      <c r="J46" s="22">
        <f>SUM(J12:J15,J17:J29,J31:J45)</f>
        <v>2896252.1444677999</v>
      </c>
      <c r="K46" s="22">
        <f>SUM(K12:K15,K17:K29,K31:K45)</f>
        <v>0</v>
      </c>
      <c r="L46" s="22">
        <f>SUM(L12:L15,L17:L29,L31:L45)</f>
        <v>2896252.1444677999</v>
      </c>
      <c r="M46" s="22">
        <f>SUM(M12:M15,M17:M29,M31:M45)</f>
        <v>286940481.02888572</v>
      </c>
      <c r="N46" s="23"/>
      <c r="O46" s="49"/>
      <c r="P46" s="49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289836733.17335349</v>
      </c>
      <c r="V46" s="22">
        <f>SUM(V12:V15,V17:V29,V31:V45)</f>
        <v>144918366.58667675</v>
      </c>
      <c r="W46" s="24"/>
      <c r="X46" s="24"/>
      <c r="Y46" s="22">
        <f>SUM(Y12:Y15,Y17:Y29,Y31:Y44)</f>
        <v>2896252.1444677999</v>
      </c>
    </row>
    <row r="47" spans="1:25" x14ac:dyDescent="0.25">
      <c r="A47" s="54"/>
      <c r="B47" s="49">
        <v>2055</v>
      </c>
      <c r="C47" s="20" t="s">
        <v>59</v>
      </c>
      <c r="D47" s="15"/>
      <c r="E47" s="15"/>
      <c r="F47" s="15"/>
      <c r="G47" s="16">
        <f t="shared" ref="G47:G48" si="27">SUM(D47:F47)</f>
        <v>0</v>
      </c>
      <c r="H47" s="33"/>
      <c r="I47" s="32"/>
      <c r="J47" s="32"/>
      <c r="K47" s="32"/>
      <c r="L47" s="16">
        <f t="shared" ref="L47:L48" si="28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5">
      <c r="A48" s="54"/>
      <c r="B48" s="49"/>
      <c r="C48" s="20" t="s">
        <v>60</v>
      </c>
      <c r="D48" s="15"/>
      <c r="E48" s="15"/>
      <c r="F48" s="15"/>
      <c r="G48" s="16">
        <f t="shared" si="27"/>
        <v>0</v>
      </c>
      <c r="H48" s="33"/>
      <c r="I48" s="32"/>
      <c r="J48" s="32"/>
      <c r="K48" s="32"/>
      <c r="L48" s="16">
        <f t="shared" si="28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5">
      <c r="A49" s="54"/>
      <c r="B49" s="54"/>
      <c r="C49" s="20" t="s">
        <v>61</v>
      </c>
      <c r="D49" s="16">
        <f>SUM(D46:D48)</f>
        <v>0</v>
      </c>
      <c r="E49" s="16">
        <f>SUM(E46:E48)</f>
        <v>289836733.17335349</v>
      </c>
      <c r="F49" s="16">
        <f>SUM(F46:F48)</f>
        <v>0</v>
      </c>
      <c r="G49" s="16">
        <f>SUM(G46:G48)</f>
        <v>289836733.17335349</v>
      </c>
      <c r="H49" s="33"/>
      <c r="I49" s="16">
        <f>SUM(I46:I48)</f>
        <v>0</v>
      </c>
      <c r="J49" s="16">
        <f>SUM(J46:J48)</f>
        <v>2896252.1444677999</v>
      </c>
      <c r="K49" s="16">
        <f>SUM(K46:K48)</f>
        <v>0</v>
      </c>
      <c r="L49" s="16">
        <f>SUM(L46:L48)</f>
        <v>2896252.1444677999</v>
      </c>
      <c r="M49" s="16">
        <f>SUM(M46:M48)</f>
        <v>286940481.02888572</v>
      </c>
      <c r="R49" s="6"/>
      <c r="S49" s="6"/>
      <c r="T49" s="6"/>
      <c r="U49" s="6"/>
      <c r="V49" s="6"/>
      <c r="W49" s="2"/>
      <c r="X49" s="7"/>
      <c r="Y49" s="6"/>
    </row>
    <row r="50" spans="1:25" x14ac:dyDescent="0.25">
      <c r="A50" s="54"/>
      <c r="B50" s="54"/>
      <c r="C50" s="111" t="s">
        <v>62</v>
      </c>
      <c r="D50" s="111"/>
      <c r="E50" s="111"/>
      <c r="F50" s="111"/>
      <c r="G50" s="111"/>
      <c r="H50" s="111"/>
      <c r="I50" s="111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5">
      <c r="A51" s="54"/>
      <c r="B51" s="54"/>
      <c r="C51" s="112" t="s">
        <v>63</v>
      </c>
      <c r="D51" s="112"/>
      <c r="E51" s="112"/>
      <c r="F51" s="112"/>
      <c r="G51" s="112"/>
      <c r="H51" s="112"/>
      <c r="I51" s="112"/>
      <c r="J51" s="16">
        <f>J49+J50</f>
        <v>2896252.1444677999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5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5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5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5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5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5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5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6" thickBot="1" x14ac:dyDescent="0.3">
      <c r="D59" s="3"/>
      <c r="E59" s="3"/>
      <c r="F59" s="3"/>
      <c r="G59" s="35" t="s">
        <v>68</v>
      </c>
      <c r="I59" s="3"/>
      <c r="J59" s="27">
        <f>J51+SUM(J54:J58)</f>
        <v>2896252.1444677999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6" thickTop="1" x14ac:dyDescent="0.25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5">
      <c r="D62" s="42"/>
      <c r="E62" s="43"/>
      <c r="F62" s="43"/>
      <c r="G62" s="43"/>
      <c r="H62" s="44"/>
      <c r="I62" s="43"/>
      <c r="J62" s="43"/>
    </row>
  </sheetData>
  <mergeCells count="16">
    <mergeCell ref="A30:C30"/>
    <mergeCell ref="D30:M30"/>
    <mergeCell ref="C50:I50"/>
    <mergeCell ref="C51:I51"/>
    <mergeCell ref="O30:Q30"/>
    <mergeCell ref="A11:C11"/>
    <mergeCell ref="D11:M11"/>
    <mergeCell ref="A16:C16"/>
    <mergeCell ref="D16:M16"/>
    <mergeCell ref="O11:Q11"/>
    <mergeCell ref="O16:Q16"/>
    <mergeCell ref="A2:M2"/>
    <mergeCell ref="D4:E4"/>
    <mergeCell ref="D7:H7"/>
    <mergeCell ref="D9:G9"/>
    <mergeCell ref="I9:L9"/>
  </mergeCells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E8789-05E7-4CFE-A3B0-97E2B1C79D34}">
  <dimension ref="A2:Y62"/>
  <sheetViews>
    <sheetView showGridLines="0" workbookViewId="0">
      <pane xSplit="3" ySplit="10" topLeftCell="E11" activePane="bottomRight" state="frozen"/>
      <selection activeCell="E24" sqref="E24"/>
      <selection pane="topRight" activeCell="E24" sqref="E24"/>
      <selection pane="bottomLeft" activeCell="E24" sqref="E24"/>
      <selection pane="bottomRight" activeCell="U51" sqref="C51:U51"/>
    </sheetView>
  </sheetViews>
  <sheetFormatPr defaultColWidth="9.109375" defaultRowHeight="12" x14ac:dyDescent="0.25"/>
  <cols>
    <col min="1" max="1" width="4.5546875" style="2" bestFit="1" customWidth="1"/>
    <col min="2" max="2" width="6.44140625" style="2" customWidth="1"/>
    <col min="3" max="3" width="48" style="1" bestFit="1" customWidth="1"/>
    <col min="4" max="4" width="12.88671875" style="1" bestFit="1" customWidth="1"/>
    <col min="5" max="5" width="12" style="1" bestFit="1" customWidth="1"/>
    <col min="6" max="6" width="7.6640625" style="1" bestFit="1" customWidth="1"/>
    <col min="7" max="7" width="12.88671875" style="1" customWidth="1"/>
    <col min="8" max="8" width="5.5546875" style="2" bestFit="1" customWidth="1"/>
    <col min="9" max="9" width="12.88671875" style="1" bestFit="1" customWidth="1"/>
    <col min="10" max="10" width="9.88671875" style="1" bestFit="1" customWidth="1"/>
    <col min="11" max="11" width="7.6640625" style="1" bestFit="1" customWidth="1"/>
    <col min="12" max="13" width="12" style="1" bestFit="1" customWidth="1"/>
    <col min="14" max="16" width="9.109375" style="1"/>
    <col min="17" max="17" width="37.5546875" style="1" bestFit="1" customWidth="1"/>
    <col min="18" max="18" width="12.21875" style="1" customWidth="1"/>
    <col min="19" max="19" width="13.44140625" style="1" customWidth="1"/>
    <col min="20" max="20" width="11" style="1" customWidth="1"/>
    <col min="21" max="21" width="13.88671875" style="1" customWidth="1"/>
    <col min="22" max="22" width="13.6640625" style="1" customWidth="1"/>
    <col min="23" max="23" width="9.109375" style="1"/>
    <col min="24" max="24" width="13.109375" style="1" customWidth="1"/>
    <col min="25" max="25" width="11.88671875" style="1" customWidth="1"/>
    <col min="26" max="16384" width="9.109375" style="1"/>
  </cols>
  <sheetData>
    <row r="2" spans="1:25" ht="21" x14ac:dyDescent="0.4">
      <c r="A2" s="106" t="s">
        <v>81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R2" s="53" t="s">
        <v>82</v>
      </c>
      <c r="S2" s="53"/>
      <c r="T2" s="53"/>
      <c r="U2" s="53"/>
      <c r="V2" s="53"/>
      <c r="W2" s="53"/>
      <c r="X2" s="53"/>
      <c r="Y2" s="53"/>
    </row>
    <row r="4" spans="1:25" ht="15.6" x14ac:dyDescent="0.3">
      <c r="D4" s="107" t="s">
        <v>73</v>
      </c>
      <c r="E4" s="107"/>
      <c r="F4" s="45" t="s">
        <v>76</v>
      </c>
      <c r="T4" s="55" t="s">
        <v>73</v>
      </c>
      <c r="U4" s="45" t="str">
        <f>F4</f>
        <v>ASPE</v>
      </c>
    </row>
    <row r="5" spans="1:25" ht="15.6" x14ac:dyDescent="0.3">
      <c r="E5" s="55" t="s">
        <v>74</v>
      </c>
      <c r="F5" s="45">
        <v>2022</v>
      </c>
      <c r="T5" s="55" t="s">
        <v>74</v>
      </c>
      <c r="U5" s="45">
        <f>F5</f>
        <v>2022</v>
      </c>
    </row>
    <row r="7" spans="1:25" x14ac:dyDescent="0.25">
      <c r="D7" s="108"/>
      <c r="E7" s="108"/>
      <c r="F7" s="108"/>
      <c r="G7" s="108"/>
      <c r="H7" s="108"/>
    </row>
    <row r="9" spans="1:25" x14ac:dyDescent="0.25">
      <c r="D9" s="109" t="s">
        <v>7</v>
      </c>
      <c r="E9" s="109"/>
      <c r="F9" s="109"/>
      <c r="G9" s="109"/>
      <c r="I9" s="109" t="s">
        <v>8</v>
      </c>
      <c r="J9" s="109"/>
      <c r="K9" s="109"/>
      <c r="L9" s="109"/>
    </row>
    <row r="10" spans="1:25" s="5" customFormat="1" ht="24" x14ac:dyDescent="0.3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5">
      <c r="A11" s="104" t="s">
        <v>38</v>
      </c>
      <c r="B11" s="104"/>
      <c r="C11" s="104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O11" s="104" t="s">
        <v>38</v>
      </c>
      <c r="P11" s="104"/>
      <c r="Q11" s="104"/>
      <c r="R11" s="59" t="s">
        <v>51</v>
      </c>
      <c r="S11" s="59" t="s">
        <v>52</v>
      </c>
      <c r="T11" s="59" t="s">
        <v>53</v>
      </c>
      <c r="U11" s="59" t="s">
        <v>54</v>
      </c>
      <c r="V11" s="59" t="s">
        <v>85</v>
      </c>
      <c r="W11" s="59" t="s">
        <v>55</v>
      </c>
      <c r="X11" s="59" t="s">
        <v>56</v>
      </c>
      <c r="Y11" s="59" t="s">
        <v>86</v>
      </c>
    </row>
    <row r="12" spans="1:25" hidden="1" x14ac:dyDescent="0.25">
      <c r="A12" s="54"/>
      <c r="B12" s="54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56"/>
      <c r="P12" s="56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5">
      <c r="A13" s="54"/>
      <c r="B13" s="54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56"/>
      <c r="P13" s="56">
        <v>1610</v>
      </c>
      <c r="Q13" s="14" t="s">
        <v>9</v>
      </c>
      <c r="R13" s="18">
        <f>D13</f>
        <v>0</v>
      </c>
      <c r="S13" s="32">
        <v>0</v>
      </c>
      <c r="T13" s="18">
        <f t="shared" ref="T13:T45" si="2">R13-S13</f>
        <v>0</v>
      </c>
      <c r="U13" s="18">
        <f>E13</f>
        <v>0</v>
      </c>
      <c r="V13" s="18">
        <f t="shared" ref="V13:V15" si="3">T13+U13/2</f>
        <v>0</v>
      </c>
      <c r="W13" s="39">
        <f>H13</f>
        <v>0</v>
      </c>
      <c r="X13" s="19" t="str">
        <f>IF(H13=0,"-",1/W13)</f>
        <v>-</v>
      </c>
      <c r="Y13" s="18">
        <f>IF(H13=0,0,V13*X13)</f>
        <v>0</v>
      </c>
    </row>
    <row r="14" spans="1:25" hidden="1" x14ac:dyDescent="0.25">
      <c r="A14" s="54"/>
      <c r="B14" s="54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56"/>
      <c r="P14" s="56">
        <v>1611</v>
      </c>
      <c r="Q14" s="14" t="s">
        <v>24</v>
      </c>
      <c r="R14" s="18">
        <f>D14</f>
        <v>0</v>
      </c>
      <c r="S14" s="32">
        <v>0</v>
      </c>
      <c r="T14" s="18">
        <f t="shared" si="2"/>
        <v>0</v>
      </c>
      <c r="U14" s="18">
        <f>E14</f>
        <v>0</v>
      </c>
      <c r="V14" s="18">
        <f t="shared" si="3"/>
        <v>0</v>
      </c>
      <c r="W14" s="39">
        <f>H14</f>
        <v>0</v>
      </c>
      <c r="X14" s="19" t="str">
        <f>IF(H14=0,"-",1/W14)</f>
        <v>-</v>
      </c>
      <c r="Y14" s="18">
        <f>IF(H14=0,0,V14*X14)</f>
        <v>0</v>
      </c>
    </row>
    <row r="15" spans="1:25" hidden="1" x14ac:dyDescent="0.25">
      <c r="A15" s="54"/>
      <c r="B15" s="54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56"/>
      <c r="P15" s="56">
        <v>1612</v>
      </c>
      <c r="Q15" s="14" t="s">
        <v>28</v>
      </c>
      <c r="R15" s="18">
        <f>D15</f>
        <v>0</v>
      </c>
      <c r="S15" s="32">
        <v>0</v>
      </c>
      <c r="T15" s="18">
        <f t="shared" si="2"/>
        <v>0</v>
      </c>
      <c r="U15" s="18">
        <f>E15</f>
        <v>0</v>
      </c>
      <c r="V15" s="18">
        <f t="shared" si="3"/>
        <v>0</v>
      </c>
      <c r="W15" s="39">
        <f>H15</f>
        <v>0</v>
      </c>
      <c r="X15" s="19" t="str">
        <f>IF(H15=0,"-",1/W15)</f>
        <v>-</v>
      </c>
      <c r="Y15" s="18">
        <f>IF(H15=0,0,V15*X15)</f>
        <v>0</v>
      </c>
    </row>
    <row r="16" spans="1:25" ht="24" x14ac:dyDescent="0.25">
      <c r="A16" s="104" t="s">
        <v>37</v>
      </c>
      <c r="B16" s="104"/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O16" s="104" t="s">
        <v>37</v>
      </c>
      <c r="P16" s="104"/>
      <c r="Q16" s="104"/>
      <c r="R16" s="17" t="s">
        <v>51</v>
      </c>
      <c r="S16" s="17" t="s">
        <v>52</v>
      </c>
      <c r="T16" s="17" t="s">
        <v>53</v>
      </c>
      <c r="U16" s="17" t="s">
        <v>54</v>
      </c>
      <c r="V16" s="17" t="s">
        <v>90</v>
      </c>
      <c r="W16" s="17" t="s">
        <v>55</v>
      </c>
      <c r="X16" s="17" t="s">
        <v>56</v>
      </c>
      <c r="Y16" s="17" t="s">
        <v>70</v>
      </c>
    </row>
    <row r="17" spans="1:25" x14ac:dyDescent="0.25">
      <c r="A17" s="54"/>
      <c r="B17" s="54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4">SUM(D17:F17)</f>
        <v>0</v>
      </c>
      <c r="H17" s="38"/>
      <c r="I17" s="32"/>
      <c r="J17" s="30">
        <f t="shared" ref="J17:J29" si="5">Y17</f>
        <v>0</v>
      </c>
      <c r="K17" s="32"/>
      <c r="L17" s="16">
        <f t="shared" ref="L17:L29" si="6">SUM(I17:K17)</f>
        <v>0</v>
      </c>
      <c r="M17" s="18">
        <f t="shared" ref="M17:M22" si="7">G17-L17</f>
        <v>0</v>
      </c>
      <c r="O17" s="56"/>
      <c r="P17" s="56">
        <v>1705</v>
      </c>
      <c r="Q17" s="14" t="s">
        <v>29</v>
      </c>
      <c r="R17" s="18">
        <f t="shared" ref="R17:R29" si="8">D17</f>
        <v>0</v>
      </c>
      <c r="S17" s="32">
        <v>0</v>
      </c>
      <c r="T17" s="18">
        <f t="shared" si="2"/>
        <v>0</v>
      </c>
      <c r="U17" s="18">
        <f t="shared" ref="U17:U29" si="9">E17</f>
        <v>0</v>
      </c>
      <c r="V17" s="18">
        <f t="shared" ref="V17:V20" si="10">T17+U17*9/12</f>
        <v>0</v>
      </c>
      <c r="W17" s="39">
        <f t="shared" ref="W17:W29" si="11">H17</f>
        <v>0</v>
      </c>
      <c r="X17" s="19" t="str">
        <f t="shared" ref="X17:X29" si="12">IF(H17=0,"-",1/W17)</f>
        <v>-</v>
      </c>
      <c r="Y17" s="18">
        <f t="shared" ref="Y17:Y29" si="13">IF(H17=0,0,V17*X17)</f>
        <v>0</v>
      </c>
    </row>
    <row r="18" spans="1:25" x14ac:dyDescent="0.25">
      <c r="A18" s="54"/>
      <c r="B18" s="54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4"/>
        <v>0</v>
      </c>
      <c r="H18" s="38"/>
      <c r="I18" s="32"/>
      <c r="J18" s="30">
        <f t="shared" si="5"/>
        <v>0</v>
      </c>
      <c r="K18" s="32"/>
      <c r="L18" s="16">
        <f t="shared" si="6"/>
        <v>0</v>
      </c>
      <c r="M18" s="18">
        <f t="shared" si="7"/>
        <v>0</v>
      </c>
      <c r="O18" s="56"/>
      <c r="P18" s="56">
        <v>1706</v>
      </c>
      <c r="Q18" s="14" t="s">
        <v>25</v>
      </c>
      <c r="R18" s="18">
        <f t="shared" si="8"/>
        <v>0</v>
      </c>
      <c r="S18" s="32">
        <v>0</v>
      </c>
      <c r="T18" s="18">
        <f t="shared" si="2"/>
        <v>0</v>
      </c>
      <c r="U18" s="18">
        <f t="shared" si="9"/>
        <v>0</v>
      </c>
      <c r="V18" s="18">
        <f t="shared" si="10"/>
        <v>0</v>
      </c>
      <c r="W18" s="39">
        <f t="shared" si="11"/>
        <v>0</v>
      </c>
      <c r="X18" s="19" t="str">
        <f t="shared" si="12"/>
        <v>-</v>
      </c>
      <c r="Y18" s="18">
        <f t="shared" si="13"/>
        <v>0</v>
      </c>
    </row>
    <row r="19" spans="1:25" x14ac:dyDescent="0.25">
      <c r="A19" s="54"/>
      <c r="B19" s="54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4"/>
        <v>0</v>
      </c>
      <c r="H19" s="38"/>
      <c r="I19" s="32"/>
      <c r="J19" s="30">
        <f t="shared" si="5"/>
        <v>0</v>
      </c>
      <c r="K19" s="32"/>
      <c r="L19" s="16">
        <f t="shared" si="6"/>
        <v>0</v>
      </c>
      <c r="M19" s="18">
        <f t="shared" si="7"/>
        <v>0</v>
      </c>
      <c r="O19" s="56"/>
      <c r="P19" s="56">
        <v>1708</v>
      </c>
      <c r="Q19" s="14" t="s">
        <v>31</v>
      </c>
      <c r="R19" s="18">
        <f t="shared" si="8"/>
        <v>0</v>
      </c>
      <c r="S19" s="32">
        <v>0</v>
      </c>
      <c r="T19" s="18">
        <f t="shared" si="2"/>
        <v>0</v>
      </c>
      <c r="U19" s="18">
        <f t="shared" si="9"/>
        <v>0</v>
      </c>
      <c r="V19" s="18">
        <f t="shared" si="10"/>
        <v>0</v>
      </c>
      <c r="W19" s="39">
        <f t="shared" si="11"/>
        <v>0</v>
      </c>
      <c r="X19" s="19" t="str">
        <f t="shared" si="12"/>
        <v>-</v>
      </c>
      <c r="Y19" s="18">
        <f t="shared" si="13"/>
        <v>0</v>
      </c>
    </row>
    <row r="20" spans="1:25" x14ac:dyDescent="0.25">
      <c r="A20" s="54"/>
      <c r="B20" s="54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4"/>
        <v>0</v>
      </c>
      <c r="H20" s="38"/>
      <c r="I20" s="32"/>
      <c r="J20" s="30">
        <f t="shared" si="5"/>
        <v>0</v>
      </c>
      <c r="K20" s="32"/>
      <c r="L20" s="16">
        <f t="shared" si="6"/>
        <v>0</v>
      </c>
      <c r="M20" s="18">
        <f t="shared" si="7"/>
        <v>0</v>
      </c>
      <c r="O20" s="56"/>
      <c r="P20" s="56">
        <v>1710</v>
      </c>
      <c r="Q20" s="14" t="s">
        <v>26</v>
      </c>
      <c r="R20" s="18">
        <f t="shared" si="8"/>
        <v>0</v>
      </c>
      <c r="S20" s="32">
        <v>0</v>
      </c>
      <c r="T20" s="18">
        <f t="shared" si="2"/>
        <v>0</v>
      </c>
      <c r="U20" s="18">
        <f t="shared" si="9"/>
        <v>0</v>
      </c>
      <c r="V20" s="18">
        <f t="shared" si="10"/>
        <v>0</v>
      </c>
      <c r="W20" s="39">
        <f t="shared" si="11"/>
        <v>0</v>
      </c>
      <c r="X20" s="19" t="str">
        <f t="shared" si="12"/>
        <v>-</v>
      </c>
      <c r="Y20" s="18">
        <f t="shared" si="13"/>
        <v>0</v>
      </c>
    </row>
    <row r="21" spans="1:25" x14ac:dyDescent="0.25">
      <c r="A21" s="54">
        <v>47</v>
      </c>
      <c r="B21" s="54">
        <v>1715</v>
      </c>
      <c r="C21" s="14" t="s">
        <v>14</v>
      </c>
      <c r="D21" s="15">
        <v>0</v>
      </c>
      <c r="E21" s="15">
        <v>65514571.208823182</v>
      </c>
      <c r="F21" s="15">
        <v>0</v>
      </c>
      <c r="G21" s="16">
        <f t="shared" si="4"/>
        <v>65514571.208823182</v>
      </c>
      <c r="H21" s="38">
        <f>'2022 Combined'!H21</f>
        <v>50</v>
      </c>
      <c r="I21" s="32"/>
      <c r="J21" s="30">
        <f t="shared" si="5"/>
        <v>471787.32426062867</v>
      </c>
      <c r="K21" s="32"/>
      <c r="L21" s="16">
        <f t="shared" si="6"/>
        <v>471787.32426062867</v>
      </c>
      <c r="M21" s="18">
        <f t="shared" si="7"/>
        <v>65042783.884562552</v>
      </c>
      <c r="O21" s="56">
        <v>47</v>
      </c>
      <c r="P21" s="56">
        <v>1715</v>
      </c>
      <c r="Q21" s="14" t="s">
        <v>14</v>
      </c>
      <c r="R21" s="18">
        <f t="shared" si="8"/>
        <v>0</v>
      </c>
      <c r="S21" s="32">
        <v>0</v>
      </c>
      <c r="T21" s="18">
        <f t="shared" si="2"/>
        <v>0</v>
      </c>
      <c r="U21" s="18">
        <f t="shared" si="9"/>
        <v>65514571.208823182</v>
      </c>
      <c r="V21" s="18">
        <v>23589366.213031434</v>
      </c>
      <c r="W21" s="39">
        <f t="shared" si="11"/>
        <v>50</v>
      </c>
      <c r="X21" s="19">
        <f t="shared" si="12"/>
        <v>0.02</v>
      </c>
      <c r="Y21" s="18">
        <f>IF(H21=0,0,V21*X21)</f>
        <v>471787.32426062867</v>
      </c>
    </row>
    <row r="22" spans="1:25" x14ac:dyDescent="0.25">
      <c r="A22" s="54">
        <v>47</v>
      </c>
      <c r="B22" s="54" t="s">
        <v>10</v>
      </c>
      <c r="C22" s="14" t="s">
        <v>21</v>
      </c>
      <c r="D22" s="15">
        <v>0</v>
      </c>
      <c r="E22" s="15">
        <v>6648460.3691995703</v>
      </c>
      <c r="F22" s="15">
        <v>0</v>
      </c>
      <c r="G22" s="16">
        <f t="shared" si="4"/>
        <v>6648460.3691995703</v>
      </c>
      <c r="H22" s="38">
        <f>'2022 Combined'!H22</f>
        <v>40</v>
      </c>
      <c r="I22" s="32"/>
      <c r="J22" s="30">
        <f t="shared" si="5"/>
        <v>62190.618390899966</v>
      </c>
      <c r="K22" s="32"/>
      <c r="L22" s="16">
        <f t="shared" si="6"/>
        <v>62190.618390899966</v>
      </c>
      <c r="M22" s="18">
        <f t="shared" si="7"/>
        <v>6586269.7508086702</v>
      </c>
      <c r="O22" s="56">
        <v>47</v>
      </c>
      <c r="P22" s="56" t="s">
        <v>10</v>
      </c>
      <c r="Q22" s="14" t="s">
        <v>21</v>
      </c>
      <c r="R22" s="18">
        <f t="shared" si="8"/>
        <v>0</v>
      </c>
      <c r="S22" s="32">
        <v>0</v>
      </c>
      <c r="T22" s="18">
        <f t="shared" si="2"/>
        <v>0</v>
      </c>
      <c r="U22" s="18">
        <f t="shared" si="9"/>
        <v>6648460.3691995703</v>
      </c>
      <c r="V22" s="18">
        <v>2487624.7356359987</v>
      </c>
      <c r="W22" s="39">
        <f t="shared" si="11"/>
        <v>40</v>
      </c>
      <c r="X22" s="19">
        <f t="shared" si="12"/>
        <v>2.5000000000000001E-2</v>
      </c>
      <c r="Y22" s="18">
        <f t="shared" si="13"/>
        <v>62190.618390899966</v>
      </c>
    </row>
    <row r="23" spans="1:25" x14ac:dyDescent="0.25">
      <c r="A23" s="54">
        <v>47</v>
      </c>
      <c r="B23" s="54" t="s">
        <v>11</v>
      </c>
      <c r="C23" s="14" t="s">
        <v>22</v>
      </c>
      <c r="D23" s="15">
        <v>0</v>
      </c>
      <c r="E23" s="15">
        <v>2881422.8511134181</v>
      </c>
      <c r="F23" s="15">
        <v>0</v>
      </c>
      <c r="G23" s="16">
        <f t="shared" si="4"/>
        <v>2881422.8511134181</v>
      </c>
      <c r="H23" s="38">
        <f>'2022 Combined'!H23</f>
        <v>20</v>
      </c>
      <c r="I23" s="32"/>
      <c r="J23" s="30">
        <f t="shared" si="5"/>
        <v>51044.387488240936</v>
      </c>
      <c r="K23" s="32"/>
      <c r="L23" s="16">
        <f t="shared" si="6"/>
        <v>51044.387488240936</v>
      </c>
      <c r="M23" s="18">
        <f>G23-L23</f>
        <v>2830378.4636251773</v>
      </c>
      <c r="O23" s="56">
        <v>47</v>
      </c>
      <c r="P23" s="56" t="s">
        <v>11</v>
      </c>
      <c r="Q23" s="14" t="s">
        <v>22</v>
      </c>
      <c r="R23" s="18">
        <f t="shared" si="8"/>
        <v>0</v>
      </c>
      <c r="S23" s="32">
        <v>0</v>
      </c>
      <c r="T23" s="18">
        <f t="shared" si="2"/>
        <v>0</v>
      </c>
      <c r="U23" s="18">
        <f t="shared" si="9"/>
        <v>2881422.8511134181</v>
      </c>
      <c r="V23" s="18">
        <v>1020887.7497648187</v>
      </c>
      <c r="W23" s="39">
        <f t="shared" si="11"/>
        <v>20</v>
      </c>
      <c r="X23" s="19">
        <f t="shared" si="12"/>
        <v>0.05</v>
      </c>
      <c r="Y23" s="18">
        <f t="shared" si="13"/>
        <v>51044.387488240936</v>
      </c>
    </row>
    <row r="24" spans="1:25" x14ac:dyDescent="0.25">
      <c r="A24" s="54">
        <v>47</v>
      </c>
      <c r="B24" s="54">
        <v>1720</v>
      </c>
      <c r="C24" s="14" t="s">
        <v>16</v>
      </c>
      <c r="D24" s="15">
        <v>0</v>
      </c>
      <c r="E24" s="15">
        <v>144859026.46876639</v>
      </c>
      <c r="F24" s="15">
        <v>0</v>
      </c>
      <c r="G24" s="16">
        <f t="shared" si="4"/>
        <v>144859026.46876639</v>
      </c>
      <c r="H24" s="38">
        <f>'2022 Combined'!H24</f>
        <v>60</v>
      </c>
      <c r="I24" s="32"/>
      <c r="J24" s="30">
        <f t="shared" si="5"/>
        <v>828355.35041002452</v>
      </c>
      <c r="K24" s="32"/>
      <c r="L24" s="16">
        <f t="shared" si="6"/>
        <v>828355.35041002452</v>
      </c>
      <c r="M24" s="18">
        <f t="shared" ref="M24:M45" si="14">G24-L24</f>
        <v>144030671.11835638</v>
      </c>
      <c r="O24" s="56">
        <v>47</v>
      </c>
      <c r="P24" s="56">
        <v>1720</v>
      </c>
      <c r="Q24" s="14" t="s">
        <v>16</v>
      </c>
      <c r="R24" s="18">
        <f t="shared" si="8"/>
        <v>0</v>
      </c>
      <c r="S24" s="32">
        <v>0</v>
      </c>
      <c r="T24" s="18">
        <f t="shared" si="2"/>
        <v>0</v>
      </c>
      <c r="U24" s="18">
        <f t="shared" si="9"/>
        <v>144859026.46876639</v>
      </c>
      <c r="V24" s="18">
        <v>49701321.024601474</v>
      </c>
      <c r="W24" s="39">
        <f t="shared" si="11"/>
        <v>60</v>
      </c>
      <c r="X24" s="19">
        <f t="shared" si="12"/>
        <v>1.6666666666666666E-2</v>
      </c>
      <c r="Y24" s="18">
        <f t="shared" si="13"/>
        <v>828355.35041002452</v>
      </c>
    </row>
    <row r="25" spans="1:25" x14ac:dyDescent="0.25">
      <c r="A25" s="54">
        <v>47</v>
      </c>
      <c r="B25" s="54">
        <v>1725</v>
      </c>
      <c r="C25" s="14" t="s">
        <v>17</v>
      </c>
      <c r="D25" s="15">
        <v>0</v>
      </c>
      <c r="E25" s="15">
        <v>1738229.2096648396</v>
      </c>
      <c r="F25" s="15">
        <v>0</v>
      </c>
      <c r="G25" s="16">
        <f t="shared" si="4"/>
        <v>1738229.2096648396</v>
      </c>
      <c r="H25" s="38">
        <f>'2022 Combined'!H25</f>
        <v>45</v>
      </c>
      <c r="I25" s="32"/>
      <c r="J25" s="30">
        <f t="shared" si="5"/>
        <v>12875.771923443257</v>
      </c>
      <c r="K25" s="32"/>
      <c r="L25" s="16">
        <f t="shared" si="6"/>
        <v>12875.771923443257</v>
      </c>
      <c r="M25" s="18">
        <f t="shared" si="14"/>
        <v>1725353.4377413963</v>
      </c>
      <c r="O25" s="56">
        <v>47</v>
      </c>
      <c r="P25" s="56">
        <v>1725</v>
      </c>
      <c r="Q25" s="14" t="s">
        <v>17</v>
      </c>
      <c r="R25" s="18">
        <f t="shared" si="8"/>
        <v>0</v>
      </c>
      <c r="S25" s="32">
        <v>0</v>
      </c>
      <c r="T25" s="18">
        <f t="shared" si="2"/>
        <v>0</v>
      </c>
      <c r="U25" s="18">
        <f t="shared" si="9"/>
        <v>1738229.2096648396</v>
      </c>
      <c r="V25" s="18">
        <v>579409.73655494652</v>
      </c>
      <c r="W25" s="39">
        <f t="shared" si="11"/>
        <v>45</v>
      </c>
      <c r="X25" s="19">
        <f t="shared" si="12"/>
        <v>2.2222222222222223E-2</v>
      </c>
      <c r="Y25" s="18">
        <f t="shared" si="13"/>
        <v>12875.771923443257</v>
      </c>
    </row>
    <row r="26" spans="1:25" x14ac:dyDescent="0.25">
      <c r="A26" s="54">
        <v>47</v>
      </c>
      <c r="B26" s="54">
        <v>1730</v>
      </c>
      <c r="C26" s="14" t="s">
        <v>18</v>
      </c>
      <c r="D26" s="15">
        <v>0</v>
      </c>
      <c r="E26" s="15">
        <v>168034059.51242411</v>
      </c>
      <c r="F26" s="15">
        <v>0</v>
      </c>
      <c r="G26" s="16">
        <f t="shared" si="4"/>
        <v>168034059.51242411</v>
      </c>
      <c r="H26" s="38">
        <f>'2022 Combined'!H26</f>
        <v>45</v>
      </c>
      <c r="I26" s="32"/>
      <c r="J26" s="30">
        <f t="shared" si="5"/>
        <v>1273790.2553846722</v>
      </c>
      <c r="K26" s="32"/>
      <c r="L26" s="16">
        <f t="shared" si="6"/>
        <v>1273790.2553846722</v>
      </c>
      <c r="M26" s="18">
        <f t="shared" si="14"/>
        <v>166760269.25703943</v>
      </c>
      <c r="O26" s="56">
        <v>47</v>
      </c>
      <c r="P26" s="56">
        <v>1730</v>
      </c>
      <c r="Q26" s="14" t="s">
        <v>18</v>
      </c>
      <c r="R26" s="18">
        <f t="shared" si="8"/>
        <v>0</v>
      </c>
      <c r="S26" s="32">
        <v>0</v>
      </c>
      <c r="T26" s="18">
        <f t="shared" si="2"/>
        <v>0</v>
      </c>
      <c r="U26" s="18">
        <f t="shared" si="9"/>
        <v>168034059.51242411</v>
      </c>
      <c r="V26" s="18">
        <v>57320561.492310248</v>
      </c>
      <c r="W26" s="39">
        <f t="shared" si="11"/>
        <v>45</v>
      </c>
      <c r="X26" s="19">
        <f t="shared" si="12"/>
        <v>2.2222222222222223E-2</v>
      </c>
      <c r="Y26" s="18">
        <f t="shared" si="13"/>
        <v>1273790.2553846722</v>
      </c>
    </row>
    <row r="27" spans="1:25" x14ac:dyDescent="0.25">
      <c r="A27" s="54"/>
      <c r="B27" s="54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4"/>
        <v>0</v>
      </c>
      <c r="H27" s="38"/>
      <c r="I27" s="32"/>
      <c r="J27" s="30">
        <f t="shared" si="5"/>
        <v>0</v>
      </c>
      <c r="K27" s="32"/>
      <c r="L27" s="16">
        <f t="shared" si="6"/>
        <v>0</v>
      </c>
      <c r="M27" s="18">
        <f t="shared" si="14"/>
        <v>0</v>
      </c>
      <c r="O27" s="56"/>
      <c r="P27" s="56">
        <v>1735</v>
      </c>
      <c r="Q27" s="14" t="s">
        <v>19</v>
      </c>
      <c r="R27" s="18">
        <f t="shared" si="8"/>
        <v>0</v>
      </c>
      <c r="S27" s="32">
        <v>0</v>
      </c>
      <c r="T27" s="18">
        <f t="shared" si="2"/>
        <v>0</v>
      </c>
      <c r="U27" s="18">
        <f t="shared" si="9"/>
        <v>0</v>
      </c>
      <c r="V27" s="18">
        <f t="shared" ref="V27:V29" si="15">T27+U27*9/12</f>
        <v>0</v>
      </c>
      <c r="W27" s="39">
        <f t="shared" si="11"/>
        <v>0</v>
      </c>
      <c r="X27" s="19" t="str">
        <f t="shared" si="12"/>
        <v>-</v>
      </c>
      <c r="Y27" s="18">
        <f t="shared" si="13"/>
        <v>0</v>
      </c>
    </row>
    <row r="28" spans="1:25" x14ac:dyDescent="0.25">
      <c r="A28" s="54"/>
      <c r="B28" s="54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4"/>
        <v>0</v>
      </c>
      <c r="H28" s="38"/>
      <c r="I28" s="32"/>
      <c r="J28" s="30">
        <f t="shared" si="5"/>
        <v>0</v>
      </c>
      <c r="K28" s="32"/>
      <c r="L28" s="16">
        <f t="shared" si="6"/>
        <v>0</v>
      </c>
      <c r="M28" s="18">
        <f t="shared" si="14"/>
        <v>0</v>
      </c>
      <c r="O28" s="56"/>
      <c r="P28" s="56">
        <v>1740</v>
      </c>
      <c r="Q28" s="14" t="s">
        <v>20</v>
      </c>
      <c r="R28" s="18">
        <f t="shared" si="8"/>
        <v>0</v>
      </c>
      <c r="S28" s="32">
        <v>0</v>
      </c>
      <c r="T28" s="18">
        <f t="shared" si="2"/>
        <v>0</v>
      </c>
      <c r="U28" s="18">
        <f t="shared" si="9"/>
        <v>0</v>
      </c>
      <c r="V28" s="18">
        <f t="shared" si="15"/>
        <v>0</v>
      </c>
      <c r="W28" s="39">
        <f t="shared" si="11"/>
        <v>0</v>
      </c>
      <c r="X28" s="19" t="str">
        <f t="shared" si="12"/>
        <v>-</v>
      </c>
      <c r="Y28" s="18">
        <f t="shared" si="13"/>
        <v>0</v>
      </c>
    </row>
    <row r="29" spans="1:25" x14ac:dyDescent="0.25">
      <c r="A29" s="54"/>
      <c r="B29" s="54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4"/>
        <v>0</v>
      </c>
      <c r="H29" s="38"/>
      <c r="I29" s="32"/>
      <c r="J29" s="30">
        <f t="shared" si="5"/>
        <v>0</v>
      </c>
      <c r="K29" s="32"/>
      <c r="L29" s="16">
        <f t="shared" si="6"/>
        <v>0</v>
      </c>
      <c r="M29" s="18">
        <f t="shared" si="14"/>
        <v>0</v>
      </c>
      <c r="O29" s="56"/>
      <c r="P29" s="56">
        <v>1745</v>
      </c>
      <c r="Q29" s="14" t="s">
        <v>27</v>
      </c>
      <c r="R29" s="18">
        <f t="shared" si="8"/>
        <v>0</v>
      </c>
      <c r="S29" s="32">
        <v>0</v>
      </c>
      <c r="T29" s="18">
        <f t="shared" si="2"/>
        <v>0</v>
      </c>
      <c r="U29" s="18">
        <f t="shared" si="9"/>
        <v>0</v>
      </c>
      <c r="V29" s="18">
        <f t="shared" si="15"/>
        <v>0</v>
      </c>
      <c r="W29" s="39">
        <f t="shared" si="11"/>
        <v>0</v>
      </c>
      <c r="X29" s="19" t="str">
        <f t="shared" si="12"/>
        <v>-</v>
      </c>
      <c r="Y29" s="18">
        <f t="shared" si="13"/>
        <v>0</v>
      </c>
    </row>
    <row r="30" spans="1:25" hidden="1" x14ac:dyDescent="0.25">
      <c r="A30" s="104" t="s">
        <v>36</v>
      </c>
      <c r="B30" s="104"/>
      <c r="C30" s="104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104" t="s">
        <v>36</v>
      </c>
      <c r="P30" s="104"/>
      <c r="Q30" s="104"/>
      <c r="R30" s="59" t="s">
        <v>51</v>
      </c>
      <c r="S30" s="59" t="s">
        <v>52</v>
      </c>
      <c r="T30" s="59" t="s">
        <v>53</v>
      </c>
      <c r="U30" s="59" t="s">
        <v>54</v>
      </c>
      <c r="V30" s="59" t="s">
        <v>85</v>
      </c>
      <c r="W30" s="59" t="s">
        <v>55</v>
      </c>
      <c r="X30" s="59" t="s">
        <v>56</v>
      </c>
      <c r="Y30" s="59" t="s">
        <v>86</v>
      </c>
    </row>
    <row r="31" spans="1:25" hidden="1" x14ac:dyDescent="0.25">
      <c r="A31" s="54"/>
      <c r="B31" s="54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6">SUM(D31:F31)</f>
        <v>0</v>
      </c>
      <c r="H31" s="38"/>
      <c r="I31" s="32"/>
      <c r="J31" s="30">
        <f t="shared" ref="J31:J45" si="17">Y31</f>
        <v>0</v>
      </c>
      <c r="K31" s="32"/>
      <c r="L31" s="16">
        <f t="shared" ref="L31:L45" si="18">SUM(I31:K31)</f>
        <v>0</v>
      </c>
      <c r="M31" s="18">
        <f t="shared" si="14"/>
        <v>0</v>
      </c>
      <c r="O31" s="56"/>
      <c r="P31" s="56">
        <v>1905</v>
      </c>
      <c r="Q31" s="14" t="s">
        <v>30</v>
      </c>
      <c r="R31" s="18">
        <f t="shared" ref="R31:R45" si="19">D31</f>
        <v>0</v>
      </c>
      <c r="S31" s="32">
        <v>0</v>
      </c>
      <c r="T31" s="18">
        <f t="shared" si="2"/>
        <v>0</v>
      </c>
      <c r="U31" s="18">
        <f t="shared" ref="U31:U45" si="20">E31</f>
        <v>0</v>
      </c>
      <c r="V31" s="18">
        <f t="shared" ref="V31:V45" si="21">T31+U31/2</f>
        <v>0</v>
      </c>
      <c r="W31" s="39">
        <f t="shared" ref="W31:W45" si="22">H31</f>
        <v>0</v>
      </c>
      <c r="X31" s="19" t="str">
        <f t="shared" ref="X31:X45" si="23">IF(H31=0,"-",1/W31)</f>
        <v>-</v>
      </c>
      <c r="Y31" s="18">
        <f t="shared" ref="Y31:Y45" si="24">IF(H31=0,0,V31*X31)</f>
        <v>0</v>
      </c>
    </row>
    <row r="32" spans="1:25" hidden="1" x14ac:dyDescent="0.25">
      <c r="A32" s="54">
        <v>10.1</v>
      </c>
      <c r="B32" s="54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6"/>
        <v>0</v>
      </c>
      <c r="H32" s="38"/>
      <c r="I32" s="32"/>
      <c r="J32" s="30">
        <f t="shared" si="17"/>
        <v>0</v>
      </c>
      <c r="K32" s="32"/>
      <c r="L32" s="16">
        <f t="shared" si="18"/>
        <v>0</v>
      </c>
      <c r="M32" s="18">
        <f t="shared" si="14"/>
        <v>0</v>
      </c>
      <c r="O32" s="56">
        <v>10.1</v>
      </c>
      <c r="P32" s="56">
        <v>1908</v>
      </c>
      <c r="Q32" s="14" t="s">
        <v>15</v>
      </c>
      <c r="R32" s="18">
        <f t="shared" si="19"/>
        <v>0</v>
      </c>
      <c r="S32" s="32">
        <v>0</v>
      </c>
      <c r="T32" s="18">
        <f t="shared" si="2"/>
        <v>0</v>
      </c>
      <c r="U32" s="18">
        <f t="shared" si="20"/>
        <v>0</v>
      </c>
      <c r="V32" s="18">
        <f t="shared" si="21"/>
        <v>0</v>
      </c>
      <c r="W32" s="39">
        <f t="shared" si="22"/>
        <v>0</v>
      </c>
      <c r="X32" s="19" t="str">
        <f t="shared" si="23"/>
        <v>-</v>
      </c>
      <c r="Y32" s="18">
        <f t="shared" si="24"/>
        <v>0</v>
      </c>
    </row>
    <row r="33" spans="1:25" hidden="1" x14ac:dyDescent="0.25">
      <c r="A33" s="54">
        <v>8</v>
      </c>
      <c r="B33" s="54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6"/>
        <v>0</v>
      </c>
      <c r="H33" s="38"/>
      <c r="I33" s="32"/>
      <c r="J33" s="30">
        <f t="shared" si="17"/>
        <v>0</v>
      </c>
      <c r="K33" s="32"/>
      <c r="L33" s="16">
        <f t="shared" si="18"/>
        <v>0</v>
      </c>
      <c r="M33" s="18">
        <f t="shared" si="14"/>
        <v>0</v>
      </c>
      <c r="O33" s="56">
        <v>8</v>
      </c>
      <c r="P33" s="56">
        <v>1915</v>
      </c>
      <c r="Q33" s="14" t="s">
        <v>32</v>
      </c>
      <c r="R33" s="18">
        <f t="shared" si="19"/>
        <v>0</v>
      </c>
      <c r="S33" s="32">
        <v>0</v>
      </c>
      <c r="T33" s="18">
        <f t="shared" si="2"/>
        <v>0</v>
      </c>
      <c r="U33" s="18">
        <f t="shared" si="20"/>
        <v>0</v>
      </c>
      <c r="V33" s="18">
        <f t="shared" si="21"/>
        <v>0</v>
      </c>
      <c r="W33" s="39">
        <f t="shared" si="22"/>
        <v>0</v>
      </c>
      <c r="X33" s="19" t="str">
        <f t="shared" si="23"/>
        <v>-</v>
      </c>
      <c r="Y33" s="18">
        <f t="shared" si="24"/>
        <v>0</v>
      </c>
    </row>
    <row r="34" spans="1:25" hidden="1" x14ac:dyDescent="0.25">
      <c r="A34" s="54"/>
      <c r="B34" s="54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6"/>
        <v>0</v>
      </c>
      <c r="H34" s="38"/>
      <c r="I34" s="32"/>
      <c r="J34" s="30">
        <f t="shared" si="17"/>
        <v>0</v>
      </c>
      <c r="K34" s="32"/>
      <c r="L34" s="16">
        <f t="shared" si="18"/>
        <v>0</v>
      </c>
      <c r="M34" s="18">
        <f t="shared" si="14"/>
        <v>0</v>
      </c>
      <c r="O34" s="56"/>
      <c r="P34" s="56">
        <v>1920</v>
      </c>
      <c r="Q34" s="14" t="s">
        <v>33</v>
      </c>
      <c r="R34" s="18">
        <f t="shared" si="19"/>
        <v>0</v>
      </c>
      <c r="S34" s="32">
        <v>0</v>
      </c>
      <c r="T34" s="18">
        <f t="shared" si="2"/>
        <v>0</v>
      </c>
      <c r="U34" s="18">
        <f t="shared" si="20"/>
        <v>0</v>
      </c>
      <c r="V34" s="18">
        <f t="shared" si="21"/>
        <v>0</v>
      </c>
      <c r="W34" s="39">
        <f t="shared" si="22"/>
        <v>0</v>
      </c>
      <c r="X34" s="19" t="str">
        <f t="shared" si="23"/>
        <v>-</v>
      </c>
      <c r="Y34" s="18">
        <f t="shared" si="24"/>
        <v>0</v>
      </c>
    </row>
    <row r="35" spans="1:25" hidden="1" x14ac:dyDescent="0.25">
      <c r="A35" s="54">
        <v>10.1</v>
      </c>
      <c r="B35" s="54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6"/>
        <v>0</v>
      </c>
      <c r="H35" s="38"/>
      <c r="I35" s="32"/>
      <c r="J35" s="30">
        <f t="shared" si="17"/>
        <v>0</v>
      </c>
      <c r="K35" s="32"/>
      <c r="L35" s="16">
        <f t="shared" si="18"/>
        <v>0</v>
      </c>
      <c r="M35" s="18">
        <f t="shared" si="14"/>
        <v>0</v>
      </c>
      <c r="O35" s="56">
        <v>10.1</v>
      </c>
      <c r="P35" s="56">
        <v>1930</v>
      </c>
      <c r="Q35" s="14" t="s">
        <v>34</v>
      </c>
      <c r="R35" s="18">
        <f t="shared" si="19"/>
        <v>0</v>
      </c>
      <c r="S35" s="32">
        <v>0</v>
      </c>
      <c r="T35" s="18">
        <f t="shared" si="2"/>
        <v>0</v>
      </c>
      <c r="U35" s="18">
        <f t="shared" si="20"/>
        <v>0</v>
      </c>
      <c r="V35" s="18">
        <f t="shared" si="21"/>
        <v>0</v>
      </c>
      <c r="W35" s="39">
        <f t="shared" si="22"/>
        <v>0</v>
      </c>
      <c r="X35" s="19" t="str">
        <f t="shared" si="23"/>
        <v>-</v>
      </c>
      <c r="Y35" s="18">
        <f t="shared" si="24"/>
        <v>0</v>
      </c>
    </row>
    <row r="36" spans="1:25" hidden="1" x14ac:dyDescent="0.25">
      <c r="A36" s="54"/>
      <c r="B36" s="54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6"/>
        <v>0</v>
      </c>
      <c r="H36" s="38"/>
      <c r="I36" s="32"/>
      <c r="J36" s="30">
        <f t="shared" si="17"/>
        <v>0</v>
      </c>
      <c r="K36" s="32"/>
      <c r="L36" s="16">
        <f t="shared" si="18"/>
        <v>0</v>
      </c>
      <c r="M36" s="18">
        <f t="shared" si="14"/>
        <v>0</v>
      </c>
      <c r="O36" s="56"/>
      <c r="P36" s="56">
        <v>1935</v>
      </c>
      <c r="Q36" s="14" t="s">
        <v>35</v>
      </c>
      <c r="R36" s="18">
        <f t="shared" si="19"/>
        <v>0</v>
      </c>
      <c r="S36" s="32">
        <v>0</v>
      </c>
      <c r="T36" s="18">
        <f t="shared" si="2"/>
        <v>0</v>
      </c>
      <c r="U36" s="18">
        <f t="shared" si="20"/>
        <v>0</v>
      </c>
      <c r="V36" s="18">
        <f t="shared" si="21"/>
        <v>0</v>
      </c>
      <c r="W36" s="39">
        <f t="shared" si="22"/>
        <v>0</v>
      </c>
      <c r="X36" s="19" t="str">
        <f t="shared" si="23"/>
        <v>-</v>
      </c>
      <c r="Y36" s="18">
        <f t="shared" si="24"/>
        <v>0</v>
      </c>
    </row>
    <row r="37" spans="1:25" hidden="1" x14ac:dyDescent="0.25">
      <c r="A37" s="54"/>
      <c r="B37" s="54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6"/>
        <v>0</v>
      </c>
      <c r="H37" s="38"/>
      <c r="I37" s="32"/>
      <c r="J37" s="30">
        <f t="shared" si="17"/>
        <v>0</v>
      </c>
      <c r="K37" s="32"/>
      <c r="L37" s="16">
        <f t="shared" si="18"/>
        <v>0</v>
      </c>
      <c r="M37" s="18">
        <f t="shared" si="14"/>
        <v>0</v>
      </c>
      <c r="O37" s="56"/>
      <c r="P37" s="56">
        <v>1940</v>
      </c>
      <c r="Q37" s="14" t="s">
        <v>39</v>
      </c>
      <c r="R37" s="18">
        <f t="shared" si="19"/>
        <v>0</v>
      </c>
      <c r="S37" s="32">
        <v>0</v>
      </c>
      <c r="T37" s="18">
        <f t="shared" si="2"/>
        <v>0</v>
      </c>
      <c r="U37" s="18">
        <f t="shared" si="20"/>
        <v>0</v>
      </c>
      <c r="V37" s="18">
        <f t="shared" si="21"/>
        <v>0</v>
      </c>
      <c r="W37" s="39">
        <f t="shared" si="22"/>
        <v>0</v>
      </c>
      <c r="X37" s="19" t="str">
        <f t="shared" si="23"/>
        <v>-</v>
      </c>
      <c r="Y37" s="18">
        <f t="shared" si="24"/>
        <v>0</v>
      </c>
    </row>
    <row r="38" spans="1:25" hidden="1" x14ac:dyDescent="0.25">
      <c r="A38" s="54"/>
      <c r="B38" s="54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6"/>
        <v>0</v>
      </c>
      <c r="H38" s="38"/>
      <c r="I38" s="32"/>
      <c r="J38" s="30">
        <f t="shared" si="17"/>
        <v>0</v>
      </c>
      <c r="K38" s="32"/>
      <c r="L38" s="16">
        <f t="shared" si="18"/>
        <v>0</v>
      </c>
      <c r="M38" s="18">
        <f t="shared" si="14"/>
        <v>0</v>
      </c>
      <c r="O38" s="56"/>
      <c r="P38" s="56">
        <v>1945</v>
      </c>
      <c r="Q38" s="14" t="s">
        <v>40</v>
      </c>
      <c r="R38" s="18">
        <f t="shared" si="19"/>
        <v>0</v>
      </c>
      <c r="S38" s="32">
        <v>0</v>
      </c>
      <c r="T38" s="18">
        <f t="shared" si="2"/>
        <v>0</v>
      </c>
      <c r="U38" s="18">
        <f t="shared" si="20"/>
        <v>0</v>
      </c>
      <c r="V38" s="18">
        <f t="shared" si="21"/>
        <v>0</v>
      </c>
      <c r="W38" s="39">
        <f t="shared" si="22"/>
        <v>0</v>
      </c>
      <c r="X38" s="19" t="str">
        <f t="shared" si="23"/>
        <v>-</v>
      </c>
      <c r="Y38" s="18">
        <f t="shared" si="24"/>
        <v>0</v>
      </c>
    </row>
    <row r="39" spans="1:25" hidden="1" x14ac:dyDescent="0.25">
      <c r="A39" s="54"/>
      <c r="B39" s="54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6"/>
        <v>0</v>
      </c>
      <c r="H39" s="38"/>
      <c r="I39" s="32"/>
      <c r="J39" s="30">
        <f t="shared" si="17"/>
        <v>0</v>
      </c>
      <c r="K39" s="32"/>
      <c r="L39" s="16">
        <f t="shared" si="18"/>
        <v>0</v>
      </c>
      <c r="M39" s="18">
        <f t="shared" si="14"/>
        <v>0</v>
      </c>
      <c r="O39" s="56"/>
      <c r="P39" s="56">
        <v>1950</v>
      </c>
      <c r="Q39" s="14" t="s">
        <v>41</v>
      </c>
      <c r="R39" s="18">
        <f t="shared" si="19"/>
        <v>0</v>
      </c>
      <c r="S39" s="32">
        <v>0</v>
      </c>
      <c r="T39" s="18">
        <f t="shared" si="2"/>
        <v>0</v>
      </c>
      <c r="U39" s="18">
        <f t="shared" si="20"/>
        <v>0</v>
      </c>
      <c r="V39" s="18">
        <f t="shared" si="21"/>
        <v>0</v>
      </c>
      <c r="W39" s="39">
        <f t="shared" si="22"/>
        <v>0</v>
      </c>
      <c r="X39" s="19" t="str">
        <f t="shared" si="23"/>
        <v>-</v>
      </c>
      <c r="Y39" s="18">
        <f t="shared" si="24"/>
        <v>0</v>
      </c>
    </row>
    <row r="40" spans="1:25" hidden="1" x14ac:dyDescent="0.25">
      <c r="A40" s="54"/>
      <c r="B40" s="54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6"/>
        <v>0</v>
      </c>
      <c r="H40" s="38"/>
      <c r="I40" s="32"/>
      <c r="J40" s="30">
        <f t="shared" si="17"/>
        <v>0</v>
      </c>
      <c r="K40" s="32"/>
      <c r="L40" s="16">
        <f t="shared" si="18"/>
        <v>0</v>
      </c>
      <c r="M40" s="18">
        <f t="shared" si="14"/>
        <v>0</v>
      </c>
      <c r="O40" s="56"/>
      <c r="P40" s="56">
        <v>1955</v>
      </c>
      <c r="Q40" s="14" t="s">
        <v>42</v>
      </c>
      <c r="R40" s="18">
        <f t="shared" si="19"/>
        <v>0</v>
      </c>
      <c r="S40" s="32">
        <v>0</v>
      </c>
      <c r="T40" s="18">
        <f t="shared" si="2"/>
        <v>0</v>
      </c>
      <c r="U40" s="18">
        <f t="shared" si="20"/>
        <v>0</v>
      </c>
      <c r="V40" s="18">
        <f t="shared" si="21"/>
        <v>0</v>
      </c>
      <c r="W40" s="39">
        <f t="shared" si="22"/>
        <v>0</v>
      </c>
      <c r="X40" s="19" t="str">
        <f t="shared" si="23"/>
        <v>-</v>
      </c>
      <c r="Y40" s="18">
        <f t="shared" si="24"/>
        <v>0</v>
      </c>
    </row>
    <row r="41" spans="1:25" hidden="1" x14ac:dyDescent="0.25">
      <c r="A41" s="54"/>
      <c r="B41" s="54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6"/>
        <v>0</v>
      </c>
      <c r="H41" s="38"/>
      <c r="I41" s="32"/>
      <c r="J41" s="30">
        <f t="shared" si="17"/>
        <v>0</v>
      </c>
      <c r="K41" s="32"/>
      <c r="L41" s="16">
        <f t="shared" si="18"/>
        <v>0</v>
      </c>
      <c r="M41" s="18">
        <f t="shared" si="14"/>
        <v>0</v>
      </c>
      <c r="O41" s="56"/>
      <c r="P41" s="56">
        <v>1960</v>
      </c>
      <c r="Q41" s="14" t="s">
        <v>43</v>
      </c>
      <c r="R41" s="18">
        <f t="shared" si="19"/>
        <v>0</v>
      </c>
      <c r="S41" s="32">
        <v>0</v>
      </c>
      <c r="T41" s="18">
        <f t="shared" si="2"/>
        <v>0</v>
      </c>
      <c r="U41" s="18">
        <f t="shared" si="20"/>
        <v>0</v>
      </c>
      <c r="V41" s="18">
        <f t="shared" si="21"/>
        <v>0</v>
      </c>
      <c r="W41" s="39">
        <f t="shared" si="22"/>
        <v>0</v>
      </c>
      <c r="X41" s="19" t="str">
        <f t="shared" si="23"/>
        <v>-</v>
      </c>
      <c r="Y41" s="18">
        <f t="shared" si="24"/>
        <v>0</v>
      </c>
    </row>
    <row r="42" spans="1:25" hidden="1" x14ac:dyDescent="0.25">
      <c r="A42" s="54"/>
      <c r="B42" s="54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6"/>
        <v>0</v>
      </c>
      <c r="H42" s="38"/>
      <c r="I42" s="32"/>
      <c r="J42" s="30">
        <f t="shared" si="17"/>
        <v>0</v>
      </c>
      <c r="K42" s="32"/>
      <c r="L42" s="16">
        <f t="shared" si="18"/>
        <v>0</v>
      </c>
      <c r="M42" s="18">
        <f t="shared" si="14"/>
        <v>0</v>
      </c>
      <c r="O42" s="56"/>
      <c r="P42" s="56">
        <v>1980</v>
      </c>
      <c r="Q42" s="14" t="s">
        <v>44</v>
      </c>
      <c r="R42" s="18">
        <f t="shared" si="19"/>
        <v>0</v>
      </c>
      <c r="S42" s="32">
        <v>0</v>
      </c>
      <c r="T42" s="18">
        <f t="shared" si="2"/>
        <v>0</v>
      </c>
      <c r="U42" s="18">
        <f t="shared" si="20"/>
        <v>0</v>
      </c>
      <c r="V42" s="18">
        <f t="shared" si="21"/>
        <v>0</v>
      </c>
      <c r="W42" s="39">
        <f t="shared" si="22"/>
        <v>0</v>
      </c>
      <c r="X42" s="19" t="str">
        <f t="shared" si="23"/>
        <v>-</v>
      </c>
      <c r="Y42" s="18">
        <f t="shared" si="24"/>
        <v>0</v>
      </c>
    </row>
    <row r="43" spans="1:25" hidden="1" x14ac:dyDescent="0.25">
      <c r="A43" s="54"/>
      <c r="B43" s="46">
        <v>1995</v>
      </c>
      <c r="C43" s="40" t="s">
        <v>12</v>
      </c>
      <c r="D43" s="15">
        <v>0</v>
      </c>
      <c r="E43" s="15">
        <v>0</v>
      </c>
      <c r="F43" s="15">
        <v>0</v>
      </c>
      <c r="G43" s="16">
        <f t="shared" si="16"/>
        <v>0</v>
      </c>
      <c r="H43" s="38"/>
      <c r="I43" s="32"/>
      <c r="J43" s="30">
        <f t="shared" si="17"/>
        <v>0</v>
      </c>
      <c r="K43" s="32"/>
      <c r="L43" s="16">
        <f t="shared" si="18"/>
        <v>0</v>
      </c>
      <c r="M43" s="18">
        <f t="shared" si="14"/>
        <v>0</v>
      </c>
      <c r="O43" s="56"/>
      <c r="P43" s="46">
        <v>1995</v>
      </c>
      <c r="Q43" s="40" t="s">
        <v>12</v>
      </c>
      <c r="R43" s="18">
        <f t="shared" si="19"/>
        <v>0</v>
      </c>
      <c r="S43" s="32">
        <v>0</v>
      </c>
      <c r="T43" s="18">
        <f t="shared" si="2"/>
        <v>0</v>
      </c>
      <c r="U43" s="18">
        <f t="shared" si="20"/>
        <v>0</v>
      </c>
      <c r="V43" s="18">
        <f t="shared" si="21"/>
        <v>0</v>
      </c>
      <c r="W43" s="39">
        <f t="shared" si="22"/>
        <v>0</v>
      </c>
      <c r="X43" s="19" t="str">
        <f t="shared" si="23"/>
        <v>-</v>
      </c>
      <c r="Y43" s="18">
        <f t="shared" si="24"/>
        <v>0</v>
      </c>
    </row>
    <row r="44" spans="1:25" hidden="1" x14ac:dyDescent="0.25">
      <c r="A44" s="47"/>
      <c r="B44" s="48">
        <v>2440</v>
      </c>
      <c r="C44" s="41" t="s">
        <v>57</v>
      </c>
      <c r="D44" s="15">
        <v>0</v>
      </c>
      <c r="E44" s="15">
        <v>0</v>
      </c>
      <c r="F44" s="15">
        <v>0</v>
      </c>
      <c r="G44" s="16">
        <f t="shared" si="16"/>
        <v>0</v>
      </c>
      <c r="H44" s="38"/>
      <c r="I44" s="32"/>
      <c r="J44" s="30">
        <f t="shared" si="17"/>
        <v>0</v>
      </c>
      <c r="K44" s="32"/>
      <c r="L44" s="16">
        <f t="shared" si="18"/>
        <v>0</v>
      </c>
      <c r="M44" s="18">
        <f t="shared" si="14"/>
        <v>0</v>
      </c>
      <c r="O44" s="47"/>
      <c r="P44" s="48">
        <v>2440</v>
      </c>
      <c r="Q44" s="41" t="s">
        <v>57</v>
      </c>
      <c r="R44" s="18">
        <f t="shared" si="19"/>
        <v>0</v>
      </c>
      <c r="S44" s="32">
        <v>0</v>
      </c>
      <c r="T44" s="18">
        <f t="shared" si="2"/>
        <v>0</v>
      </c>
      <c r="U44" s="18">
        <f t="shared" si="20"/>
        <v>0</v>
      </c>
      <c r="V44" s="18">
        <f t="shared" si="21"/>
        <v>0</v>
      </c>
      <c r="W44" s="39">
        <f t="shared" si="22"/>
        <v>0</v>
      </c>
      <c r="X44" s="19" t="str">
        <f t="shared" si="23"/>
        <v>-</v>
      </c>
      <c r="Y44" s="18">
        <f t="shared" si="24"/>
        <v>0</v>
      </c>
    </row>
    <row r="45" spans="1:25" hidden="1" x14ac:dyDescent="0.25">
      <c r="A45" s="54"/>
      <c r="B45" s="54"/>
      <c r="C45" s="14"/>
      <c r="D45" s="15">
        <v>0</v>
      </c>
      <c r="E45" s="15">
        <v>0</v>
      </c>
      <c r="F45" s="15">
        <v>0</v>
      </c>
      <c r="G45" s="16">
        <f t="shared" si="16"/>
        <v>0</v>
      </c>
      <c r="H45" s="38"/>
      <c r="I45" s="32"/>
      <c r="J45" s="30">
        <f t="shared" si="17"/>
        <v>0</v>
      </c>
      <c r="K45" s="32"/>
      <c r="L45" s="16">
        <f t="shared" si="18"/>
        <v>0</v>
      </c>
      <c r="M45" s="18">
        <f t="shared" si="14"/>
        <v>0</v>
      </c>
      <c r="N45" s="21"/>
      <c r="O45" s="56"/>
      <c r="P45" s="56"/>
      <c r="Q45" s="14"/>
      <c r="R45" s="18">
        <f t="shared" si="19"/>
        <v>0</v>
      </c>
      <c r="S45" s="32">
        <v>0</v>
      </c>
      <c r="T45" s="18">
        <f t="shared" si="2"/>
        <v>0</v>
      </c>
      <c r="U45" s="18">
        <f t="shared" si="20"/>
        <v>0</v>
      </c>
      <c r="V45" s="18">
        <f t="shared" si="21"/>
        <v>0</v>
      </c>
      <c r="W45" s="39">
        <f t="shared" si="22"/>
        <v>0</v>
      </c>
      <c r="X45" s="19" t="str">
        <f t="shared" si="23"/>
        <v>-</v>
      </c>
      <c r="Y45" s="18">
        <f t="shared" si="24"/>
        <v>0</v>
      </c>
    </row>
    <row r="46" spans="1:25" s="4" customFormat="1" x14ac:dyDescent="0.25">
      <c r="A46" s="49"/>
      <c r="B46" s="49"/>
      <c r="C46" s="20" t="s">
        <v>58</v>
      </c>
      <c r="D46" s="22">
        <f>SUM(D12:D15,D17:D29,D31:D45)</f>
        <v>0</v>
      </c>
      <c r="E46" s="22">
        <f>SUM(E12:E15,E17:E29,E31:E45)</f>
        <v>389675769.61999154</v>
      </c>
      <c r="F46" s="22">
        <f>SUM(F12:F15,F17:F29,F31:F45)</f>
        <v>0</v>
      </c>
      <c r="G46" s="22">
        <f>SUM(G12:G15,G17:G29,G31:G45)</f>
        <v>389675769.61999154</v>
      </c>
      <c r="H46" s="33"/>
      <c r="I46" s="22">
        <f>SUM(I12:I15,I17:I29,I31:I45)</f>
        <v>0</v>
      </c>
      <c r="J46" s="22">
        <f>SUM(J12:J15,J17:J29,J31:J45)</f>
        <v>2700043.7078579096</v>
      </c>
      <c r="K46" s="22">
        <f>SUM(K12:K15,K17:K29,K31:K45)</f>
        <v>0</v>
      </c>
      <c r="L46" s="22">
        <f>SUM(L12:L15,L17:L29,L31:L45)</f>
        <v>2700043.7078579096</v>
      </c>
      <c r="M46" s="22">
        <f>SUM(M12:M15,M17:M29,M31:M45)</f>
        <v>386975725.91213357</v>
      </c>
      <c r="N46" s="23"/>
      <c r="O46" s="49"/>
      <c r="P46" s="49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389675769.61999154</v>
      </c>
      <c r="V46" s="22">
        <f>SUM(V12:V15,V17:V29,V31:V45)</f>
        <v>134699170.95189893</v>
      </c>
      <c r="W46" s="24"/>
      <c r="X46" s="24"/>
      <c r="Y46" s="22">
        <f>SUM(Y12:Y15,Y17:Y29,Y31:Y44)</f>
        <v>2700043.7078579096</v>
      </c>
    </row>
    <row r="47" spans="1:25" x14ac:dyDescent="0.25">
      <c r="A47" s="54"/>
      <c r="B47" s="49">
        <v>2055</v>
      </c>
      <c r="C47" s="20" t="s">
        <v>59</v>
      </c>
      <c r="D47" s="15"/>
      <c r="E47" s="15"/>
      <c r="F47" s="15"/>
      <c r="G47" s="16">
        <f t="shared" ref="G47:G48" si="25">SUM(D47:F47)</f>
        <v>0</v>
      </c>
      <c r="H47" s="33"/>
      <c r="I47" s="32"/>
      <c r="J47" s="32"/>
      <c r="K47" s="32"/>
      <c r="L47" s="16">
        <f t="shared" ref="L47:L48" si="26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5">
      <c r="A48" s="54"/>
      <c r="B48" s="49"/>
      <c r="C48" s="20" t="s">
        <v>60</v>
      </c>
      <c r="D48" s="15"/>
      <c r="E48" s="15"/>
      <c r="F48" s="15"/>
      <c r="G48" s="16">
        <f t="shared" si="25"/>
        <v>0</v>
      </c>
      <c r="H48" s="33"/>
      <c r="I48" s="32"/>
      <c r="J48" s="32"/>
      <c r="K48" s="32"/>
      <c r="L48" s="16">
        <f t="shared" si="26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5">
      <c r="A49" s="54"/>
      <c r="B49" s="54"/>
      <c r="C49" s="20" t="s">
        <v>61</v>
      </c>
      <c r="D49" s="16">
        <f>SUM(D46:D48)</f>
        <v>0</v>
      </c>
      <c r="E49" s="16">
        <f>SUM(E46:E48)</f>
        <v>389675769.61999154</v>
      </c>
      <c r="F49" s="16">
        <f>SUM(F46:F48)</f>
        <v>0</v>
      </c>
      <c r="G49" s="16">
        <f>SUM(G46:G48)</f>
        <v>389675769.61999154</v>
      </c>
      <c r="H49" s="33"/>
      <c r="I49" s="16">
        <f>SUM(I46:I48)</f>
        <v>0</v>
      </c>
      <c r="J49" s="16">
        <f>SUM(J46:J48)</f>
        <v>2700043.7078579096</v>
      </c>
      <c r="K49" s="16">
        <f>SUM(K46:K48)</f>
        <v>0</v>
      </c>
      <c r="L49" s="16">
        <f>SUM(L46:L48)</f>
        <v>2700043.7078579096</v>
      </c>
      <c r="M49" s="16">
        <f>SUM(M46:M48)</f>
        <v>386975725.91213357</v>
      </c>
      <c r="R49" s="6"/>
      <c r="S49" s="6"/>
      <c r="T49" s="6"/>
      <c r="U49" s="6"/>
      <c r="V49" s="6"/>
      <c r="W49" s="2"/>
      <c r="X49" s="7"/>
      <c r="Y49" s="6"/>
    </row>
    <row r="50" spans="1:25" x14ac:dyDescent="0.25">
      <c r="A50" s="54"/>
      <c r="B50" s="54"/>
      <c r="C50" s="111" t="s">
        <v>62</v>
      </c>
      <c r="D50" s="111"/>
      <c r="E50" s="111"/>
      <c r="F50" s="111"/>
      <c r="G50" s="111"/>
      <c r="H50" s="111"/>
      <c r="I50" s="111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5">
      <c r="A51" s="54"/>
      <c r="B51" s="54"/>
      <c r="C51" s="112" t="s">
        <v>63</v>
      </c>
      <c r="D51" s="112"/>
      <c r="E51" s="112"/>
      <c r="F51" s="112"/>
      <c r="G51" s="112"/>
      <c r="H51" s="112"/>
      <c r="I51" s="112"/>
      <c r="J51" s="16">
        <f>J49+J50</f>
        <v>2700043.7078579096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5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5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5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5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5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5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5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6" thickBot="1" x14ac:dyDescent="0.3">
      <c r="D59" s="3"/>
      <c r="E59" s="3"/>
      <c r="F59" s="3"/>
      <c r="G59" s="35" t="s">
        <v>68</v>
      </c>
      <c r="I59" s="3"/>
      <c r="J59" s="27">
        <f>J51+SUM(J54:J58)</f>
        <v>2700043.7078579096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6" thickTop="1" x14ac:dyDescent="0.25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5">
      <c r="D62" s="42"/>
      <c r="E62" s="43"/>
      <c r="F62" s="43"/>
      <c r="G62" s="43"/>
      <c r="H62" s="44"/>
      <c r="I62" s="43"/>
      <c r="J62" s="43"/>
    </row>
  </sheetData>
  <mergeCells count="16">
    <mergeCell ref="A30:C30"/>
    <mergeCell ref="D30:M30"/>
    <mergeCell ref="C50:I50"/>
    <mergeCell ref="C51:I51"/>
    <mergeCell ref="O30:Q30"/>
    <mergeCell ref="A11:C11"/>
    <mergeCell ref="D11:M11"/>
    <mergeCell ref="A16:C16"/>
    <mergeCell ref="D16:M16"/>
    <mergeCell ref="O11:Q11"/>
    <mergeCell ref="O16:Q16"/>
    <mergeCell ref="A2:M2"/>
    <mergeCell ref="D4:E4"/>
    <mergeCell ref="D7:H7"/>
    <mergeCell ref="D9:G9"/>
    <mergeCell ref="I9:L9"/>
  </mergeCells>
  <pageMargins left="0.7" right="0.7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BD62E-D18D-4E1A-89EB-EEA39DF4F806}">
  <dimension ref="A2:Y62"/>
  <sheetViews>
    <sheetView showGridLines="0" tabSelected="1" workbookViewId="0">
      <pane xSplit="3" ySplit="10" topLeftCell="D16" activePane="bottomRight" state="frozen"/>
      <selection activeCell="D16" sqref="D16:M16"/>
      <selection pane="topRight" activeCell="D16" sqref="D16:M16"/>
      <selection pane="bottomLeft" activeCell="D16" sqref="D16:M16"/>
      <selection pane="bottomRight" activeCell="V14" sqref="V14"/>
    </sheetView>
  </sheetViews>
  <sheetFormatPr defaultColWidth="9.109375" defaultRowHeight="12" x14ac:dyDescent="0.25"/>
  <cols>
    <col min="1" max="1" width="4.5546875" style="2" bestFit="1" customWidth="1"/>
    <col min="2" max="2" width="6.44140625" style="2" customWidth="1"/>
    <col min="3" max="3" width="48" style="1" bestFit="1" customWidth="1"/>
    <col min="4" max="4" width="12.88671875" style="1" customWidth="1"/>
    <col min="5" max="5" width="12.5546875" style="1" bestFit="1" customWidth="1"/>
    <col min="6" max="6" width="11.44140625" style="1" bestFit="1" customWidth="1"/>
    <col min="7" max="7" width="12.88671875" style="1" customWidth="1"/>
    <col min="8" max="8" width="5.5546875" style="2" customWidth="1"/>
    <col min="9" max="9" width="12.88671875" style="1" customWidth="1"/>
    <col min="10" max="10" width="9.88671875" style="1" bestFit="1" customWidth="1"/>
    <col min="11" max="11" width="7.6640625" style="1" customWidth="1"/>
    <col min="12" max="12" width="12" style="1" customWidth="1"/>
    <col min="13" max="13" width="12" style="1" bestFit="1" customWidth="1"/>
    <col min="14" max="14" width="9.109375" style="1" customWidth="1"/>
    <col min="15" max="15" width="5.88671875" style="1" customWidth="1"/>
    <col min="16" max="16" width="5.44140625" style="1" bestFit="1" customWidth="1"/>
    <col min="17" max="17" width="37.5546875" style="1" bestFit="1" customWidth="1"/>
    <col min="18" max="18" width="11.21875" style="1" bestFit="1" customWidth="1"/>
    <col min="19" max="19" width="9.5546875" style="1" bestFit="1" customWidth="1"/>
    <col min="20" max="20" width="10" style="1" bestFit="1" customWidth="1"/>
    <col min="21" max="21" width="12" style="1" bestFit="1" customWidth="1"/>
    <col min="22" max="22" width="11.6640625" style="1" customWidth="1"/>
    <col min="23" max="23" width="5.6640625" style="1" customWidth="1"/>
    <col min="24" max="24" width="10" style="1" bestFit="1" customWidth="1"/>
    <col min="25" max="25" width="12.44140625" style="1" customWidth="1"/>
    <col min="26" max="16384" width="9.109375" style="1"/>
  </cols>
  <sheetData>
    <row r="2" spans="1:25" ht="21" x14ac:dyDescent="0.4">
      <c r="A2" s="106" t="s">
        <v>84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R2" s="53" t="s">
        <v>88</v>
      </c>
      <c r="S2" s="53"/>
      <c r="T2" s="53"/>
      <c r="U2" s="53"/>
      <c r="V2" s="53"/>
      <c r="W2" s="53"/>
      <c r="X2" s="53"/>
      <c r="Y2" s="53"/>
    </row>
    <row r="4" spans="1:25" ht="15.6" x14ac:dyDescent="0.3">
      <c r="D4" s="107" t="s">
        <v>73</v>
      </c>
      <c r="E4" s="107"/>
      <c r="F4" s="45" t="s">
        <v>76</v>
      </c>
      <c r="S4" s="61" t="s">
        <v>73</v>
      </c>
      <c r="T4" s="45" t="str">
        <f>F4</f>
        <v>ASPE</v>
      </c>
    </row>
    <row r="5" spans="1:25" ht="15.6" x14ac:dyDescent="0.3">
      <c r="E5" s="61" t="s">
        <v>74</v>
      </c>
      <c r="F5" s="45">
        <v>2023</v>
      </c>
      <c r="S5" s="61" t="s">
        <v>74</v>
      </c>
      <c r="T5" s="45">
        <f>F5</f>
        <v>2023</v>
      </c>
    </row>
    <row r="7" spans="1:25" x14ac:dyDescent="0.25">
      <c r="D7" s="108"/>
      <c r="E7" s="108"/>
      <c r="F7" s="108"/>
      <c r="G7" s="108"/>
      <c r="H7" s="108"/>
    </row>
    <row r="9" spans="1:25" x14ac:dyDescent="0.25">
      <c r="D9" s="109" t="s">
        <v>7</v>
      </c>
      <c r="E9" s="109"/>
      <c r="F9" s="109"/>
      <c r="G9" s="109"/>
      <c r="I9" s="109" t="s">
        <v>8</v>
      </c>
      <c r="J9" s="109"/>
      <c r="K9" s="109"/>
      <c r="L9" s="109"/>
    </row>
    <row r="10" spans="1:25" s="5" customFormat="1" ht="24" x14ac:dyDescent="0.3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t="24" x14ac:dyDescent="0.25">
      <c r="A11" s="104" t="s">
        <v>38</v>
      </c>
      <c r="B11" s="104"/>
      <c r="C11" s="104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O11" s="104" t="s">
        <v>38</v>
      </c>
      <c r="P11" s="104"/>
      <c r="Q11" s="104"/>
      <c r="R11" s="59" t="s">
        <v>51</v>
      </c>
      <c r="S11" s="59" t="s">
        <v>52</v>
      </c>
      <c r="T11" s="59" t="s">
        <v>53</v>
      </c>
      <c r="U11" s="59" t="s">
        <v>54</v>
      </c>
      <c r="V11" s="17" t="s">
        <v>90</v>
      </c>
      <c r="W11" s="59" t="s">
        <v>55</v>
      </c>
      <c r="X11" s="59" t="s">
        <v>56</v>
      </c>
      <c r="Y11" s="59" t="s">
        <v>86</v>
      </c>
    </row>
    <row r="12" spans="1:25" x14ac:dyDescent="0.25">
      <c r="A12" s="63"/>
      <c r="B12" s="63">
        <v>1606</v>
      </c>
      <c r="C12" s="14" t="s">
        <v>23</v>
      </c>
      <c r="D12" s="15">
        <f>+'2022 Combined'!G12</f>
        <v>0</v>
      </c>
      <c r="E12" s="15">
        <v>0</v>
      </c>
      <c r="F12" s="15">
        <v>0</v>
      </c>
      <c r="G12" s="16">
        <f>SUM(D12:F12)</f>
        <v>0</v>
      </c>
      <c r="H12" s="15">
        <v>0</v>
      </c>
      <c r="I12" s="15">
        <f>+'2022 Combined'!L12</f>
        <v>0</v>
      </c>
      <c r="J12" s="30">
        <f>Y12</f>
        <v>0</v>
      </c>
      <c r="K12" s="15"/>
      <c r="L12" s="16">
        <f>SUM(I12:K12)</f>
        <v>0</v>
      </c>
      <c r="M12" s="18">
        <f t="shared" ref="M12:M15" si="0">G12-L12</f>
        <v>0</v>
      </c>
      <c r="O12" s="63"/>
      <c r="P12" s="63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 t="shared" ref="Y12:Y15" si="1">IF(V12=0,0,V12*X12)</f>
        <v>0</v>
      </c>
    </row>
    <row r="13" spans="1:25" x14ac:dyDescent="0.25">
      <c r="A13" s="63"/>
      <c r="B13" s="63">
        <v>1610</v>
      </c>
      <c r="C13" s="14" t="s">
        <v>9</v>
      </c>
      <c r="D13" s="15">
        <f>+'2022 Combined'!G13</f>
        <v>0</v>
      </c>
      <c r="E13" s="15">
        <v>0</v>
      </c>
      <c r="F13" s="15">
        <v>0</v>
      </c>
      <c r="G13" s="16">
        <f>SUM(D13:F13)</f>
        <v>0</v>
      </c>
      <c r="H13" s="15">
        <v>0</v>
      </c>
      <c r="I13" s="15">
        <f>+'2022 Combined'!L13</f>
        <v>0</v>
      </c>
      <c r="J13" s="30">
        <f t="shared" ref="J13:J15" si="2">Y13</f>
        <v>0</v>
      </c>
      <c r="K13" s="15"/>
      <c r="L13" s="16">
        <f>SUM(I13:K13)</f>
        <v>0</v>
      </c>
      <c r="M13" s="18">
        <f t="shared" si="0"/>
        <v>0</v>
      </c>
      <c r="O13" s="63"/>
      <c r="P13" s="63">
        <v>1610</v>
      </c>
      <c r="Q13" s="14" t="s">
        <v>9</v>
      </c>
      <c r="R13" s="18">
        <f t="shared" ref="R13:R45" si="3">D13</f>
        <v>0</v>
      </c>
      <c r="S13" s="32">
        <v>0</v>
      </c>
      <c r="T13" s="18">
        <f t="shared" ref="T13:T45" si="4">R13-S13</f>
        <v>0</v>
      </c>
      <c r="U13" s="18">
        <f t="shared" ref="U13:U45" si="5">E13</f>
        <v>0</v>
      </c>
      <c r="V13" s="18">
        <f t="shared" ref="V13:V15" si="6">T13+U13/2</f>
        <v>0</v>
      </c>
      <c r="W13" s="39">
        <f t="shared" ref="W13:W15" si="7">H13</f>
        <v>0</v>
      </c>
      <c r="X13" s="19" t="str">
        <f t="shared" ref="X13:X15" si="8">IF(H13=0,"-",1/W13)</f>
        <v>-</v>
      </c>
      <c r="Y13" s="18">
        <f t="shared" si="1"/>
        <v>0</v>
      </c>
    </row>
    <row r="14" spans="1:25" x14ac:dyDescent="0.25">
      <c r="A14" s="63"/>
      <c r="B14" s="63">
        <v>1611</v>
      </c>
      <c r="C14" s="14" t="s">
        <v>24</v>
      </c>
      <c r="D14" s="15">
        <f>+'2022 Combined'!G14</f>
        <v>0</v>
      </c>
      <c r="E14" s="15">
        <v>500000</v>
      </c>
      <c r="F14" s="15">
        <v>0</v>
      </c>
      <c r="G14" s="16">
        <f>SUM(D14:F14)</f>
        <v>500000</v>
      </c>
      <c r="H14" s="15">
        <v>5</v>
      </c>
      <c r="I14" s="15">
        <f>+'2022 Combined'!L14</f>
        <v>0</v>
      </c>
      <c r="J14" s="30">
        <f t="shared" si="2"/>
        <v>91666.666666666672</v>
      </c>
      <c r="K14" s="15"/>
      <c r="L14" s="16">
        <f>SUM(I14:K14)</f>
        <v>91666.666666666672</v>
      </c>
      <c r="M14" s="18">
        <f t="shared" si="0"/>
        <v>408333.33333333331</v>
      </c>
      <c r="O14" s="63"/>
      <c r="P14" s="63">
        <v>1611</v>
      </c>
      <c r="Q14" s="14" t="s">
        <v>24</v>
      </c>
      <c r="R14" s="18">
        <f t="shared" si="3"/>
        <v>0</v>
      </c>
      <c r="S14" s="32">
        <v>0</v>
      </c>
      <c r="T14" s="18">
        <f t="shared" si="4"/>
        <v>0</v>
      </c>
      <c r="U14" s="18">
        <f t="shared" si="5"/>
        <v>500000</v>
      </c>
      <c r="V14" s="18">
        <v>458333.33333333331</v>
      </c>
      <c r="W14" s="39">
        <f t="shared" si="7"/>
        <v>5</v>
      </c>
      <c r="X14" s="19">
        <f t="shared" si="8"/>
        <v>0.2</v>
      </c>
      <c r="Y14" s="18">
        <f t="shared" si="1"/>
        <v>91666.666666666672</v>
      </c>
    </row>
    <row r="15" spans="1:25" x14ac:dyDescent="0.25">
      <c r="A15" s="63"/>
      <c r="B15" s="63">
        <v>1612</v>
      </c>
      <c r="C15" s="14" t="s">
        <v>28</v>
      </c>
      <c r="D15" s="15">
        <f>+'2022 Combined'!G15</f>
        <v>0</v>
      </c>
      <c r="E15" s="15">
        <v>0</v>
      </c>
      <c r="F15" s="15">
        <v>0</v>
      </c>
      <c r="G15" s="16">
        <f>SUM(D15:F15)</f>
        <v>0</v>
      </c>
      <c r="H15" s="15">
        <v>0</v>
      </c>
      <c r="I15" s="15">
        <f>+'2022 Combined'!L15</f>
        <v>0</v>
      </c>
      <c r="J15" s="30">
        <f t="shared" si="2"/>
        <v>0</v>
      </c>
      <c r="K15" s="15"/>
      <c r="L15" s="16">
        <f>SUM(I15:K15)</f>
        <v>0</v>
      </c>
      <c r="M15" s="18">
        <f t="shared" si="0"/>
        <v>0</v>
      </c>
      <c r="O15" s="63"/>
      <c r="P15" s="63">
        <v>1612</v>
      </c>
      <c r="Q15" s="14" t="s">
        <v>28</v>
      </c>
      <c r="R15" s="18">
        <f t="shared" si="3"/>
        <v>0</v>
      </c>
      <c r="S15" s="32">
        <v>0</v>
      </c>
      <c r="T15" s="18">
        <f t="shared" si="4"/>
        <v>0</v>
      </c>
      <c r="U15" s="18">
        <f t="shared" si="5"/>
        <v>0</v>
      </c>
      <c r="V15" s="18">
        <f t="shared" si="6"/>
        <v>0</v>
      </c>
      <c r="W15" s="39">
        <f t="shared" si="7"/>
        <v>0</v>
      </c>
      <c r="X15" s="19" t="str">
        <f t="shared" si="8"/>
        <v>-</v>
      </c>
      <c r="Y15" s="18">
        <f t="shared" si="1"/>
        <v>0</v>
      </c>
    </row>
    <row r="16" spans="1:25" ht="24" x14ac:dyDescent="0.25">
      <c r="A16" s="104" t="s">
        <v>37</v>
      </c>
      <c r="B16" s="104"/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O16" s="104" t="s">
        <v>37</v>
      </c>
      <c r="P16" s="104"/>
      <c r="Q16" s="104"/>
      <c r="R16" s="59" t="s">
        <v>51</v>
      </c>
      <c r="S16" s="59" t="s">
        <v>52</v>
      </c>
      <c r="T16" s="59" t="s">
        <v>53</v>
      </c>
      <c r="U16" s="59" t="s">
        <v>54</v>
      </c>
      <c r="V16" s="59" t="s">
        <v>78</v>
      </c>
      <c r="W16" s="59" t="s">
        <v>55</v>
      </c>
      <c r="X16" s="59" t="s">
        <v>56</v>
      </c>
      <c r="Y16" s="59" t="s">
        <v>83</v>
      </c>
    </row>
    <row r="17" spans="1:25" x14ac:dyDescent="0.25">
      <c r="A17" s="63"/>
      <c r="B17" s="63">
        <v>1705</v>
      </c>
      <c r="C17" s="14" t="s">
        <v>29</v>
      </c>
      <c r="D17" s="15">
        <f>+'2022 Combined'!G17</f>
        <v>0</v>
      </c>
      <c r="E17" s="15">
        <v>0</v>
      </c>
      <c r="F17" s="15">
        <v>0</v>
      </c>
      <c r="G17" s="16">
        <f t="shared" ref="G17:G29" si="9">SUM(D17:F17)</f>
        <v>0</v>
      </c>
      <c r="H17" s="15">
        <v>0</v>
      </c>
      <c r="I17" s="15">
        <f>+'2022 Combined'!L17</f>
        <v>0</v>
      </c>
      <c r="J17" s="30">
        <f t="shared" ref="J17:J29" si="10">Y17</f>
        <v>0</v>
      </c>
      <c r="K17" s="15"/>
      <c r="L17" s="16">
        <f t="shared" ref="L17:L29" si="11">SUM(I17:K17)</f>
        <v>0</v>
      </c>
      <c r="M17" s="18">
        <f t="shared" ref="M17:M22" si="12">G17-L17</f>
        <v>0</v>
      </c>
      <c r="O17" s="63"/>
      <c r="P17" s="63">
        <v>1705</v>
      </c>
      <c r="Q17" s="14" t="s">
        <v>29</v>
      </c>
      <c r="R17" s="18">
        <f t="shared" si="3"/>
        <v>0</v>
      </c>
      <c r="S17" s="32">
        <v>0</v>
      </c>
      <c r="T17" s="18">
        <f t="shared" si="4"/>
        <v>0</v>
      </c>
      <c r="U17" s="18">
        <f t="shared" si="5"/>
        <v>0</v>
      </c>
      <c r="V17" s="18">
        <f>'2023 LTPL'!V17+'2023 RCL'!V17</f>
        <v>0</v>
      </c>
      <c r="W17" s="39">
        <f t="shared" ref="W17:W29" si="13">H17</f>
        <v>0</v>
      </c>
      <c r="X17" s="19" t="str">
        <f t="shared" ref="X17:X29" si="14">IF(H17=0,"-",1/W17)</f>
        <v>-</v>
      </c>
      <c r="Y17" s="18">
        <f>'2023 LTPL'!Y17+'2023 RCL'!Y17</f>
        <v>0</v>
      </c>
    </row>
    <row r="18" spans="1:25" x14ac:dyDescent="0.25">
      <c r="A18" s="63"/>
      <c r="B18" s="63">
        <v>1706</v>
      </c>
      <c r="C18" s="14" t="s">
        <v>25</v>
      </c>
      <c r="D18" s="15">
        <f>+'2022 Combined'!G18</f>
        <v>0</v>
      </c>
      <c r="E18" s="15">
        <v>0</v>
      </c>
      <c r="F18" s="15">
        <v>0</v>
      </c>
      <c r="G18" s="16">
        <f t="shared" si="9"/>
        <v>0</v>
      </c>
      <c r="H18" s="15">
        <v>0</v>
      </c>
      <c r="I18" s="15">
        <f>+'2022 Combined'!L18</f>
        <v>0</v>
      </c>
      <c r="J18" s="30">
        <f t="shared" si="10"/>
        <v>0</v>
      </c>
      <c r="K18" s="15"/>
      <c r="L18" s="16">
        <f t="shared" si="11"/>
        <v>0</v>
      </c>
      <c r="M18" s="18">
        <f t="shared" si="12"/>
        <v>0</v>
      </c>
      <c r="O18" s="63"/>
      <c r="P18" s="63">
        <v>1706</v>
      </c>
      <c r="Q18" s="14" t="s">
        <v>25</v>
      </c>
      <c r="R18" s="18">
        <f t="shared" si="3"/>
        <v>0</v>
      </c>
      <c r="S18" s="32">
        <v>0</v>
      </c>
      <c r="T18" s="18">
        <f t="shared" si="4"/>
        <v>0</v>
      </c>
      <c r="U18" s="18">
        <f t="shared" si="5"/>
        <v>0</v>
      </c>
      <c r="V18" s="18">
        <f>'2023 LTPL'!V18+'2023 RCL'!V18</f>
        <v>0</v>
      </c>
      <c r="W18" s="39">
        <f t="shared" si="13"/>
        <v>0</v>
      </c>
      <c r="X18" s="19" t="str">
        <f t="shared" si="14"/>
        <v>-</v>
      </c>
      <c r="Y18" s="18">
        <f>'2023 LTPL'!Y18+'2023 RCL'!Y18</f>
        <v>0</v>
      </c>
    </row>
    <row r="19" spans="1:25" x14ac:dyDescent="0.25">
      <c r="A19" s="63"/>
      <c r="B19" s="63">
        <v>1708</v>
      </c>
      <c r="C19" s="14" t="s">
        <v>31</v>
      </c>
      <c r="D19" s="15">
        <f>+'2022 Combined'!G19</f>
        <v>0</v>
      </c>
      <c r="E19" s="15">
        <v>0</v>
      </c>
      <c r="F19" s="15">
        <v>0</v>
      </c>
      <c r="G19" s="16">
        <f t="shared" si="9"/>
        <v>0</v>
      </c>
      <c r="H19" s="15">
        <v>0</v>
      </c>
      <c r="I19" s="15">
        <f>+'2022 Combined'!L19</f>
        <v>0</v>
      </c>
      <c r="J19" s="30">
        <f t="shared" si="10"/>
        <v>0</v>
      </c>
      <c r="K19" s="15"/>
      <c r="L19" s="16">
        <f t="shared" si="11"/>
        <v>0</v>
      </c>
      <c r="M19" s="18">
        <f t="shared" si="12"/>
        <v>0</v>
      </c>
      <c r="O19" s="63"/>
      <c r="P19" s="63">
        <v>1708</v>
      </c>
      <c r="Q19" s="14" t="s">
        <v>31</v>
      </c>
      <c r="R19" s="18">
        <f t="shared" si="3"/>
        <v>0</v>
      </c>
      <c r="S19" s="32">
        <v>0</v>
      </c>
      <c r="T19" s="18">
        <f t="shared" si="4"/>
        <v>0</v>
      </c>
      <c r="U19" s="18">
        <f t="shared" si="5"/>
        <v>0</v>
      </c>
      <c r="V19" s="18">
        <f>'2023 LTPL'!V19+'2023 RCL'!V19</f>
        <v>0</v>
      </c>
      <c r="W19" s="39">
        <f t="shared" si="13"/>
        <v>0</v>
      </c>
      <c r="X19" s="19" t="str">
        <f t="shared" si="14"/>
        <v>-</v>
      </c>
      <c r="Y19" s="18">
        <f>'2023 LTPL'!Y19+'2023 RCL'!Y19</f>
        <v>0</v>
      </c>
    </row>
    <row r="20" spans="1:25" x14ac:dyDescent="0.25">
      <c r="A20" s="63"/>
      <c r="B20" s="63">
        <v>1710</v>
      </c>
      <c r="C20" s="14" t="s">
        <v>26</v>
      </c>
      <c r="D20" s="15">
        <f>+'2022 Combined'!G20</f>
        <v>0</v>
      </c>
      <c r="E20" s="15">
        <v>0</v>
      </c>
      <c r="F20" s="15">
        <v>0</v>
      </c>
      <c r="G20" s="16">
        <f t="shared" si="9"/>
        <v>0</v>
      </c>
      <c r="H20" s="15">
        <v>0</v>
      </c>
      <c r="I20" s="15">
        <f>+'2022 Combined'!L20</f>
        <v>0</v>
      </c>
      <c r="J20" s="30">
        <f t="shared" si="10"/>
        <v>0</v>
      </c>
      <c r="K20" s="15"/>
      <c r="L20" s="16">
        <f t="shared" si="11"/>
        <v>0</v>
      </c>
      <c r="M20" s="18">
        <f t="shared" si="12"/>
        <v>0</v>
      </c>
      <c r="O20" s="63"/>
      <c r="P20" s="63">
        <v>1710</v>
      </c>
      <c r="Q20" s="14" t="s">
        <v>26</v>
      </c>
      <c r="R20" s="18">
        <f t="shared" si="3"/>
        <v>0</v>
      </c>
      <c r="S20" s="32">
        <v>0</v>
      </c>
      <c r="T20" s="18">
        <f t="shared" si="4"/>
        <v>0</v>
      </c>
      <c r="U20" s="18">
        <f t="shared" si="5"/>
        <v>0</v>
      </c>
      <c r="V20" s="18">
        <f>'2023 LTPL'!V20+'2023 RCL'!V20</f>
        <v>0</v>
      </c>
      <c r="W20" s="39">
        <f t="shared" si="13"/>
        <v>0</v>
      </c>
      <c r="X20" s="19" t="str">
        <f t="shared" si="14"/>
        <v>-</v>
      </c>
      <c r="Y20" s="18">
        <f>'2023 LTPL'!Y20+'2023 RCL'!Y20</f>
        <v>0</v>
      </c>
    </row>
    <row r="21" spans="1:25" x14ac:dyDescent="0.25">
      <c r="A21" s="63">
        <v>47</v>
      </c>
      <c r="B21" s="63">
        <v>1715</v>
      </c>
      <c r="C21" s="14" t="s">
        <v>14</v>
      </c>
      <c r="D21" s="15">
        <f>+'2022 Combined'!G21</f>
        <v>101048929.05916515</v>
      </c>
      <c r="E21" s="15">
        <v>81691883.575605273</v>
      </c>
      <c r="F21" s="15">
        <v>0</v>
      </c>
      <c r="G21" s="16">
        <f t="shared" si="9"/>
        <v>182740812.63477042</v>
      </c>
      <c r="H21" s="15">
        <v>50</v>
      </c>
      <c r="I21" s="15">
        <f>+'2022 Combined'!L21</f>
        <v>827130.90276404819</v>
      </c>
      <c r="J21" s="30">
        <f t="shared" si="10"/>
        <v>2877753.3772292193</v>
      </c>
      <c r="K21" s="15"/>
      <c r="L21" s="16">
        <f t="shared" si="11"/>
        <v>3704884.2799932677</v>
      </c>
      <c r="M21" s="18">
        <f t="shared" si="12"/>
        <v>179035928.35477716</v>
      </c>
      <c r="O21" s="63">
        <v>47</v>
      </c>
      <c r="P21" s="63">
        <v>1715</v>
      </c>
      <c r="Q21" s="14" t="s">
        <v>14</v>
      </c>
      <c r="R21" s="18">
        <f t="shared" si="3"/>
        <v>101048929.05916515</v>
      </c>
      <c r="S21" s="32">
        <v>0</v>
      </c>
      <c r="T21" s="18">
        <f t="shared" si="4"/>
        <v>101048929.05916515</v>
      </c>
      <c r="U21" s="18">
        <f t="shared" si="5"/>
        <v>81691883.575605273</v>
      </c>
      <c r="V21" s="18">
        <f>'2023 LTPL'!V21+'2023 RCL'!V21</f>
        <v>143887668.86146095</v>
      </c>
      <c r="W21" s="39">
        <f t="shared" si="13"/>
        <v>50</v>
      </c>
      <c r="X21" s="19">
        <f t="shared" si="14"/>
        <v>0.02</v>
      </c>
      <c r="Y21" s="18">
        <f>'2023 LTPL'!Y21+'2023 RCL'!Y21</f>
        <v>2877753.3772292193</v>
      </c>
    </row>
    <row r="22" spans="1:25" x14ac:dyDescent="0.25">
      <c r="A22" s="63">
        <v>47</v>
      </c>
      <c r="B22" s="63" t="s">
        <v>10</v>
      </c>
      <c r="C22" s="14" t="s">
        <v>21</v>
      </c>
      <c r="D22" s="15">
        <f>+'2022 Combined'!G22</f>
        <v>12883433.576261908</v>
      </c>
      <c r="E22" s="15">
        <v>7435985.3173109023</v>
      </c>
      <c r="F22" s="15">
        <v>0</v>
      </c>
      <c r="G22" s="16">
        <f t="shared" si="9"/>
        <v>20319418.893572811</v>
      </c>
      <c r="H22" s="15">
        <v>40</v>
      </c>
      <c r="I22" s="15">
        <f>+'2022 Combined'!L22</f>
        <v>140127.7834791792</v>
      </c>
      <c r="J22" s="30">
        <f t="shared" si="10"/>
        <v>422241.12628500967</v>
      </c>
      <c r="K22" s="15"/>
      <c r="L22" s="16">
        <f t="shared" si="11"/>
        <v>562368.90976418881</v>
      </c>
      <c r="M22" s="18">
        <f t="shared" si="12"/>
        <v>19757049.983808622</v>
      </c>
      <c r="O22" s="63">
        <v>47</v>
      </c>
      <c r="P22" s="63" t="s">
        <v>10</v>
      </c>
      <c r="Q22" s="14" t="s">
        <v>21</v>
      </c>
      <c r="R22" s="18">
        <f t="shared" si="3"/>
        <v>12883433.576261908</v>
      </c>
      <c r="S22" s="32">
        <v>0</v>
      </c>
      <c r="T22" s="18">
        <f t="shared" si="4"/>
        <v>12883433.576261908</v>
      </c>
      <c r="U22" s="18">
        <f t="shared" si="5"/>
        <v>7435985.3173109023</v>
      </c>
      <c r="V22" s="18">
        <f>'2023 LTPL'!V22+'2023 RCL'!V22</f>
        <v>16889645.051400386</v>
      </c>
      <c r="W22" s="39">
        <f t="shared" si="13"/>
        <v>40</v>
      </c>
      <c r="X22" s="19">
        <f t="shared" si="14"/>
        <v>2.5000000000000001E-2</v>
      </c>
      <c r="Y22" s="18">
        <f>'2023 LTPL'!Y22+'2023 RCL'!Y22</f>
        <v>422241.12628500967</v>
      </c>
    </row>
    <row r="23" spans="1:25" x14ac:dyDescent="0.25">
      <c r="A23" s="63">
        <v>47</v>
      </c>
      <c r="B23" s="63" t="s">
        <v>11</v>
      </c>
      <c r="C23" s="14" t="s">
        <v>22</v>
      </c>
      <c r="D23" s="15">
        <f>+'2022 Combined'!G23</f>
        <v>4357508.1945747929</v>
      </c>
      <c r="E23" s="15">
        <v>3737771.6280490686</v>
      </c>
      <c r="F23" s="15">
        <v>0</v>
      </c>
      <c r="G23" s="16">
        <f t="shared" si="9"/>
        <v>8095279.822623862</v>
      </c>
      <c r="H23" s="15">
        <v>20</v>
      </c>
      <c r="I23" s="15">
        <f>+'2022 Combined'!L23</f>
        <v>87946.521074775315</v>
      </c>
      <c r="J23" s="30">
        <f t="shared" si="10"/>
        <v>315414.71697071008</v>
      </c>
      <c r="K23" s="15"/>
      <c r="L23" s="16">
        <f t="shared" si="11"/>
        <v>403361.2380454854</v>
      </c>
      <c r="M23" s="18">
        <f>G23-L23</f>
        <v>7691918.5845783763</v>
      </c>
      <c r="O23" s="63">
        <v>47</v>
      </c>
      <c r="P23" s="63" t="s">
        <v>11</v>
      </c>
      <c r="Q23" s="14" t="s">
        <v>22</v>
      </c>
      <c r="R23" s="18">
        <f t="shared" si="3"/>
        <v>4357508.1945747929</v>
      </c>
      <c r="S23" s="32">
        <v>0</v>
      </c>
      <c r="T23" s="18">
        <f t="shared" si="4"/>
        <v>4357508.1945747929</v>
      </c>
      <c r="U23" s="18">
        <f t="shared" si="5"/>
        <v>3737771.6280490686</v>
      </c>
      <c r="V23" s="18">
        <f>'2023 LTPL'!V23+'2023 RCL'!V23</f>
        <v>6308294.3394142017</v>
      </c>
      <c r="W23" s="39">
        <f t="shared" si="13"/>
        <v>20</v>
      </c>
      <c r="X23" s="19">
        <f t="shared" si="14"/>
        <v>0.05</v>
      </c>
      <c r="Y23" s="18">
        <f>'2023 LTPL'!Y23+'2023 RCL'!Y23</f>
        <v>315414.71697071008</v>
      </c>
    </row>
    <row r="24" spans="1:25" x14ac:dyDescent="0.25">
      <c r="A24" s="63">
        <v>47</v>
      </c>
      <c r="B24" s="63">
        <v>1720</v>
      </c>
      <c r="C24" s="14" t="s">
        <v>16</v>
      </c>
      <c r="D24" s="15">
        <f>+'2022 Combined'!G24</f>
        <v>257839357.33447361</v>
      </c>
      <c r="E24" s="15">
        <v>124167558.68617736</v>
      </c>
      <c r="F24" s="15">
        <v>0</v>
      </c>
      <c r="G24" s="16">
        <f t="shared" si="9"/>
        <v>382006916.02065098</v>
      </c>
      <c r="H24" s="15">
        <v>60</v>
      </c>
      <c r="I24" s="15">
        <f>+'2022 Combined'!L24</f>
        <v>1769858.1076242514</v>
      </c>
      <c r="J24" s="30">
        <f t="shared" si="10"/>
        <v>5383966.6417841157</v>
      </c>
      <c r="K24" s="15"/>
      <c r="L24" s="16">
        <f t="shared" si="11"/>
        <v>7153824.7494083671</v>
      </c>
      <c r="M24" s="18">
        <f t="shared" ref="M24:M45" si="15">G24-L24</f>
        <v>374853091.27124262</v>
      </c>
      <c r="O24" s="63">
        <v>47</v>
      </c>
      <c r="P24" s="63">
        <v>1720</v>
      </c>
      <c r="Q24" s="14" t="s">
        <v>16</v>
      </c>
      <c r="R24" s="18">
        <f t="shared" si="3"/>
        <v>257839357.33447361</v>
      </c>
      <c r="S24" s="32">
        <v>0</v>
      </c>
      <c r="T24" s="18">
        <f t="shared" si="4"/>
        <v>257839357.33447361</v>
      </c>
      <c r="U24" s="18">
        <f t="shared" si="5"/>
        <v>124167558.68617736</v>
      </c>
      <c r="V24" s="18">
        <f>'2023 LTPL'!V24+'2023 RCL'!V24</f>
        <v>323037998.50704694</v>
      </c>
      <c r="W24" s="39">
        <f t="shared" si="13"/>
        <v>60</v>
      </c>
      <c r="X24" s="19">
        <f t="shared" si="14"/>
        <v>1.6666666666666666E-2</v>
      </c>
      <c r="Y24" s="18">
        <f>'2023 LTPL'!Y24+'2023 RCL'!Y24</f>
        <v>5383966.6417841157</v>
      </c>
    </row>
    <row r="25" spans="1:25" x14ac:dyDescent="0.25">
      <c r="A25" s="63">
        <v>47</v>
      </c>
      <c r="B25" s="63">
        <v>1725</v>
      </c>
      <c r="C25" s="14" t="s">
        <v>17</v>
      </c>
      <c r="D25" s="15">
        <f>+'2022 Combined'!G25</f>
        <v>1738229.2096648396</v>
      </c>
      <c r="E25" s="15">
        <v>5873406.7425012914</v>
      </c>
      <c r="F25" s="15">
        <v>0</v>
      </c>
      <c r="G25" s="16">
        <f t="shared" si="9"/>
        <v>7611635.9521661308</v>
      </c>
      <c r="H25" s="15">
        <v>45</v>
      </c>
      <c r="I25" s="15">
        <f>+'2022 Combined'!L25</f>
        <v>12875.771923443257</v>
      </c>
      <c r="J25" s="30">
        <f t="shared" si="10"/>
        <v>110043.36162640552</v>
      </c>
      <c r="K25" s="15"/>
      <c r="L25" s="16">
        <f t="shared" si="11"/>
        <v>122919.13354984878</v>
      </c>
      <c r="M25" s="18">
        <f t="shared" si="15"/>
        <v>7488716.8186162822</v>
      </c>
      <c r="O25" s="63">
        <v>47</v>
      </c>
      <c r="P25" s="63">
        <v>1725</v>
      </c>
      <c r="Q25" s="14" t="s">
        <v>17</v>
      </c>
      <c r="R25" s="18">
        <f t="shared" si="3"/>
        <v>1738229.2096648396</v>
      </c>
      <c r="S25" s="32">
        <v>0</v>
      </c>
      <c r="T25" s="18">
        <f t="shared" si="4"/>
        <v>1738229.2096648396</v>
      </c>
      <c r="U25" s="18">
        <f t="shared" si="5"/>
        <v>5873406.7425012914</v>
      </c>
      <c r="V25" s="18">
        <f>'2023 LTPL'!V25+'2023 RCL'!V25</f>
        <v>4951951.2731882483</v>
      </c>
      <c r="W25" s="39">
        <f t="shared" si="13"/>
        <v>45</v>
      </c>
      <c r="X25" s="19">
        <f t="shared" si="14"/>
        <v>2.2222222222222223E-2</v>
      </c>
      <c r="Y25" s="18">
        <f>'2023 LTPL'!Y25+'2023 RCL'!Y25</f>
        <v>110043.36162640552</v>
      </c>
    </row>
    <row r="26" spans="1:25" x14ac:dyDescent="0.25">
      <c r="A26" s="63">
        <v>47</v>
      </c>
      <c r="B26" s="63">
        <v>1730</v>
      </c>
      <c r="C26" s="14" t="s">
        <v>18</v>
      </c>
      <c r="D26" s="15">
        <f>+'2022 Combined'!G26</f>
        <v>301645045.41920471</v>
      </c>
      <c r="E26" s="15">
        <v>112724931.15529826</v>
      </c>
      <c r="F26" s="15">
        <v>0</v>
      </c>
      <c r="G26" s="16">
        <f t="shared" si="9"/>
        <v>414369976.57450294</v>
      </c>
      <c r="H26" s="15">
        <v>45</v>
      </c>
      <c r="I26" s="15">
        <f>+'2022 Combined'!L26</f>
        <v>2758356.765460012</v>
      </c>
      <c r="J26" s="30">
        <f t="shared" si="10"/>
        <v>7993522.4193220176</v>
      </c>
      <c r="K26" s="15"/>
      <c r="L26" s="16">
        <f t="shared" si="11"/>
        <v>10751879.18478203</v>
      </c>
      <c r="M26" s="18">
        <f t="shared" si="15"/>
        <v>403618097.38972092</v>
      </c>
      <c r="O26" s="63">
        <v>47</v>
      </c>
      <c r="P26" s="63">
        <v>1730</v>
      </c>
      <c r="Q26" s="14" t="s">
        <v>18</v>
      </c>
      <c r="R26" s="18">
        <f t="shared" si="3"/>
        <v>301645045.41920471</v>
      </c>
      <c r="S26" s="32">
        <v>0</v>
      </c>
      <c r="T26" s="18">
        <f t="shared" si="4"/>
        <v>301645045.41920471</v>
      </c>
      <c r="U26" s="18">
        <f t="shared" si="5"/>
        <v>112724931.15529826</v>
      </c>
      <c r="V26" s="18">
        <f>'2023 LTPL'!V26+'2023 RCL'!V26</f>
        <v>359708508.8694908</v>
      </c>
      <c r="W26" s="39">
        <f t="shared" si="13"/>
        <v>45</v>
      </c>
      <c r="X26" s="19">
        <f t="shared" si="14"/>
        <v>2.2222222222222223E-2</v>
      </c>
      <c r="Y26" s="18">
        <f>'2023 LTPL'!Y26+'2023 RCL'!Y26</f>
        <v>7993522.4193220176</v>
      </c>
    </row>
    <row r="27" spans="1:25" x14ac:dyDescent="0.25">
      <c r="A27" s="63"/>
      <c r="B27" s="63">
        <v>1735</v>
      </c>
      <c r="C27" s="14" t="s">
        <v>19</v>
      </c>
      <c r="D27" s="15">
        <f>+'2022 Combined'!G27</f>
        <v>0</v>
      </c>
      <c r="E27" s="15">
        <v>0</v>
      </c>
      <c r="F27" s="15">
        <v>0</v>
      </c>
      <c r="G27" s="16">
        <f t="shared" si="9"/>
        <v>0</v>
      </c>
      <c r="H27" s="15">
        <v>0</v>
      </c>
      <c r="I27" s="15">
        <f>+'2022 Combined'!L27</f>
        <v>0</v>
      </c>
      <c r="J27" s="30">
        <f t="shared" si="10"/>
        <v>0</v>
      </c>
      <c r="K27" s="15"/>
      <c r="L27" s="16">
        <f t="shared" si="11"/>
        <v>0</v>
      </c>
      <c r="M27" s="18">
        <f t="shared" si="15"/>
        <v>0</v>
      </c>
      <c r="O27" s="63"/>
      <c r="P27" s="63">
        <v>1735</v>
      </c>
      <c r="Q27" s="14" t="s">
        <v>19</v>
      </c>
      <c r="R27" s="18">
        <f t="shared" si="3"/>
        <v>0</v>
      </c>
      <c r="S27" s="32">
        <v>0</v>
      </c>
      <c r="T27" s="18">
        <f t="shared" si="4"/>
        <v>0</v>
      </c>
      <c r="U27" s="18">
        <f t="shared" si="5"/>
        <v>0</v>
      </c>
      <c r="V27" s="18">
        <f>'2023 LTPL'!V27+'2023 RCL'!V27</f>
        <v>0</v>
      </c>
      <c r="W27" s="39">
        <f t="shared" si="13"/>
        <v>0</v>
      </c>
      <c r="X27" s="19" t="str">
        <f t="shared" si="14"/>
        <v>-</v>
      </c>
      <c r="Y27" s="18">
        <f>'2023 LTPL'!Y27+'2023 RCL'!Y27</f>
        <v>0</v>
      </c>
    </row>
    <row r="28" spans="1:25" x14ac:dyDescent="0.25">
      <c r="A28" s="63"/>
      <c r="B28" s="63">
        <v>1740</v>
      </c>
      <c r="C28" s="14" t="s">
        <v>20</v>
      </c>
      <c r="D28" s="15">
        <f>+'2022 Combined'!G28</f>
        <v>0</v>
      </c>
      <c r="E28" s="15">
        <v>0</v>
      </c>
      <c r="F28" s="15">
        <v>0</v>
      </c>
      <c r="G28" s="16">
        <f t="shared" si="9"/>
        <v>0</v>
      </c>
      <c r="H28" s="15">
        <v>0</v>
      </c>
      <c r="I28" s="15">
        <f>+'2022 Combined'!L28</f>
        <v>0</v>
      </c>
      <c r="J28" s="30">
        <f t="shared" si="10"/>
        <v>0</v>
      </c>
      <c r="K28" s="15"/>
      <c r="L28" s="16">
        <f t="shared" si="11"/>
        <v>0</v>
      </c>
      <c r="M28" s="18">
        <f t="shared" si="15"/>
        <v>0</v>
      </c>
      <c r="O28" s="63"/>
      <c r="P28" s="63">
        <v>1740</v>
      </c>
      <c r="Q28" s="14" t="s">
        <v>20</v>
      </c>
      <c r="R28" s="18">
        <f t="shared" si="3"/>
        <v>0</v>
      </c>
      <c r="S28" s="32">
        <v>0</v>
      </c>
      <c r="T28" s="18">
        <f t="shared" si="4"/>
        <v>0</v>
      </c>
      <c r="U28" s="18">
        <f t="shared" si="5"/>
        <v>0</v>
      </c>
      <c r="V28" s="18">
        <f>'2023 LTPL'!V28+'2023 RCL'!V28</f>
        <v>0</v>
      </c>
      <c r="W28" s="39">
        <f t="shared" si="13"/>
        <v>0</v>
      </c>
      <c r="X28" s="19" t="str">
        <f t="shared" si="14"/>
        <v>-</v>
      </c>
      <c r="Y28" s="18">
        <f>'2023 LTPL'!Y28+'2023 RCL'!Y28</f>
        <v>0</v>
      </c>
    </row>
    <row r="29" spans="1:25" x14ac:dyDescent="0.25">
      <c r="A29" s="63"/>
      <c r="B29" s="63">
        <v>1745</v>
      </c>
      <c r="C29" s="14" t="s">
        <v>27</v>
      </c>
      <c r="D29" s="15">
        <f>+'2022 Combined'!G29</f>
        <v>0</v>
      </c>
      <c r="E29" s="15">
        <v>0</v>
      </c>
      <c r="F29" s="15">
        <v>0</v>
      </c>
      <c r="G29" s="16">
        <f t="shared" si="9"/>
        <v>0</v>
      </c>
      <c r="H29" s="15">
        <v>0</v>
      </c>
      <c r="I29" s="15">
        <f>+'2022 Combined'!L29</f>
        <v>0</v>
      </c>
      <c r="J29" s="30">
        <f t="shared" si="10"/>
        <v>0</v>
      </c>
      <c r="K29" s="15"/>
      <c r="L29" s="16">
        <f t="shared" si="11"/>
        <v>0</v>
      </c>
      <c r="M29" s="18">
        <f t="shared" si="15"/>
        <v>0</v>
      </c>
      <c r="O29" s="63"/>
      <c r="P29" s="63">
        <v>1745</v>
      </c>
      <c r="Q29" s="14" t="s">
        <v>27</v>
      </c>
      <c r="R29" s="18">
        <f t="shared" si="3"/>
        <v>0</v>
      </c>
      <c r="S29" s="32">
        <v>0</v>
      </c>
      <c r="T29" s="18">
        <f t="shared" si="4"/>
        <v>0</v>
      </c>
      <c r="U29" s="18">
        <f t="shared" si="5"/>
        <v>0</v>
      </c>
      <c r="V29" s="18">
        <f>'2023 LTPL'!V29+'2023 RCL'!V29</f>
        <v>0</v>
      </c>
      <c r="W29" s="39">
        <f t="shared" si="13"/>
        <v>0</v>
      </c>
      <c r="X29" s="19" t="str">
        <f t="shared" si="14"/>
        <v>-</v>
      </c>
      <c r="Y29" s="18">
        <f>'2023 LTPL'!Y29+'2023 RCL'!Y29</f>
        <v>0</v>
      </c>
    </row>
    <row r="30" spans="1:25" ht="24" x14ac:dyDescent="0.25">
      <c r="A30" s="104" t="s">
        <v>36</v>
      </c>
      <c r="B30" s="104"/>
      <c r="C30" s="104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104" t="s">
        <v>36</v>
      </c>
      <c r="P30" s="104"/>
      <c r="Q30" s="104"/>
      <c r="R30" s="59" t="s">
        <v>51</v>
      </c>
      <c r="S30" s="59" t="s">
        <v>52</v>
      </c>
      <c r="T30" s="59" t="s">
        <v>53</v>
      </c>
      <c r="U30" s="59" t="s">
        <v>54</v>
      </c>
      <c r="V30" s="17" t="s">
        <v>90</v>
      </c>
      <c r="W30" s="59" t="s">
        <v>55</v>
      </c>
      <c r="X30" s="59" t="s">
        <v>56</v>
      </c>
      <c r="Y30" s="59" t="s">
        <v>86</v>
      </c>
    </row>
    <row r="31" spans="1:25" x14ac:dyDescent="0.25">
      <c r="A31" s="63"/>
      <c r="B31" s="63">
        <v>1905</v>
      </c>
      <c r="C31" s="14" t="s">
        <v>30</v>
      </c>
      <c r="D31" s="15">
        <f>+'2022 Combined'!G31</f>
        <v>0</v>
      </c>
      <c r="E31" s="15">
        <v>0</v>
      </c>
      <c r="F31" s="15">
        <v>0</v>
      </c>
      <c r="G31" s="16">
        <f t="shared" ref="G31:G45" si="16">SUM(D31:F31)</f>
        <v>0</v>
      </c>
      <c r="H31" s="15">
        <v>0</v>
      </c>
      <c r="I31" s="15">
        <f>+'2022 Combined'!L31</f>
        <v>0</v>
      </c>
      <c r="J31" s="30">
        <f t="shared" ref="J31:J45" si="17">Y31</f>
        <v>0</v>
      </c>
      <c r="K31" s="15"/>
      <c r="L31" s="16">
        <f t="shared" ref="L31:L45" si="18">SUM(I31:K31)</f>
        <v>0</v>
      </c>
      <c r="M31" s="18">
        <f t="shared" si="15"/>
        <v>0</v>
      </c>
      <c r="O31" s="63"/>
      <c r="P31" s="63">
        <v>1905</v>
      </c>
      <c r="Q31" s="14" t="s">
        <v>30</v>
      </c>
      <c r="R31" s="18">
        <f t="shared" si="3"/>
        <v>0</v>
      </c>
      <c r="S31" s="32">
        <v>0</v>
      </c>
      <c r="T31" s="18">
        <f t="shared" si="4"/>
        <v>0</v>
      </c>
      <c r="U31" s="18">
        <f t="shared" si="5"/>
        <v>0</v>
      </c>
      <c r="V31" s="18">
        <f>T31+U31*8/12</f>
        <v>0</v>
      </c>
      <c r="W31" s="39">
        <f t="shared" ref="W31:W44" si="19">H31</f>
        <v>0</v>
      </c>
      <c r="X31" s="19" t="str">
        <f t="shared" ref="X31:X45" si="20">IF(H31=0,"-",1/W31)</f>
        <v>-</v>
      </c>
      <c r="Y31" s="18">
        <f>IF(V31=0,0,V31*X31)</f>
        <v>0</v>
      </c>
    </row>
    <row r="32" spans="1:25" x14ac:dyDescent="0.25">
      <c r="A32" s="63">
        <v>10.1</v>
      </c>
      <c r="B32" s="63">
        <v>1908</v>
      </c>
      <c r="C32" s="14" t="s">
        <v>15</v>
      </c>
      <c r="D32" s="15">
        <f>+'2022 Combined'!G32</f>
        <v>0</v>
      </c>
      <c r="E32" s="15">
        <v>5000000</v>
      </c>
      <c r="F32" s="15">
        <v>0</v>
      </c>
      <c r="G32" s="16">
        <f t="shared" si="16"/>
        <v>5000000</v>
      </c>
      <c r="H32" s="15">
        <v>50</v>
      </c>
      <c r="I32" s="15">
        <f>+'2022 Combined'!L32</f>
        <v>0</v>
      </c>
      <c r="J32" s="30">
        <f t="shared" si="17"/>
        <v>16666.666666666668</v>
      </c>
      <c r="K32" s="15"/>
      <c r="L32" s="16">
        <f t="shared" si="18"/>
        <v>16666.666666666668</v>
      </c>
      <c r="M32" s="18">
        <f t="shared" si="15"/>
        <v>4983333.333333333</v>
      </c>
      <c r="O32" s="63">
        <v>10.1</v>
      </c>
      <c r="P32" s="63">
        <v>1908</v>
      </c>
      <c r="Q32" s="14" t="s">
        <v>15</v>
      </c>
      <c r="R32" s="18">
        <f t="shared" si="3"/>
        <v>0</v>
      </c>
      <c r="S32" s="32">
        <v>0</v>
      </c>
      <c r="T32" s="18">
        <f t="shared" si="4"/>
        <v>0</v>
      </c>
      <c r="U32" s="18">
        <f t="shared" si="5"/>
        <v>5000000</v>
      </c>
      <c r="V32" s="18">
        <v>833333.33333333337</v>
      </c>
      <c r="W32" s="39">
        <f t="shared" si="19"/>
        <v>50</v>
      </c>
      <c r="X32" s="19">
        <f t="shared" si="20"/>
        <v>0.02</v>
      </c>
      <c r="Y32" s="18">
        <f t="shared" ref="Y32:Y45" si="21">IF(V32=0,0,V32*X32)</f>
        <v>16666.666666666668</v>
      </c>
    </row>
    <row r="33" spans="1:25" x14ac:dyDescent="0.25">
      <c r="A33" s="63">
        <v>8</v>
      </c>
      <c r="B33" s="63">
        <v>1915</v>
      </c>
      <c r="C33" s="14" t="s">
        <v>32</v>
      </c>
      <c r="D33" s="15">
        <f>+'2022 Combined'!G33</f>
        <v>0</v>
      </c>
      <c r="E33" s="15">
        <v>151420.00000000003</v>
      </c>
      <c r="F33" s="15">
        <v>0</v>
      </c>
      <c r="G33" s="16">
        <f t="shared" si="16"/>
        <v>151420.00000000003</v>
      </c>
      <c r="H33" s="15">
        <v>10</v>
      </c>
      <c r="I33" s="15">
        <f>+'2022 Combined'!L33</f>
        <v>0</v>
      </c>
      <c r="J33" s="30">
        <f t="shared" si="17"/>
        <v>2000</v>
      </c>
      <c r="K33" s="15"/>
      <c r="L33" s="16">
        <f t="shared" si="18"/>
        <v>2000</v>
      </c>
      <c r="M33" s="18">
        <f t="shared" si="15"/>
        <v>149420.00000000003</v>
      </c>
      <c r="O33" s="63">
        <v>8</v>
      </c>
      <c r="P33" s="63">
        <v>1915</v>
      </c>
      <c r="Q33" s="14" t="s">
        <v>32</v>
      </c>
      <c r="R33" s="18">
        <f t="shared" si="3"/>
        <v>0</v>
      </c>
      <c r="S33" s="32">
        <v>0</v>
      </c>
      <c r="T33" s="18">
        <f t="shared" si="4"/>
        <v>0</v>
      </c>
      <c r="U33" s="18">
        <f t="shared" si="5"/>
        <v>151420.00000000003</v>
      </c>
      <c r="V33" s="18">
        <v>20000</v>
      </c>
      <c r="W33" s="39">
        <f t="shared" si="19"/>
        <v>10</v>
      </c>
      <c r="X33" s="19">
        <f t="shared" si="20"/>
        <v>0.1</v>
      </c>
      <c r="Y33" s="18">
        <f t="shared" si="21"/>
        <v>2000</v>
      </c>
    </row>
    <row r="34" spans="1:25" x14ac:dyDescent="0.25">
      <c r="A34" s="63"/>
      <c r="B34" s="63">
        <v>1920</v>
      </c>
      <c r="C34" s="14" t="s">
        <v>33</v>
      </c>
      <c r="D34" s="15">
        <f>+'2022 Combined'!G34</f>
        <v>0</v>
      </c>
      <c r="E34" s="15">
        <v>0</v>
      </c>
      <c r="F34" s="15">
        <v>0</v>
      </c>
      <c r="G34" s="16">
        <f t="shared" si="16"/>
        <v>0</v>
      </c>
      <c r="H34" s="15">
        <v>0</v>
      </c>
      <c r="I34" s="15">
        <f>+'2022 Combined'!L34</f>
        <v>0</v>
      </c>
      <c r="J34" s="30">
        <f t="shared" si="17"/>
        <v>0</v>
      </c>
      <c r="K34" s="15"/>
      <c r="L34" s="16">
        <f t="shared" si="18"/>
        <v>0</v>
      </c>
      <c r="M34" s="18">
        <f t="shared" si="15"/>
        <v>0</v>
      </c>
      <c r="O34" s="63"/>
      <c r="P34" s="63">
        <v>1920</v>
      </c>
      <c r="Q34" s="14" t="s">
        <v>33</v>
      </c>
      <c r="R34" s="18">
        <f t="shared" si="3"/>
        <v>0</v>
      </c>
      <c r="S34" s="32">
        <v>0</v>
      </c>
      <c r="T34" s="18">
        <f t="shared" si="4"/>
        <v>0</v>
      </c>
      <c r="U34" s="18">
        <f t="shared" si="5"/>
        <v>0</v>
      </c>
      <c r="V34" s="18">
        <f t="shared" ref="V34:V45" si="22">T34+U34*8/12</f>
        <v>0</v>
      </c>
      <c r="W34" s="39">
        <f t="shared" si="19"/>
        <v>0</v>
      </c>
      <c r="X34" s="19" t="str">
        <f t="shared" si="20"/>
        <v>-</v>
      </c>
      <c r="Y34" s="18">
        <f t="shared" si="21"/>
        <v>0</v>
      </c>
    </row>
    <row r="35" spans="1:25" x14ac:dyDescent="0.25">
      <c r="A35" s="63">
        <v>10.1</v>
      </c>
      <c r="B35" s="63">
        <v>1930</v>
      </c>
      <c r="C35" s="14" t="s">
        <v>34</v>
      </c>
      <c r="D35" s="15">
        <f>+'2022 Combined'!G35</f>
        <v>220000</v>
      </c>
      <c r="E35" s="15">
        <v>50000</v>
      </c>
      <c r="F35" s="15">
        <v>0</v>
      </c>
      <c r="G35" s="16">
        <f t="shared" si="16"/>
        <v>270000</v>
      </c>
      <c r="H35" s="15">
        <v>5</v>
      </c>
      <c r="I35" s="15">
        <f>+'2022 Combined'!L35</f>
        <v>22000</v>
      </c>
      <c r="J35" s="30">
        <f t="shared" si="17"/>
        <v>53166.666666666664</v>
      </c>
      <c r="K35" s="15"/>
      <c r="L35" s="16">
        <f t="shared" si="18"/>
        <v>75166.666666666657</v>
      </c>
      <c r="M35" s="18">
        <f t="shared" si="15"/>
        <v>194833.33333333334</v>
      </c>
      <c r="O35" s="63">
        <v>10.1</v>
      </c>
      <c r="P35" s="63">
        <v>1930</v>
      </c>
      <c r="Q35" s="14" t="s">
        <v>34</v>
      </c>
      <c r="R35" s="18">
        <f t="shared" si="3"/>
        <v>220000</v>
      </c>
      <c r="S35" s="32">
        <v>0</v>
      </c>
      <c r="T35" s="18">
        <f t="shared" si="4"/>
        <v>220000</v>
      </c>
      <c r="U35" s="18">
        <f t="shared" si="5"/>
        <v>50000</v>
      </c>
      <c r="V35" s="103">
        <v>265833.33333333331</v>
      </c>
      <c r="W35" s="39">
        <f t="shared" si="19"/>
        <v>5</v>
      </c>
      <c r="X35" s="19">
        <f t="shared" si="20"/>
        <v>0.2</v>
      </c>
      <c r="Y35" s="18">
        <f t="shared" si="21"/>
        <v>53166.666666666664</v>
      </c>
    </row>
    <row r="36" spans="1:25" x14ac:dyDescent="0.25">
      <c r="A36" s="63"/>
      <c r="B36" s="63">
        <v>1935</v>
      </c>
      <c r="C36" s="14" t="s">
        <v>35</v>
      </c>
      <c r="D36" s="15">
        <f>+'2022 Combined'!G36</f>
        <v>0</v>
      </c>
      <c r="E36" s="15">
        <v>0</v>
      </c>
      <c r="F36" s="15">
        <v>0</v>
      </c>
      <c r="G36" s="16">
        <f t="shared" si="16"/>
        <v>0</v>
      </c>
      <c r="H36" s="15">
        <v>0</v>
      </c>
      <c r="I36" s="15">
        <f>+'2022 Combined'!L36</f>
        <v>0</v>
      </c>
      <c r="J36" s="30">
        <f t="shared" si="17"/>
        <v>0</v>
      </c>
      <c r="K36" s="15"/>
      <c r="L36" s="16">
        <f t="shared" si="18"/>
        <v>0</v>
      </c>
      <c r="M36" s="18">
        <f t="shared" si="15"/>
        <v>0</v>
      </c>
      <c r="O36" s="63"/>
      <c r="P36" s="63">
        <v>1935</v>
      </c>
      <c r="Q36" s="14" t="s">
        <v>35</v>
      </c>
      <c r="R36" s="18">
        <f t="shared" si="3"/>
        <v>0</v>
      </c>
      <c r="S36" s="32">
        <v>0</v>
      </c>
      <c r="T36" s="18">
        <f t="shared" si="4"/>
        <v>0</v>
      </c>
      <c r="U36" s="18">
        <f t="shared" si="5"/>
        <v>0</v>
      </c>
      <c r="V36" s="18">
        <f t="shared" si="22"/>
        <v>0</v>
      </c>
      <c r="W36" s="39">
        <f t="shared" si="19"/>
        <v>0</v>
      </c>
      <c r="X36" s="19" t="str">
        <f t="shared" si="20"/>
        <v>-</v>
      </c>
      <c r="Y36" s="18">
        <f t="shared" si="21"/>
        <v>0</v>
      </c>
    </row>
    <row r="37" spans="1:25" x14ac:dyDescent="0.25">
      <c r="A37" s="63"/>
      <c r="B37" s="63">
        <v>1940</v>
      </c>
      <c r="C37" s="14" t="s">
        <v>39</v>
      </c>
      <c r="D37" s="15">
        <f>+'2022 Combined'!G37</f>
        <v>0</v>
      </c>
      <c r="E37" s="15">
        <v>0</v>
      </c>
      <c r="F37" s="15">
        <v>0</v>
      </c>
      <c r="G37" s="16">
        <f t="shared" si="16"/>
        <v>0</v>
      </c>
      <c r="H37" s="15">
        <v>0</v>
      </c>
      <c r="I37" s="15">
        <f>+'2022 Combined'!L37</f>
        <v>0</v>
      </c>
      <c r="J37" s="30">
        <f t="shared" si="17"/>
        <v>0</v>
      </c>
      <c r="K37" s="15"/>
      <c r="L37" s="16">
        <f t="shared" si="18"/>
        <v>0</v>
      </c>
      <c r="M37" s="18">
        <f t="shared" si="15"/>
        <v>0</v>
      </c>
      <c r="O37" s="63"/>
      <c r="P37" s="63">
        <v>1940</v>
      </c>
      <c r="Q37" s="14" t="s">
        <v>39</v>
      </c>
      <c r="R37" s="18">
        <f t="shared" si="3"/>
        <v>0</v>
      </c>
      <c r="S37" s="32">
        <v>0</v>
      </c>
      <c r="T37" s="18">
        <f t="shared" si="4"/>
        <v>0</v>
      </c>
      <c r="U37" s="18">
        <f t="shared" si="5"/>
        <v>0</v>
      </c>
      <c r="V37" s="18">
        <f t="shared" si="22"/>
        <v>0</v>
      </c>
      <c r="W37" s="39">
        <f t="shared" si="19"/>
        <v>0</v>
      </c>
      <c r="X37" s="19" t="str">
        <f t="shared" si="20"/>
        <v>-</v>
      </c>
      <c r="Y37" s="18">
        <f t="shared" si="21"/>
        <v>0</v>
      </c>
    </row>
    <row r="38" spans="1:25" x14ac:dyDescent="0.25">
      <c r="A38" s="63"/>
      <c r="B38" s="63">
        <v>1945</v>
      </c>
      <c r="C38" s="14" t="s">
        <v>40</v>
      </c>
      <c r="D38" s="15">
        <f>+'2022 Combined'!G38</f>
        <v>0</v>
      </c>
      <c r="E38" s="15">
        <v>0</v>
      </c>
      <c r="F38" s="15">
        <v>0</v>
      </c>
      <c r="G38" s="16">
        <f t="shared" si="16"/>
        <v>0</v>
      </c>
      <c r="H38" s="15">
        <v>0</v>
      </c>
      <c r="I38" s="15"/>
      <c r="J38" s="30">
        <f t="shared" si="17"/>
        <v>0</v>
      </c>
      <c r="K38" s="15"/>
      <c r="L38" s="16">
        <f t="shared" si="18"/>
        <v>0</v>
      </c>
      <c r="M38" s="18">
        <f t="shared" si="15"/>
        <v>0</v>
      </c>
      <c r="O38" s="63"/>
      <c r="P38" s="63">
        <v>1945</v>
      </c>
      <c r="Q38" s="14" t="s">
        <v>40</v>
      </c>
      <c r="R38" s="18">
        <f t="shared" si="3"/>
        <v>0</v>
      </c>
      <c r="S38" s="32">
        <v>0</v>
      </c>
      <c r="T38" s="18">
        <f t="shared" si="4"/>
        <v>0</v>
      </c>
      <c r="U38" s="18">
        <f t="shared" si="5"/>
        <v>0</v>
      </c>
      <c r="V38" s="18">
        <f t="shared" si="22"/>
        <v>0</v>
      </c>
      <c r="W38" s="39">
        <f t="shared" si="19"/>
        <v>0</v>
      </c>
      <c r="X38" s="19" t="str">
        <f t="shared" si="20"/>
        <v>-</v>
      </c>
      <c r="Y38" s="18">
        <f t="shared" si="21"/>
        <v>0</v>
      </c>
    </row>
    <row r="39" spans="1:25" x14ac:dyDescent="0.25">
      <c r="A39" s="63"/>
      <c r="B39" s="63">
        <v>1950</v>
      </c>
      <c r="C39" s="14" t="s">
        <v>41</v>
      </c>
      <c r="D39" s="15">
        <f>+'2022 Combined'!G39</f>
        <v>0</v>
      </c>
      <c r="E39" s="15">
        <v>0</v>
      </c>
      <c r="F39" s="15">
        <v>0</v>
      </c>
      <c r="G39" s="16">
        <f t="shared" si="16"/>
        <v>0</v>
      </c>
      <c r="H39" s="15">
        <v>0</v>
      </c>
      <c r="I39" s="15"/>
      <c r="J39" s="30">
        <f t="shared" si="17"/>
        <v>0</v>
      </c>
      <c r="K39" s="15"/>
      <c r="L39" s="16">
        <f t="shared" si="18"/>
        <v>0</v>
      </c>
      <c r="M39" s="18">
        <f t="shared" si="15"/>
        <v>0</v>
      </c>
      <c r="O39" s="63"/>
      <c r="P39" s="63">
        <v>1950</v>
      </c>
      <c r="Q39" s="14" t="s">
        <v>41</v>
      </c>
      <c r="R39" s="18">
        <f t="shared" si="3"/>
        <v>0</v>
      </c>
      <c r="S39" s="32">
        <v>0</v>
      </c>
      <c r="T39" s="18">
        <f t="shared" si="4"/>
        <v>0</v>
      </c>
      <c r="U39" s="18">
        <f t="shared" si="5"/>
        <v>0</v>
      </c>
      <c r="V39" s="18">
        <f t="shared" si="22"/>
        <v>0</v>
      </c>
      <c r="W39" s="39">
        <f t="shared" si="19"/>
        <v>0</v>
      </c>
      <c r="X39" s="19" t="str">
        <f t="shared" si="20"/>
        <v>-</v>
      </c>
      <c r="Y39" s="18">
        <f t="shared" si="21"/>
        <v>0</v>
      </c>
    </row>
    <row r="40" spans="1:25" x14ac:dyDescent="0.25">
      <c r="A40" s="63"/>
      <c r="B40" s="63">
        <v>1955</v>
      </c>
      <c r="C40" s="14" t="s">
        <v>42</v>
      </c>
      <c r="D40" s="15">
        <f>+'2022 Combined'!G40</f>
        <v>0</v>
      </c>
      <c r="E40" s="15">
        <v>0</v>
      </c>
      <c r="F40" s="15">
        <v>0</v>
      </c>
      <c r="G40" s="16">
        <f t="shared" si="16"/>
        <v>0</v>
      </c>
      <c r="H40" s="15">
        <v>0</v>
      </c>
      <c r="I40" s="15"/>
      <c r="J40" s="30">
        <f t="shared" si="17"/>
        <v>0</v>
      </c>
      <c r="K40" s="15"/>
      <c r="L40" s="16">
        <f t="shared" si="18"/>
        <v>0</v>
      </c>
      <c r="M40" s="18">
        <f t="shared" si="15"/>
        <v>0</v>
      </c>
      <c r="O40" s="63"/>
      <c r="P40" s="63">
        <v>1955</v>
      </c>
      <c r="Q40" s="14" t="s">
        <v>42</v>
      </c>
      <c r="R40" s="18">
        <f t="shared" si="3"/>
        <v>0</v>
      </c>
      <c r="S40" s="32">
        <v>0</v>
      </c>
      <c r="T40" s="18">
        <f t="shared" si="4"/>
        <v>0</v>
      </c>
      <c r="U40" s="18">
        <f t="shared" si="5"/>
        <v>0</v>
      </c>
      <c r="V40" s="18">
        <f t="shared" si="22"/>
        <v>0</v>
      </c>
      <c r="W40" s="39">
        <f t="shared" si="19"/>
        <v>0</v>
      </c>
      <c r="X40" s="19" t="str">
        <f t="shared" si="20"/>
        <v>-</v>
      </c>
      <c r="Y40" s="18">
        <f t="shared" si="21"/>
        <v>0</v>
      </c>
    </row>
    <row r="41" spans="1:25" x14ac:dyDescent="0.25">
      <c r="A41" s="63"/>
      <c r="B41" s="63">
        <v>1960</v>
      </c>
      <c r="C41" s="14" t="s">
        <v>43</v>
      </c>
      <c r="D41" s="15">
        <f>+'2022 Combined'!G41</f>
        <v>0</v>
      </c>
      <c r="E41" s="15">
        <v>0</v>
      </c>
      <c r="F41" s="15">
        <v>0</v>
      </c>
      <c r="G41" s="16">
        <f t="shared" si="16"/>
        <v>0</v>
      </c>
      <c r="H41" s="15">
        <v>0</v>
      </c>
      <c r="I41" s="15"/>
      <c r="J41" s="30">
        <f t="shared" si="17"/>
        <v>0</v>
      </c>
      <c r="K41" s="15"/>
      <c r="L41" s="16">
        <f t="shared" si="18"/>
        <v>0</v>
      </c>
      <c r="M41" s="18">
        <f t="shared" si="15"/>
        <v>0</v>
      </c>
      <c r="O41" s="63"/>
      <c r="P41" s="63">
        <v>1960</v>
      </c>
      <c r="Q41" s="14" t="s">
        <v>43</v>
      </c>
      <c r="R41" s="18">
        <f t="shared" si="3"/>
        <v>0</v>
      </c>
      <c r="S41" s="32">
        <v>0</v>
      </c>
      <c r="T41" s="18">
        <f t="shared" si="4"/>
        <v>0</v>
      </c>
      <c r="U41" s="18">
        <f t="shared" si="5"/>
        <v>0</v>
      </c>
      <c r="V41" s="18">
        <f t="shared" si="22"/>
        <v>0</v>
      </c>
      <c r="W41" s="39">
        <f t="shared" si="19"/>
        <v>0</v>
      </c>
      <c r="X41" s="19" t="str">
        <f t="shared" si="20"/>
        <v>-</v>
      </c>
      <c r="Y41" s="18">
        <f t="shared" si="21"/>
        <v>0</v>
      </c>
    </row>
    <row r="42" spans="1:25" x14ac:dyDescent="0.25">
      <c r="A42" s="63"/>
      <c r="B42" s="63">
        <v>1980</v>
      </c>
      <c r="C42" s="14" t="s">
        <v>44</v>
      </c>
      <c r="D42" s="15">
        <f>+'2022 Combined'!G42</f>
        <v>0</v>
      </c>
      <c r="E42" s="15">
        <v>0</v>
      </c>
      <c r="F42" s="15">
        <v>0</v>
      </c>
      <c r="G42" s="16">
        <f t="shared" si="16"/>
        <v>0</v>
      </c>
      <c r="H42" s="15">
        <v>0</v>
      </c>
      <c r="I42" s="15"/>
      <c r="J42" s="30">
        <f t="shared" si="17"/>
        <v>0</v>
      </c>
      <c r="K42" s="15"/>
      <c r="L42" s="16">
        <f t="shared" si="18"/>
        <v>0</v>
      </c>
      <c r="M42" s="18">
        <f t="shared" si="15"/>
        <v>0</v>
      </c>
      <c r="O42" s="63"/>
      <c r="P42" s="63">
        <v>1980</v>
      </c>
      <c r="Q42" s="14" t="s">
        <v>44</v>
      </c>
      <c r="R42" s="18">
        <f t="shared" si="3"/>
        <v>0</v>
      </c>
      <c r="S42" s="32">
        <v>0</v>
      </c>
      <c r="T42" s="18">
        <f t="shared" si="4"/>
        <v>0</v>
      </c>
      <c r="U42" s="18">
        <f t="shared" si="5"/>
        <v>0</v>
      </c>
      <c r="V42" s="18">
        <f t="shared" si="22"/>
        <v>0</v>
      </c>
      <c r="W42" s="39">
        <f t="shared" si="19"/>
        <v>0</v>
      </c>
      <c r="X42" s="19" t="str">
        <f t="shared" si="20"/>
        <v>-</v>
      </c>
      <c r="Y42" s="18">
        <f t="shared" si="21"/>
        <v>0</v>
      </c>
    </row>
    <row r="43" spans="1:25" x14ac:dyDescent="0.25">
      <c r="A43" s="63"/>
      <c r="B43" s="46">
        <v>1995</v>
      </c>
      <c r="C43" s="40" t="s">
        <v>12</v>
      </c>
      <c r="D43" s="15">
        <f>+'2022 Combined'!G43</f>
        <v>0</v>
      </c>
      <c r="E43" s="15">
        <v>0</v>
      </c>
      <c r="F43" s="15">
        <v>0</v>
      </c>
      <c r="G43" s="16">
        <f t="shared" si="16"/>
        <v>0</v>
      </c>
      <c r="H43" s="15">
        <v>0</v>
      </c>
      <c r="I43" s="15"/>
      <c r="J43" s="30">
        <f t="shared" si="17"/>
        <v>0</v>
      </c>
      <c r="K43" s="15"/>
      <c r="L43" s="16">
        <f t="shared" si="18"/>
        <v>0</v>
      </c>
      <c r="M43" s="18">
        <f t="shared" si="15"/>
        <v>0</v>
      </c>
      <c r="O43" s="63"/>
      <c r="P43" s="46">
        <v>1995</v>
      </c>
      <c r="Q43" s="40" t="s">
        <v>12</v>
      </c>
      <c r="R43" s="18">
        <f t="shared" si="3"/>
        <v>0</v>
      </c>
      <c r="S43" s="32">
        <v>0</v>
      </c>
      <c r="T43" s="18">
        <f t="shared" si="4"/>
        <v>0</v>
      </c>
      <c r="U43" s="18">
        <f t="shared" si="5"/>
        <v>0</v>
      </c>
      <c r="V43" s="18">
        <f t="shared" si="22"/>
        <v>0</v>
      </c>
      <c r="W43" s="39">
        <f t="shared" si="19"/>
        <v>0</v>
      </c>
      <c r="X43" s="19" t="str">
        <f t="shared" si="20"/>
        <v>-</v>
      </c>
      <c r="Y43" s="18">
        <f t="shared" si="21"/>
        <v>0</v>
      </c>
    </row>
    <row r="44" spans="1:25" x14ac:dyDescent="0.25">
      <c r="A44" s="47"/>
      <c r="B44" s="48">
        <v>2440</v>
      </c>
      <c r="C44" s="41" t="s">
        <v>57</v>
      </c>
      <c r="D44" s="15">
        <f>+'2022 Combined'!G44</f>
        <v>0</v>
      </c>
      <c r="E44" s="15">
        <v>0</v>
      </c>
      <c r="F44" s="15">
        <v>0</v>
      </c>
      <c r="G44" s="16">
        <f t="shared" si="16"/>
        <v>0</v>
      </c>
      <c r="H44" s="15">
        <v>0</v>
      </c>
      <c r="I44" s="15"/>
      <c r="J44" s="30">
        <f t="shared" si="17"/>
        <v>0</v>
      </c>
      <c r="K44" s="15"/>
      <c r="L44" s="16">
        <f t="shared" si="18"/>
        <v>0</v>
      </c>
      <c r="M44" s="18">
        <f t="shared" si="15"/>
        <v>0</v>
      </c>
      <c r="O44" s="47"/>
      <c r="P44" s="48">
        <v>2440</v>
      </c>
      <c r="Q44" s="41" t="s">
        <v>57</v>
      </c>
      <c r="R44" s="18">
        <f t="shared" si="3"/>
        <v>0</v>
      </c>
      <c r="S44" s="32">
        <v>0</v>
      </c>
      <c r="T44" s="18">
        <f t="shared" si="4"/>
        <v>0</v>
      </c>
      <c r="U44" s="18">
        <f t="shared" si="5"/>
        <v>0</v>
      </c>
      <c r="V44" s="18">
        <f t="shared" si="22"/>
        <v>0</v>
      </c>
      <c r="W44" s="39">
        <f t="shared" si="19"/>
        <v>0</v>
      </c>
      <c r="X44" s="19" t="str">
        <f t="shared" si="20"/>
        <v>-</v>
      </c>
      <c r="Y44" s="18">
        <f t="shared" si="21"/>
        <v>0</v>
      </c>
    </row>
    <row r="45" spans="1:25" x14ac:dyDescent="0.25">
      <c r="A45" s="63"/>
      <c r="B45" s="63"/>
      <c r="C45" s="14"/>
      <c r="D45" s="15">
        <f>+'2022 Combined'!G45</f>
        <v>0</v>
      </c>
      <c r="E45" s="15">
        <v>0</v>
      </c>
      <c r="F45" s="15">
        <v>0</v>
      </c>
      <c r="G45" s="16">
        <f t="shared" si="16"/>
        <v>0</v>
      </c>
      <c r="H45" s="15">
        <v>0</v>
      </c>
      <c r="I45" s="15"/>
      <c r="J45" s="30">
        <f t="shared" si="17"/>
        <v>0</v>
      </c>
      <c r="K45" s="15"/>
      <c r="L45" s="16">
        <f t="shared" si="18"/>
        <v>0</v>
      </c>
      <c r="M45" s="18">
        <f t="shared" si="15"/>
        <v>0</v>
      </c>
      <c r="N45" s="51"/>
      <c r="O45" s="63"/>
      <c r="P45" s="63"/>
      <c r="Q45" s="14"/>
      <c r="R45" s="18">
        <f t="shared" si="3"/>
        <v>0</v>
      </c>
      <c r="S45" s="32">
        <v>0</v>
      </c>
      <c r="T45" s="18">
        <f t="shared" si="4"/>
        <v>0</v>
      </c>
      <c r="U45" s="18">
        <f t="shared" si="5"/>
        <v>0</v>
      </c>
      <c r="V45" s="18">
        <f t="shared" si="22"/>
        <v>0</v>
      </c>
      <c r="W45" s="39">
        <f>H45</f>
        <v>0</v>
      </c>
      <c r="X45" s="19" t="str">
        <f t="shared" si="20"/>
        <v>-</v>
      </c>
      <c r="Y45" s="18">
        <f t="shared" si="21"/>
        <v>0</v>
      </c>
    </row>
    <row r="46" spans="1:25" s="4" customFormat="1" x14ac:dyDescent="0.25">
      <c r="A46" s="49"/>
      <c r="B46" s="49"/>
      <c r="C46" s="20" t="s">
        <v>58</v>
      </c>
      <c r="D46" s="22">
        <f>SUM(D12:D15,D17:D29,D31:D45)</f>
        <v>679732502.79334497</v>
      </c>
      <c r="E46" s="22">
        <f>SUM(E12:E15,E17:E29,E31:E45)</f>
        <v>341332957.10494214</v>
      </c>
      <c r="F46" s="22">
        <f>SUM(F12:F15,F17:F29,F31:F45)</f>
        <v>0</v>
      </c>
      <c r="G46" s="22">
        <f>SUM(G12:G15,G17:G29,G31:G45)</f>
        <v>1021065459.8982871</v>
      </c>
      <c r="H46" s="33"/>
      <c r="I46" s="22">
        <f>SUM(I12:I15,I17:I29,I31:I45)</f>
        <v>5618295.8523257095</v>
      </c>
      <c r="J46" s="22">
        <f>SUM(J12:J15,J17:J29,J31:J45)</f>
        <v>17266441.643217482</v>
      </c>
      <c r="K46" s="22">
        <f>SUM(K12:K15,K17:K29,K31:K45)</f>
        <v>0</v>
      </c>
      <c r="L46" s="22">
        <f>SUM(L12:L15,L17:L29,L31:L45)</f>
        <v>22884737.495543189</v>
      </c>
      <c r="M46" s="22">
        <f>SUM(M12:M15,M17:M29,M31:M45)</f>
        <v>998180722.40274405</v>
      </c>
      <c r="N46" s="52"/>
      <c r="O46" s="49"/>
      <c r="P46" s="49"/>
      <c r="Q46" s="20" t="s">
        <v>77</v>
      </c>
      <c r="R46" s="22">
        <f>SUM(R12:R15,R17:R29,R31:R45)</f>
        <v>679732502.79334497</v>
      </c>
      <c r="S46" s="22">
        <f>SUM(S12:S15,S17:S29,S31:S45)</f>
        <v>0</v>
      </c>
      <c r="T46" s="22">
        <f>SUM(T12:T15,T17:T29,T31:T45)</f>
        <v>679732502.79334497</v>
      </c>
      <c r="U46" s="22">
        <f>SUM(U12:U15,U17:U29,U31:U45)</f>
        <v>341332957.10494214</v>
      </c>
      <c r="V46" s="22">
        <f>SUM(V12:V15,V17:V29,V31:V45)</f>
        <v>856361566.90200162</v>
      </c>
      <c r="W46" s="24"/>
      <c r="X46" s="24"/>
      <c r="Y46" s="22">
        <f>SUM(Y12:Y15,Y17:Y29,Y31:Y44)</f>
        <v>17266441.643217482</v>
      </c>
    </row>
    <row r="47" spans="1:25" x14ac:dyDescent="0.25">
      <c r="A47" s="63"/>
      <c r="B47" s="49">
        <v>2055</v>
      </c>
      <c r="C47" s="20" t="s">
        <v>59</v>
      </c>
      <c r="D47" s="15">
        <f>+'2022 Combined'!G47</f>
        <v>882200226.20665503</v>
      </c>
      <c r="E47" s="15">
        <v>221941048</v>
      </c>
      <c r="F47" s="15">
        <v>-341332957.10494214</v>
      </c>
      <c r="G47" s="16">
        <f t="shared" ref="G47:G48" si="23">SUM(D47:F47)</f>
        <v>762808317.10171294</v>
      </c>
      <c r="H47" s="33"/>
      <c r="I47" s="15"/>
      <c r="J47" s="15"/>
      <c r="K47" s="15"/>
      <c r="L47" s="16">
        <f t="shared" ref="L47:L48" si="24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5">
      <c r="A48" s="63"/>
      <c r="B48" s="49"/>
      <c r="C48" s="20" t="s">
        <v>60</v>
      </c>
      <c r="D48" s="15">
        <f>+'2022 Combined'!G48</f>
        <v>0</v>
      </c>
      <c r="E48" s="15">
        <v>0</v>
      </c>
      <c r="F48" s="15">
        <v>0</v>
      </c>
      <c r="G48" s="16">
        <f t="shared" si="23"/>
        <v>0</v>
      </c>
      <c r="H48" s="33"/>
      <c r="I48" s="15"/>
      <c r="J48" s="15"/>
      <c r="K48" s="15"/>
      <c r="L48" s="16">
        <f t="shared" si="24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5">
      <c r="A49" s="63"/>
      <c r="B49" s="63"/>
      <c r="C49" s="20" t="s">
        <v>61</v>
      </c>
      <c r="D49" s="16">
        <f>SUM(D46:D48)</f>
        <v>1561932729</v>
      </c>
      <c r="E49" s="16">
        <f>SUM(E46:E48)</f>
        <v>563274005.10494208</v>
      </c>
      <c r="F49" s="16">
        <f>SUM(F46:F48)</f>
        <v>-341332957.10494214</v>
      </c>
      <c r="G49" s="16">
        <f>SUM(G46:G48)</f>
        <v>1783873777</v>
      </c>
      <c r="H49" s="33"/>
      <c r="I49" s="16">
        <f>SUM(I46:I48)</f>
        <v>5618295.8523257095</v>
      </c>
      <c r="J49" s="16">
        <f>SUM(J46:J48)</f>
        <v>17266441.643217482</v>
      </c>
      <c r="K49" s="16">
        <f>SUM(K46:K48)</f>
        <v>0</v>
      </c>
      <c r="L49" s="16">
        <f>SUM(L46:L48)</f>
        <v>22884737.495543189</v>
      </c>
      <c r="M49" s="16">
        <f>SUM(M46:M48)</f>
        <v>998180722.40274405</v>
      </c>
      <c r="R49" s="6"/>
      <c r="S49" s="6"/>
      <c r="T49" s="6"/>
      <c r="U49" s="6"/>
      <c r="V49" s="6"/>
      <c r="W49" s="2"/>
      <c r="X49" s="7"/>
      <c r="Y49" s="6"/>
    </row>
    <row r="50" spans="1:25" x14ac:dyDescent="0.25">
      <c r="A50" s="63"/>
      <c r="B50" s="63"/>
      <c r="C50" s="111" t="s">
        <v>62</v>
      </c>
      <c r="D50" s="111"/>
      <c r="E50" s="111"/>
      <c r="F50" s="111"/>
      <c r="G50" s="111"/>
      <c r="H50" s="111"/>
      <c r="I50" s="111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5">
      <c r="A51" s="63"/>
      <c r="B51" s="63"/>
      <c r="C51" s="112" t="s">
        <v>63</v>
      </c>
      <c r="D51" s="112"/>
      <c r="E51" s="112"/>
      <c r="F51" s="112"/>
      <c r="G51" s="112"/>
      <c r="H51" s="112"/>
      <c r="I51" s="112"/>
      <c r="J51" s="16">
        <f>J49+J50</f>
        <v>17266441.643217482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5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5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5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5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5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5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5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6" thickBot="1" x14ac:dyDescent="0.3">
      <c r="D59" s="3"/>
      <c r="E59" s="3"/>
      <c r="F59" s="3"/>
      <c r="G59" s="35" t="s">
        <v>68</v>
      </c>
      <c r="I59" s="3"/>
      <c r="J59" s="27">
        <f>J51+SUM(J54:J58)</f>
        <v>17266441.643217482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6" thickTop="1" x14ac:dyDescent="0.25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5">
      <c r="D62" s="42"/>
      <c r="E62" s="43"/>
      <c r="F62" s="43"/>
      <c r="G62" s="43"/>
      <c r="H62" s="62"/>
      <c r="I62" s="43"/>
      <c r="J62" s="43"/>
    </row>
  </sheetData>
  <mergeCells count="16">
    <mergeCell ref="A2:M2"/>
    <mergeCell ref="D4:E4"/>
    <mergeCell ref="D7:H7"/>
    <mergeCell ref="D9:G9"/>
    <mergeCell ref="I9:L9"/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</mergeCells>
  <pageMargins left="0.7" right="0.7" top="0.75" bottom="0.75" header="0.3" footer="0.3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7C53-D0AF-4E09-A9C4-ABCD3913BC4E}">
  <dimension ref="A2:Y62"/>
  <sheetViews>
    <sheetView showGridLines="0" workbookViewId="0">
      <pane xSplit="3" ySplit="10" topLeftCell="L11" activePane="bottomRight" state="frozen"/>
      <selection activeCell="D16" sqref="D16:M16"/>
      <selection pane="topRight" activeCell="D16" sqref="D16:M16"/>
      <selection pane="bottomLeft" activeCell="D16" sqref="D16:M16"/>
      <selection pane="bottomRight" activeCell="V26" sqref="V26"/>
    </sheetView>
  </sheetViews>
  <sheetFormatPr defaultColWidth="9.109375" defaultRowHeight="12" x14ac:dyDescent="0.25"/>
  <cols>
    <col min="1" max="1" width="4.5546875" style="2" bestFit="1" customWidth="1"/>
    <col min="2" max="2" width="6.44140625" style="2" customWidth="1"/>
    <col min="3" max="3" width="48" style="1" bestFit="1" customWidth="1"/>
    <col min="4" max="4" width="12.88671875" style="1" bestFit="1" customWidth="1"/>
    <col min="5" max="5" width="11.21875" style="1" bestFit="1" customWidth="1"/>
    <col min="6" max="6" width="7.6640625" style="1" bestFit="1" customWidth="1"/>
    <col min="7" max="7" width="12.88671875" style="1" customWidth="1"/>
    <col min="8" max="8" width="5.5546875" style="2" bestFit="1" customWidth="1"/>
    <col min="9" max="9" width="12.88671875" style="1" bestFit="1" customWidth="1"/>
    <col min="10" max="10" width="9" style="1" bestFit="1" customWidth="1"/>
    <col min="11" max="11" width="7.6640625" style="1" bestFit="1" customWidth="1"/>
    <col min="12" max="12" width="12" style="1" bestFit="1" customWidth="1"/>
    <col min="13" max="13" width="11" style="1" bestFit="1" customWidth="1"/>
    <col min="14" max="16" width="9.109375" style="1"/>
    <col min="17" max="17" width="37.5546875" style="1" bestFit="1" customWidth="1"/>
    <col min="18" max="18" width="12.21875" style="1" customWidth="1"/>
    <col min="19" max="19" width="13.44140625" style="1" customWidth="1"/>
    <col min="20" max="20" width="11" style="1" customWidth="1"/>
    <col min="21" max="21" width="10.6640625" style="1" customWidth="1"/>
    <col min="22" max="22" width="11.44140625" style="1" customWidth="1"/>
    <col min="23" max="23" width="9.109375" style="1"/>
    <col min="24" max="24" width="13.109375" style="1" customWidth="1"/>
    <col min="25" max="25" width="11.88671875" style="1" customWidth="1"/>
    <col min="26" max="16384" width="9.109375" style="1"/>
  </cols>
  <sheetData>
    <row r="2" spans="1:25" ht="21" x14ac:dyDescent="0.4">
      <c r="A2" s="106" t="s">
        <v>79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R2" s="53" t="s">
        <v>80</v>
      </c>
      <c r="S2" s="53"/>
      <c r="T2" s="53"/>
      <c r="U2" s="53"/>
      <c r="V2" s="53"/>
      <c r="W2" s="53"/>
      <c r="X2" s="53"/>
      <c r="Y2" s="53"/>
    </row>
    <row r="4" spans="1:25" ht="15.6" x14ac:dyDescent="0.3">
      <c r="D4" s="107" t="s">
        <v>73</v>
      </c>
      <c r="E4" s="107"/>
      <c r="F4" s="45" t="s">
        <v>76</v>
      </c>
      <c r="T4" s="61" t="s">
        <v>73</v>
      </c>
      <c r="U4" s="45" t="str">
        <f>F4</f>
        <v>ASPE</v>
      </c>
    </row>
    <row r="5" spans="1:25" ht="15.6" x14ac:dyDescent="0.3">
      <c r="E5" s="61" t="s">
        <v>74</v>
      </c>
      <c r="F5" s="45">
        <v>2023</v>
      </c>
      <c r="T5" s="61" t="s">
        <v>74</v>
      </c>
      <c r="U5" s="45">
        <f>F5</f>
        <v>2023</v>
      </c>
    </row>
    <row r="7" spans="1:25" x14ac:dyDescent="0.25">
      <c r="D7" s="108"/>
      <c r="E7" s="108"/>
      <c r="F7" s="108"/>
      <c r="G7" s="108"/>
      <c r="H7" s="108"/>
    </row>
    <row r="9" spans="1:25" x14ac:dyDescent="0.25">
      <c r="D9" s="109" t="s">
        <v>7</v>
      </c>
      <c r="E9" s="109"/>
      <c r="F9" s="109"/>
      <c r="G9" s="109"/>
      <c r="I9" s="109" t="s">
        <v>8</v>
      </c>
      <c r="J9" s="109"/>
      <c r="K9" s="109"/>
      <c r="L9" s="109"/>
    </row>
    <row r="10" spans="1:25" s="5" customFormat="1" ht="24" x14ac:dyDescent="0.3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5">
      <c r="A11" s="104" t="s">
        <v>38</v>
      </c>
      <c r="B11" s="104"/>
      <c r="C11" s="104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O11" s="104" t="s">
        <v>38</v>
      </c>
      <c r="P11" s="104"/>
      <c r="Q11" s="104"/>
      <c r="R11" s="59" t="s">
        <v>51</v>
      </c>
      <c r="S11" s="59" t="s">
        <v>52</v>
      </c>
      <c r="T11" s="59" t="s">
        <v>53</v>
      </c>
      <c r="U11" s="59" t="s">
        <v>54</v>
      </c>
      <c r="V11" s="59" t="s">
        <v>85</v>
      </c>
      <c r="W11" s="59" t="s">
        <v>55</v>
      </c>
      <c r="X11" s="59" t="s">
        <v>56</v>
      </c>
      <c r="Y11" s="59" t="s">
        <v>86</v>
      </c>
    </row>
    <row r="12" spans="1:25" hidden="1" x14ac:dyDescent="0.25">
      <c r="A12" s="63"/>
      <c r="B12" s="63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63"/>
      <c r="P12" s="63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5">
      <c r="A13" s="63"/>
      <c r="B13" s="63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63"/>
      <c r="P13" s="63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IF(H13=0,0,V13*X13)</f>
        <v>0</v>
      </c>
    </row>
    <row r="14" spans="1:25" hidden="1" x14ac:dyDescent="0.25">
      <c r="A14" s="63"/>
      <c r="B14" s="63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63"/>
      <c r="P14" s="63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hidden="1" x14ac:dyDescent="0.25">
      <c r="A15" s="63"/>
      <c r="B15" s="63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63"/>
      <c r="P15" s="63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x14ac:dyDescent="0.25">
      <c r="A16" s="104" t="s">
        <v>37</v>
      </c>
      <c r="B16" s="104"/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O16" s="104" t="s">
        <v>37</v>
      </c>
      <c r="P16" s="104"/>
      <c r="Q16" s="104"/>
      <c r="R16" s="59" t="s">
        <v>51</v>
      </c>
      <c r="S16" s="59" t="s">
        <v>52</v>
      </c>
      <c r="T16" s="59" t="s">
        <v>53</v>
      </c>
      <c r="U16" s="59" t="s">
        <v>54</v>
      </c>
      <c r="V16" s="59" t="s">
        <v>85</v>
      </c>
      <c r="W16" s="59" t="s">
        <v>55</v>
      </c>
      <c r="X16" s="59" t="s">
        <v>56</v>
      </c>
      <c r="Y16" s="59" t="s">
        <v>70</v>
      </c>
    </row>
    <row r="17" spans="1:25" x14ac:dyDescent="0.25">
      <c r="A17" s="63"/>
      <c r="B17" s="63">
        <v>1705</v>
      </c>
      <c r="C17" s="14" t="s">
        <v>29</v>
      </c>
      <c r="D17" s="15">
        <f>+'2022 LTPL'!G17</f>
        <v>0</v>
      </c>
      <c r="E17" s="15">
        <v>0</v>
      </c>
      <c r="F17" s="15">
        <v>0</v>
      </c>
      <c r="G17" s="16">
        <f t="shared" ref="G17:G29" si="9">SUM(D17:F17)</f>
        <v>0</v>
      </c>
      <c r="H17" s="38"/>
      <c r="I17" s="32">
        <f>+'2022 LTPL'!L17</f>
        <v>0</v>
      </c>
      <c r="J17" s="30">
        <f t="shared" ref="J17:J29" si="10">Y17</f>
        <v>0</v>
      </c>
      <c r="K17" s="32"/>
      <c r="L17" s="16">
        <f t="shared" ref="L17:L29" si="11">SUM(I17:K17)</f>
        <v>0</v>
      </c>
      <c r="M17" s="18">
        <f t="shared" ref="M17:M22" si="12">G17-L17</f>
        <v>0</v>
      </c>
      <c r="O17" s="63"/>
      <c r="P17" s="63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 t="shared" ref="V17:V20" si="13">T17+U17*8/12</f>
        <v>0</v>
      </c>
      <c r="W17" s="39">
        <f t="shared" ref="W17:W29" si="14">H17</f>
        <v>0</v>
      </c>
      <c r="X17" s="19" t="str">
        <f t="shared" ref="X17:X29" si="15">IF(H17=0,"-",1/W17)</f>
        <v>-</v>
      </c>
      <c r="Y17" s="18">
        <f t="shared" ref="Y17:Y29" si="16">IF(H17=0,0,V17*X17)</f>
        <v>0</v>
      </c>
    </row>
    <row r="18" spans="1:25" x14ac:dyDescent="0.25">
      <c r="A18" s="63"/>
      <c r="B18" s="63">
        <v>1706</v>
      </c>
      <c r="C18" s="14" t="s">
        <v>25</v>
      </c>
      <c r="D18" s="15">
        <f>+'2022 LTPL'!G18</f>
        <v>0</v>
      </c>
      <c r="E18" s="15">
        <v>0</v>
      </c>
      <c r="F18" s="15">
        <v>0</v>
      </c>
      <c r="G18" s="16">
        <f t="shared" si="9"/>
        <v>0</v>
      </c>
      <c r="H18" s="38"/>
      <c r="I18" s="32">
        <f>+'2022 LTPL'!L18</f>
        <v>0</v>
      </c>
      <c r="J18" s="30">
        <f t="shared" si="10"/>
        <v>0</v>
      </c>
      <c r="K18" s="32"/>
      <c r="L18" s="16">
        <f t="shared" si="11"/>
        <v>0</v>
      </c>
      <c r="M18" s="18">
        <f t="shared" si="12"/>
        <v>0</v>
      </c>
      <c r="O18" s="63"/>
      <c r="P18" s="63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si="13"/>
        <v>0</v>
      </c>
      <c r="W18" s="39">
        <f t="shared" si="14"/>
        <v>0</v>
      </c>
      <c r="X18" s="19" t="str">
        <f t="shared" si="15"/>
        <v>-</v>
      </c>
      <c r="Y18" s="18">
        <f t="shared" si="16"/>
        <v>0</v>
      </c>
    </row>
    <row r="19" spans="1:25" x14ac:dyDescent="0.25">
      <c r="A19" s="63"/>
      <c r="B19" s="63">
        <v>1708</v>
      </c>
      <c r="C19" s="14" t="s">
        <v>31</v>
      </c>
      <c r="D19" s="15">
        <f>+'2022 LTPL'!G19</f>
        <v>0</v>
      </c>
      <c r="E19" s="15">
        <v>0</v>
      </c>
      <c r="F19" s="15">
        <v>0</v>
      </c>
      <c r="G19" s="16">
        <f t="shared" si="9"/>
        <v>0</v>
      </c>
      <c r="H19" s="38"/>
      <c r="I19" s="32">
        <f>+'2022 LTPL'!L19</f>
        <v>0</v>
      </c>
      <c r="J19" s="30">
        <f t="shared" si="10"/>
        <v>0</v>
      </c>
      <c r="K19" s="32"/>
      <c r="L19" s="16">
        <f t="shared" si="11"/>
        <v>0</v>
      </c>
      <c r="M19" s="18">
        <f t="shared" si="12"/>
        <v>0</v>
      </c>
      <c r="O19" s="63"/>
      <c r="P19" s="63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3"/>
        <v>0</v>
      </c>
      <c r="W19" s="39">
        <f t="shared" si="14"/>
        <v>0</v>
      </c>
      <c r="X19" s="19" t="str">
        <f t="shared" si="15"/>
        <v>-</v>
      </c>
      <c r="Y19" s="18">
        <f t="shared" si="16"/>
        <v>0</v>
      </c>
    </row>
    <row r="20" spans="1:25" x14ac:dyDescent="0.25">
      <c r="A20" s="63"/>
      <c r="B20" s="63">
        <v>1710</v>
      </c>
      <c r="C20" s="14" t="s">
        <v>26</v>
      </c>
      <c r="D20" s="15">
        <f>+'2022 LTPL'!G20</f>
        <v>0</v>
      </c>
      <c r="E20" s="15">
        <v>0</v>
      </c>
      <c r="F20" s="15">
        <v>0</v>
      </c>
      <c r="G20" s="16">
        <f t="shared" si="9"/>
        <v>0</v>
      </c>
      <c r="H20" s="38"/>
      <c r="I20" s="32">
        <f>+'2022 LTPL'!L20</f>
        <v>0</v>
      </c>
      <c r="J20" s="30">
        <f t="shared" si="10"/>
        <v>0</v>
      </c>
      <c r="K20" s="32"/>
      <c r="L20" s="16">
        <f t="shared" si="11"/>
        <v>0</v>
      </c>
      <c r="M20" s="18">
        <f t="shared" si="12"/>
        <v>0</v>
      </c>
      <c r="O20" s="63"/>
      <c r="P20" s="63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3"/>
        <v>0</v>
      </c>
      <c r="W20" s="39">
        <f t="shared" si="14"/>
        <v>0</v>
      </c>
      <c r="X20" s="19" t="str">
        <f t="shared" si="15"/>
        <v>-</v>
      </c>
      <c r="Y20" s="18">
        <f t="shared" si="16"/>
        <v>0</v>
      </c>
    </row>
    <row r="21" spans="1:25" x14ac:dyDescent="0.25">
      <c r="A21" s="63">
        <v>47</v>
      </c>
      <c r="B21" s="63">
        <v>1715</v>
      </c>
      <c r="C21" s="14" t="s">
        <v>14</v>
      </c>
      <c r="D21" s="15">
        <f>+'2022 LTPL'!G21</f>
        <v>35534357.850341961</v>
      </c>
      <c r="E21" s="15">
        <v>0</v>
      </c>
      <c r="F21" s="15">
        <v>0</v>
      </c>
      <c r="G21" s="16">
        <f t="shared" si="9"/>
        <v>35534357.850341961</v>
      </c>
      <c r="H21" s="38">
        <f>'2023 Combined'!H21</f>
        <v>50</v>
      </c>
      <c r="I21" s="32">
        <f>+'2022 LTPL'!L21</f>
        <v>355343.57850341959</v>
      </c>
      <c r="J21" s="30">
        <f t="shared" si="10"/>
        <v>710687.15700683917</v>
      </c>
      <c r="K21" s="32"/>
      <c r="L21" s="16">
        <f t="shared" si="11"/>
        <v>1066030.7355102587</v>
      </c>
      <c r="M21" s="18">
        <f t="shared" si="12"/>
        <v>34468327.114831701</v>
      </c>
      <c r="O21" s="63">
        <v>47</v>
      </c>
      <c r="P21" s="63">
        <v>1715</v>
      </c>
      <c r="Q21" s="14" t="s">
        <v>14</v>
      </c>
      <c r="R21" s="18">
        <f t="shared" si="2"/>
        <v>35534357.850341961</v>
      </c>
      <c r="S21" s="32">
        <v>0</v>
      </c>
      <c r="T21" s="18">
        <f t="shared" si="3"/>
        <v>35534357.850341961</v>
      </c>
      <c r="U21" s="18">
        <f t="shared" si="4"/>
        <v>0</v>
      </c>
      <c r="V21" s="60">
        <f>T21+U21</f>
        <v>35534357.850341961</v>
      </c>
      <c r="W21" s="39">
        <f t="shared" si="14"/>
        <v>50</v>
      </c>
      <c r="X21" s="19">
        <f t="shared" si="15"/>
        <v>0.02</v>
      </c>
      <c r="Y21" s="18">
        <f t="shared" si="16"/>
        <v>710687.15700683917</v>
      </c>
    </row>
    <row r="22" spans="1:25" x14ac:dyDescent="0.25">
      <c r="A22" s="63">
        <v>47</v>
      </c>
      <c r="B22" s="63" t="s">
        <v>10</v>
      </c>
      <c r="C22" s="14" t="s">
        <v>21</v>
      </c>
      <c r="D22" s="15">
        <f>+'2022 LTPL'!G22</f>
        <v>6234973.2070623366</v>
      </c>
      <c r="E22" s="15">
        <v>0</v>
      </c>
      <c r="F22" s="15">
        <v>0</v>
      </c>
      <c r="G22" s="16">
        <f t="shared" si="9"/>
        <v>6234973.2070623366</v>
      </c>
      <c r="H22" s="38">
        <f>'2023 Combined'!H22</f>
        <v>40</v>
      </c>
      <c r="I22" s="32">
        <f>+'2022 LTPL'!L22</f>
        <v>77937.165088279216</v>
      </c>
      <c r="J22" s="30">
        <f t="shared" si="10"/>
        <v>155874.33017655843</v>
      </c>
      <c r="K22" s="32"/>
      <c r="L22" s="16">
        <f t="shared" si="11"/>
        <v>233811.49526483763</v>
      </c>
      <c r="M22" s="18">
        <f t="shared" si="12"/>
        <v>6001161.7117974991</v>
      </c>
      <c r="O22" s="63">
        <v>47</v>
      </c>
      <c r="P22" s="63" t="s">
        <v>10</v>
      </c>
      <c r="Q22" s="14" t="s">
        <v>21</v>
      </c>
      <c r="R22" s="18">
        <f t="shared" si="2"/>
        <v>6234973.2070623366</v>
      </c>
      <c r="S22" s="32">
        <v>0</v>
      </c>
      <c r="T22" s="18">
        <f t="shared" si="3"/>
        <v>6234973.2070623366</v>
      </c>
      <c r="U22" s="18">
        <f t="shared" si="4"/>
        <v>0</v>
      </c>
      <c r="V22" s="60">
        <f>T22+U22</f>
        <v>6234973.2070623366</v>
      </c>
      <c r="W22" s="39">
        <f t="shared" si="14"/>
        <v>40</v>
      </c>
      <c r="X22" s="19">
        <f t="shared" si="15"/>
        <v>2.5000000000000001E-2</v>
      </c>
      <c r="Y22" s="18">
        <f t="shared" si="16"/>
        <v>155874.33017655843</v>
      </c>
    </row>
    <row r="23" spans="1:25" x14ac:dyDescent="0.25">
      <c r="A23" s="63">
        <v>47</v>
      </c>
      <c r="B23" s="63" t="s">
        <v>11</v>
      </c>
      <c r="C23" s="14" t="s">
        <v>22</v>
      </c>
      <c r="D23" s="15">
        <f>+'2022 LTPL'!G23</f>
        <v>1476085.3434613748</v>
      </c>
      <c r="E23" s="15">
        <v>0</v>
      </c>
      <c r="F23" s="15">
        <v>0</v>
      </c>
      <c r="G23" s="16">
        <f t="shared" si="9"/>
        <v>1476085.3434613748</v>
      </c>
      <c r="H23" s="38">
        <f>'2023 Combined'!H23</f>
        <v>20</v>
      </c>
      <c r="I23" s="32">
        <f>+'2022 LTPL'!L23</f>
        <v>36902.133586534372</v>
      </c>
      <c r="J23" s="30">
        <f t="shared" si="10"/>
        <v>73804.267173068743</v>
      </c>
      <c r="K23" s="32"/>
      <c r="L23" s="16">
        <f t="shared" si="11"/>
        <v>110706.40075960312</v>
      </c>
      <c r="M23" s="18">
        <f>G23-L23</f>
        <v>1365378.9427017716</v>
      </c>
      <c r="O23" s="63">
        <v>47</v>
      </c>
      <c r="P23" s="63" t="s">
        <v>11</v>
      </c>
      <c r="Q23" s="14" t="s">
        <v>22</v>
      </c>
      <c r="R23" s="18">
        <f t="shared" si="2"/>
        <v>1476085.3434613748</v>
      </c>
      <c r="S23" s="32">
        <v>0</v>
      </c>
      <c r="T23" s="18">
        <f t="shared" si="3"/>
        <v>1476085.3434613748</v>
      </c>
      <c r="U23" s="18">
        <f t="shared" si="4"/>
        <v>0</v>
      </c>
      <c r="V23" s="60">
        <f>T23+U23</f>
        <v>1476085.3434613748</v>
      </c>
      <c r="W23" s="39">
        <f t="shared" si="14"/>
        <v>20</v>
      </c>
      <c r="X23" s="19">
        <f t="shared" si="15"/>
        <v>0.05</v>
      </c>
      <c r="Y23" s="18">
        <f t="shared" si="16"/>
        <v>73804.267173068743</v>
      </c>
    </row>
    <row r="24" spans="1:25" x14ac:dyDescent="0.25">
      <c r="A24" s="63">
        <v>47</v>
      </c>
      <c r="B24" s="63">
        <v>1720</v>
      </c>
      <c r="C24" s="14" t="s">
        <v>16</v>
      </c>
      <c r="D24" s="15">
        <f>+'2022 LTPL'!G24</f>
        <v>112980330.86570723</v>
      </c>
      <c r="E24" s="15">
        <v>0</v>
      </c>
      <c r="F24" s="15">
        <v>0</v>
      </c>
      <c r="G24" s="16">
        <f t="shared" si="9"/>
        <v>112980330.86570723</v>
      </c>
      <c r="H24" s="38">
        <f>'2023 Combined'!H24</f>
        <v>60</v>
      </c>
      <c r="I24" s="32">
        <f>+'2022 LTPL'!L24</f>
        <v>941502.75721422688</v>
      </c>
      <c r="J24" s="30">
        <f t="shared" si="10"/>
        <v>1883005.5144284538</v>
      </c>
      <c r="K24" s="32"/>
      <c r="L24" s="16">
        <f t="shared" si="11"/>
        <v>2824508.2716426807</v>
      </c>
      <c r="M24" s="18">
        <f t="shared" ref="M24:M45" si="17">G24-L24</f>
        <v>110155822.59406455</v>
      </c>
      <c r="O24" s="63">
        <v>47</v>
      </c>
      <c r="P24" s="63">
        <v>1720</v>
      </c>
      <c r="Q24" s="14" t="s">
        <v>16</v>
      </c>
      <c r="R24" s="18">
        <f t="shared" si="2"/>
        <v>112980330.86570723</v>
      </c>
      <c r="S24" s="32">
        <v>0</v>
      </c>
      <c r="T24" s="18">
        <f t="shared" si="3"/>
        <v>112980330.86570723</v>
      </c>
      <c r="U24" s="18">
        <f t="shared" si="4"/>
        <v>0</v>
      </c>
      <c r="V24" s="60">
        <f>T24+U24</f>
        <v>112980330.86570723</v>
      </c>
      <c r="W24" s="39">
        <f t="shared" si="14"/>
        <v>60</v>
      </c>
      <c r="X24" s="19">
        <f t="shared" si="15"/>
        <v>1.6666666666666666E-2</v>
      </c>
      <c r="Y24" s="18">
        <f t="shared" si="16"/>
        <v>1883005.5144284538</v>
      </c>
    </row>
    <row r="25" spans="1:25" x14ac:dyDescent="0.25">
      <c r="A25" s="63">
        <v>47</v>
      </c>
      <c r="B25" s="63">
        <v>1725</v>
      </c>
      <c r="C25" s="14" t="s">
        <v>17</v>
      </c>
      <c r="D25" s="15">
        <f>+'2022 LTPL'!G25</f>
        <v>0</v>
      </c>
      <c r="E25" s="15">
        <v>0</v>
      </c>
      <c r="F25" s="15">
        <v>0</v>
      </c>
      <c r="G25" s="16">
        <f t="shared" si="9"/>
        <v>0</v>
      </c>
      <c r="H25" s="38"/>
      <c r="I25" s="32">
        <f>+'2022 LTPL'!L25</f>
        <v>0</v>
      </c>
      <c r="J25" s="30">
        <f t="shared" si="10"/>
        <v>0</v>
      </c>
      <c r="K25" s="32"/>
      <c r="L25" s="16">
        <f t="shared" si="11"/>
        <v>0</v>
      </c>
      <c r="M25" s="18">
        <f t="shared" si="17"/>
        <v>0</v>
      </c>
      <c r="O25" s="63">
        <v>47</v>
      </c>
      <c r="P25" s="63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60">
        <f>T25+U25/2</f>
        <v>0</v>
      </c>
      <c r="W25" s="39">
        <f t="shared" si="14"/>
        <v>0</v>
      </c>
      <c r="X25" s="19" t="str">
        <f t="shared" si="15"/>
        <v>-</v>
      </c>
      <c r="Y25" s="18">
        <f t="shared" si="16"/>
        <v>0</v>
      </c>
    </row>
    <row r="26" spans="1:25" x14ac:dyDescent="0.25">
      <c r="A26" s="63">
        <v>47</v>
      </c>
      <c r="B26" s="63">
        <v>1730</v>
      </c>
      <c r="C26" s="14" t="s">
        <v>18</v>
      </c>
      <c r="D26" s="15">
        <f>+'2022 LTPL'!G26</f>
        <v>133610985.90678059</v>
      </c>
      <c r="E26" s="15">
        <v>0</v>
      </c>
      <c r="F26" s="15">
        <v>0</v>
      </c>
      <c r="G26" s="16">
        <f t="shared" si="9"/>
        <v>133610985.90678059</v>
      </c>
      <c r="H26" s="38">
        <f>'2023 Combined'!H26</f>
        <v>45</v>
      </c>
      <c r="I26" s="32">
        <f>+'2022 LTPL'!L26</f>
        <v>1484566.5100753398</v>
      </c>
      <c r="J26" s="30">
        <f t="shared" si="10"/>
        <v>2969133.0201506796</v>
      </c>
      <c r="K26" s="32"/>
      <c r="L26" s="16">
        <f t="shared" si="11"/>
        <v>4453699.5302260192</v>
      </c>
      <c r="M26" s="18">
        <f t="shared" si="17"/>
        <v>129157286.37655456</v>
      </c>
      <c r="O26" s="63">
        <v>47</v>
      </c>
      <c r="P26" s="63">
        <v>1730</v>
      </c>
      <c r="Q26" s="14" t="s">
        <v>18</v>
      </c>
      <c r="R26" s="18">
        <f t="shared" si="2"/>
        <v>133610985.90678059</v>
      </c>
      <c r="S26" s="32">
        <v>0</v>
      </c>
      <c r="T26" s="18">
        <f t="shared" si="3"/>
        <v>133610985.90678059</v>
      </c>
      <c r="U26" s="18">
        <f t="shared" si="4"/>
        <v>0</v>
      </c>
      <c r="V26" s="60">
        <f>T26+U26</f>
        <v>133610985.90678059</v>
      </c>
      <c r="W26" s="39">
        <f t="shared" si="14"/>
        <v>45</v>
      </c>
      <c r="X26" s="19">
        <f t="shared" si="15"/>
        <v>2.2222222222222223E-2</v>
      </c>
      <c r="Y26" s="18">
        <f t="shared" si="16"/>
        <v>2969133.0201506796</v>
      </c>
    </row>
    <row r="27" spans="1:25" x14ac:dyDescent="0.25">
      <c r="A27" s="63"/>
      <c r="B27" s="63">
        <v>1735</v>
      </c>
      <c r="C27" s="14" t="s">
        <v>19</v>
      </c>
      <c r="D27" s="15">
        <f>+'2022 LTPL'!G27</f>
        <v>0</v>
      </c>
      <c r="E27" s="15">
        <v>0</v>
      </c>
      <c r="F27" s="15">
        <v>0</v>
      </c>
      <c r="G27" s="16">
        <f t="shared" si="9"/>
        <v>0</v>
      </c>
      <c r="H27" s="38"/>
      <c r="I27" s="32">
        <f>+'2022 LTPL'!L27</f>
        <v>0</v>
      </c>
      <c r="J27" s="30">
        <f t="shared" si="10"/>
        <v>0</v>
      </c>
      <c r="K27" s="32"/>
      <c r="L27" s="16">
        <f t="shared" si="11"/>
        <v>0</v>
      </c>
      <c r="M27" s="18">
        <f t="shared" si="17"/>
        <v>0</v>
      </c>
      <c r="O27" s="63"/>
      <c r="P27" s="63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ref="V27:V29" si="18">T27+U27*8/12</f>
        <v>0</v>
      </c>
      <c r="W27" s="39">
        <f t="shared" si="14"/>
        <v>0</v>
      </c>
      <c r="X27" s="19" t="str">
        <f t="shared" si="15"/>
        <v>-</v>
      </c>
      <c r="Y27" s="18">
        <f t="shared" si="16"/>
        <v>0</v>
      </c>
    </row>
    <row r="28" spans="1:25" x14ac:dyDescent="0.25">
      <c r="A28" s="63"/>
      <c r="B28" s="63">
        <v>1740</v>
      </c>
      <c r="C28" s="14" t="s">
        <v>20</v>
      </c>
      <c r="D28" s="15">
        <f>+'2022 LTPL'!G28</f>
        <v>0</v>
      </c>
      <c r="E28" s="15">
        <v>0</v>
      </c>
      <c r="F28" s="15">
        <v>0</v>
      </c>
      <c r="G28" s="16">
        <f t="shared" si="9"/>
        <v>0</v>
      </c>
      <c r="H28" s="38"/>
      <c r="I28" s="32">
        <f>+'2022 LTPL'!L28</f>
        <v>0</v>
      </c>
      <c r="J28" s="30">
        <f t="shared" si="10"/>
        <v>0</v>
      </c>
      <c r="K28" s="32"/>
      <c r="L28" s="16">
        <f t="shared" si="11"/>
        <v>0</v>
      </c>
      <c r="M28" s="18">
        <f t="shared" si="17"/>
        <v>0</v>
      </c>
      <c r="O28" s="63"/>
      <c r="P28" s="63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8"/>
        <v>0</v>
      </c>
      <c r="W28" s="39">
        <f t="shared" si="14"/>
        <v>0</v>
      </c>
      <c r="X28" s="19" t="str">
        <f t="shared" si="15"/>
        <v>-</v>
      </c>
      <c r="Y28" s="18">
        <f t="shared" si="16"/>
        <v>0</v>
      </c>
    </row>
    <row r="29" spans="1:25" x14ac:dyDescent="0.25">
      <c r="A29" s="63"/>
      <c r="B29" s="63">
        <v>1745</v>
      </c>
      <c r="C29" s="14" t="s">
        <v>27</v>
      </c>
      <c r="D29" s="15">
        <f>+'2022 LTPL'!G29</f>
        <v>0</v>
      </c>
      <c r="E29" s="15">
        <v>0</v>
      </c>
      <c r="F29" s="15">
        <v>0</v>
      </c>
      <c r="G29" s="16">
        <f t="shared" si="9"/>
        <v>0</v>
      </c>
      <c r="H29" s="38"/>
      <c r="I29" s="32">
        <f>+'2022 LTPL'!L29</f>
        <v>0</v>
      </c>
      <c r="J29" s="30">
        <f t="shared" si="10"/>
        <v>0</v>
      </c>
      <c r="K29" s="32"/>
      <c r="L29" s="16">
        <f t="shared" si="11"/>
        <v>0</v>
      </c>
      <c r="M29" s="18">
        <f t="shared" si="17"/>
        <v>0</v>
      </c>
      <c r="O29" s="63"/>
      <c r="P29" s="63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8"/>
        <v>0</v>
      </c>
      <c r="W29" s="39">
        <f t="shared" si="14"/>
        <v>0</v>
      </c>
      <c r="X29" s="19" t="str">
        <f t="shared" si="15"/>
        <v>-</v>
      </c>
      <c r="Y29" s="18">
        <f t="shared" si="16"/>
        <v>0</v>
      </c>
    </row>
    <row r="30" spans="1:25" hidden="1" x14ac:dyDescent="0.25">
      <c r="A30" s="104" t="s">
        <v>36</v>
      </c>
      <c r="B30" s="104"/>
      <c r="C30" s="104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104" t="s">
        <v>36</v>
      </c>
      <c r="P30" s="104"/>
      <c r="Q30" s="104"/>
      <c r="R30" s="59" t="s">
        <v>51</v>
      </c>
      <c r="S30" s="59" t="s">
        <v>52</v>
      </c>
      <c r="T30" s="59" t="s">
        <v>53</v>
      </c>
      <c r="U30" s="59" t="s">
        <v>54</v>
      </c>
      <c r="V30" s="59" t="s">
        <v>85</v>
      </c>
      <c r="W30" s="59" t="s">
        <v>55</v>
      </c>
      <c r="X30" s="59" t="s">
        <v>56</v>
      </c>
      <c r="Y30" s="59" t="s">
        <v>86</v>
      </c>
    </row>
    <row r="31" spans="1:25" hidden="1" x14ac:dyDescent="0.25">
      <c r="A31" s="63"/>
      <c r="B31" s="63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9">SUM(D31:F31)</f>
        <v>0</v>
      </c>
      <c r="H31" s="38"/>
      <c r="I31" s="32"/>
      <c r="J31" s="30">
        <f t="shared" ref="J31:J45" si="20">Y31</f>
        <v>0</v>
      </c>
      <c r="K31" s="32"/>
      <c r="L31" s="16">
        <f t="shared" ref="L31:L45" si="21">SUM(I31:K31)</f>
        <v>0</v>
      </c>
      <c r="M31" s="18">
        <f t="shared" si="17"/>
        <v>0</v>
      </c>
      <c r="O31" s="63"/>
      <c r="P31" s="63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2">T31+U31/2</f>
        <v>0</v>
      </c>
      <c r="W31" s="39">
        <f t="shared" ref="W31:W44" si="23">H31</f>
        <v>0</v>
      </c>
      <c r="X31" s="19" t="str">
        <f t="shared" ref="X31:X45" si="24">IF(H31=0,"-",1/W31)</f>
        <v>-</v>
      </c>
      <c r="Y31" s="18">
        <f t="shared" ref="Y31:Y45" si="25">IF(H31=0,0,V31*X31)</f>
        <v>0</v>
      </c>
    </row>
    <row r="32" spans="1:25" hidden="1" x14ac:dyDescent="0.25">
      <c r="A32" s="63">
        <v>10.1</v>
      </c>
      <c r="B32" s="63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9"/>
        <v>0</v>
      </c>
      <c r="H32" s="38"/>
      <c r="I32" s="32"/>
      <c r="J32" s="30">
        <f t="shared" si="20"/>
        <v>0</v>
      </c>
      <c r="K32" s="32"/>
      <c r="L32" s="16">
        <f t="shared" si="21"/>
        <v>0</v>
      </c>
      <c r="M32" s="18">
        <f t="shared" si="17"/>
        <v>0</v>
      </c>
      <c r="O32" s="63">
        <v>10.1</v>
      </c>
      <c r="P32" s="63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2"/>
        <v>0</v>
      </c>
      <c r="W32" s="39">
        <f t="shared" si="23"/>
        <v>0</v>
      </c>
      <c r="X32" s="19" t="str">
        <f t="shared" si="24"/>
        <v>-</v>
      </c>
      <c r="Y32" s="18">
        <f t="shared" si="25"/>
        <v>0</v>
      </c>
    </row>
    <row r="33" spans="1:25" hidden="1" x14ac:dyDescent="0.25">
      <c r="A33" s="63">
        <v>8</v>
      </c>
      <c r="B33" s="63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9"/>
        <v>0</v>
      </c>
      <c r="H33" s="38"/>
      <c r="I33" s="32"/>
      <c r="J33" s="30">
        <f t="shared" si="20"/>
        <v>0</v>
      </c>
      <c r="K33" s="32"/>
      <c r="L33" s="16">
        <f t="shared" si="21"/>
        <v>0</v>
      </c>
      <c r="M33" s="18">
        <f t="shared" si="17"/>
        <v>0</v>
      </c>
      <c r="O33" s="63">
        <v>8</v>
      </c>
      <c r="P33" s="63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2"/>
        <v>0</v>
      </c>
      <c r="W33" s="39">
        <f t="shared" si="23"/>
        <v>0</v>
      </c>
      <c r="X33" s="19" t="str">
        <f t="shared" si="24"/>
        <v>-</v>
      </c>
      <c r="Y33" s="18">
        <f t="shared" si="25"/>
        <v>0</v>
      </c>
    </row>
    <row r="34" spans="1:25" hidden="1" x14ac:dyDescent="0.25">
      <c r="A34" s="63"/>
      <c r="B34" s="63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9"/>
        <v>0</v>
      </c>
      <c r="H34" s="38"/>
      <c r="I34" s="32"/>
      <c r="J34" s="30">
        <f t="shared" si="20"/>
        <v>0</v>
      </c>
      <c r="K34" s="32"/>
      <c r="L34" s="16">
        <f t="shared" si="21"/>
        <v>0</v>
      </c>
      <c r="M34" s="18">
        <f t="shared" si="17"/>
        <v>0</v>
      </c>
      <c r="O34" s="63"/>
      <c r="P34" s="63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2"/>
        <v>0</v>
      </c>
      <c r="W34" s="39">
        <f t="shared" si="23"/>
        <v>0</v>
      </c>
      <c r="X34" s="19" t="str">
        <f t="shared" si="24"/>
        <v>-</v>
      </c>
      <c r="Y34" s="18">
        <f t="shared" si="25"/>
        <v>0</v>
      </c>
    </row>
    <row r="35" spans="1:25" hidden="1" x14ac:dyDescent="0.25">
      <c r="A35" s="63">
        <v>10.1</v>
      </c>
      <c r="B35" s="63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9"/>
        <v>0</v>
      </c>
      <c r="H35" s="38"/>
      <c r="I35" s="32"/>
      <c r="J35" s="30">
        <f t="shared" si="20"/>
        <v>0</v>
      </c>
      <c r="K35" s="32"/>
      <c r="L35" s="16">
        <f t="shared" si="21"/>
        <v>0</v>
      </c>
      <c r="M35" s="18">
        <f t="shared" si="17"/>
        <v>0</v>
      </c>
      <c r="O35" s="63">
        <v>10.1</v>
      </c>
      <c r="P35" s="63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2"/>
        <v>0</v>
      </c>
      <c r="W35" s="39">
        <f t="shared" si="23"/>
        <v>0</v>
      </c>
      <c r="X35" s="19" t="str">
        <f t="shared" si="24"/>
        <v>-</v>
      </c>
      <c r="Y35" s="18">
        <f t="shared" si="25"/>
        <v>0</v>
      </c>
    </row>
    <row r="36" spans="1:25" hidden="1" x14ac:dyDescent="0.25">
      <c r="A36" s="63"/>
      <c r="B36" s="63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9"/>
        <v>0</v>
      </c>
      <c r="H36" s="38"/>
      <c r="I36" s="32"/>
      <c r="J36" s="30">
        <f t="shared" si="20"/>
        <v>0</v>
      </c>
      <c r="K36" s="32"/>
      <c r="L36" s="16">
        <f t="shared" si="21"/>
        <v>0</v>
      </c>
      <c r="M36" s="18">
        <f t="shared" si="17"/>
        <v>0</v>
      </c>
      <c r="O36" s="63"/>
      <c r="P36" s="63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2"/>
        <v>0</v>
      </c>
      <c r="W36" s="39">
        <f t="shared" si="23"/>
        <v>0</v>
      </c>
      <c r="X36" s="19" t="str">
        <f t="shared" si="24"/>
        <v>-</v>
      </c>
      <c r="Y36" s="18">
        <f t="shared" si="25"/>
        <v>0</v>
      </c>
    </row>
    <row r="37" spans="1:25" hidden="1" x14ac:dyDescent="0.25">
      <c r="A37" s="63"/>
      <c r="B37" s="63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9"/>
        <v>0</v>
      </c>
      <c r="H37" s="38"/>
      <c r="I37" s="32"/>
      <c r="J37" s="30">
        <f t="shared" si="20"/>
        <v>0</v>
      </c>
      <c r="K37" s="32"/>
      <c r="L37" s="16">
        <f t="shared" si="21"/>
        <v>0</v>
      </c>
      <c r="M37" s="18">
        <f t="shared" si="17"/>
        <v>0</v>
      </c>
      <c r="O37" s="63"/>
      <c r="P37" s="63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2"/>
        <v>0</v>
      </c>
      <c r="W37" s="39">
        <f t="shared" si="23"/>
        <v>0</v>
      </c>
      <c r="X37" s="19" t="str">
        <f t="shared" si="24"/>
        <v>-</v>
      </c>
      <c r="Y37" s="18">
        <f t="shared" si="25"/>
        <v>0</v>
      </c>
    </row>
    <row r="38" spans="1:25" hidden="1" x14ac:dyDescent="0.25">
      <c r="A38" s="63"/>
      <c r="B38" s="63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9"/>
        <v>0</v>
      </c>
      <c r="H38" s="38"/>
      <c r="I38" s="32"/>
      <c r="J38" s="30">
        <f t="shared" si="20"/>
        <v>0</v>
      </c>
      <c r="K38" s="32"/>
      <c r="L38" s="16">
        <f t="shared" si="21"/>
        <v>0</v>
      </c>
      <c r="M38" s="18">
        <f t="shared" si="17"/>
        <v>0</v>
      </c>
      <c r="O38" s="63"/>
      <c r="P38" s="63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2"/>
        <v>0</v>
      </c>
      <c r="W38" s="39">
        <f t="shared" si="23"/>
        <v>0</v>
      </c>
      <c r="X38" s="19" t="str">
        <f t="shared" si="24"/>
        <v>-</v>
      </c>
      <c r="Y38" s="18">
        <f t="shared" si="25"/>
        <v>0</v>
      </c>
    </row>
    <row r="39" spans="1:25" hidden="1" x14ac:dyDescent="0.25">
      <c r="A39" s="63"/>
      <c r="B39" s="63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9"/>
        <v>0</v>
      </c>
      <c r="H39" s="38"/>
      <c r="I39" s="32"/>
      <c r="J39" s="30">
        <f t="shared" si="20"/>
        <v>0</v>
      </c>
      <c r="K39" s="32"/>
      <c r="L39" s="16">
        <f t="shared" si="21"/>
        <v>0</v>
      </c>
      <c r="M39" s="18">
        <f t="shared" si="17"/>
        <v>0</v>
      </c>
      <c r="O39" s="63"/>
      <c r="P39" s="63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2"/>
        <v>0</v>
      </c>
      <c r="W39" s="39">
        <f t="shared" si="23"/>
        <v>0</v>
      </c>
      <c r="X39" s="19" t="str">
        <f t="shared" si="24"/>
        <v>-</v>
      </c>
      <c r="Y39" s="18">
        <f t="shared" si="25"/>
        <v>0</v>
      </c>
    </row>
    <row r="40" spans="1:25" hidden="1" x14ac:dyDescent="0.25">
      <c r="A40" s="63"/>
      <c r="B40" s="63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9"/>
        <v>0</v>
      </c>
      <c r="H40" s="38"/>
      <c r="I40" s="32"/>
      <c r="J40" s="30">
        <f t="shared" si="20"/>
        <v>0</v>
      </c>
      <c r="K40" s="32"/>
      <c r="L40" s="16">
        <f t="shared" si="21"/>
        <v>0</v>
      </c>
      <c r="M40" s="18">
        <f t="shared" si="17"/>
        <v>0</v>
      </c>
      <c r="O40" s="63"/>
      <c r="P40" s="63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2"/>
        <v>0</v>
      </c>
      <c r="W40" s="39">
        <f t="shared" si="23"/>
        <v>0</v>
      </c>
      <c r="X40" s="19" t="str">
        <f t="shared" si="24"/>
        <v>-</v>
      </c>
      <c r="Y40" s="18">
        <f t="shared" si="25"/>
        <v>0</v>
      </c>
    </row>
    <row r="41" spans="1:25" hidden="1" x14ac:dyDescent="0.25">
      <c r="A41" s="63"/>
      <c r="B41" s="63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9"/>
        <v>0</v>
      </c>
      <c r="H41" s="38"/>
      <c r="I41" s="32"/>
      <c r="J41" s="30">
        <f t="shared" si="20"/>
        <v>0</v>
      </c>
      <c r="K41" s="32"/>
      <c r="L41" s="16">
        <f t="shared" si="21"/>
        <v>0</v>
      </c>
      <c r="M41" s="18">
        <f t="shared" si="17"/>
        <v>0</v>
      </c>
      <c r="O41" s="63"/>
      <c r="P41" s="63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2"/>
        <v>0</v>
      </c>
      <c r="W41" s="39">
        <f t="shared" si="23"/>
        <v>0</v>
      </c>
      <c r="X41" s="19" t="str">
        <f t="shared" si="24"/>
        <v>-</v>
      </c>
      <c r="Y41" s="18">
        <f t="shared" si="25"/>
        <v>0</v>
      </c>
    </row>
    <row r="42" spans="1:25" hidden="1" x14ac:dyDescent="0.25">
      <c r="A42" s="63"/>
      <c r="B42" s="63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9"/>
        <v>0</v>
      </c>
      <c r="H42" s="38"/>
      <c r="I42" s="32"/>
      <c r="J42" s="30">
        <f t="shared" si="20"/>
        <v>0</v>
      </c>
      <c r="K42" s="32"/>
      <c r="L42" s="16">
        <f t="shared" si="21"/>
        <v>0</v>
      </c>
      <c r="M42" s="18">
        <f t="shared" si="17"/>
        <v>0</v>
      </c>
      <c r="O42" s="63"/>
      <c r="P42" s="63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2"/>
        <v>0</v>
      </c>
      <c r="W42" s="39">
        <f t="shared" si="23"/>
        <v>0</v>
      </c>
      <c r="X42" s="19" t="str">
        <f t="shared" si="24"/>
        <v>-</v>
      </c>
      <c r="Y42" s="18">
        <f t="shared" si="25"/>
        <v>0</v>
      </c>
    </row>
    <row r="43" spans="1:25" hidden="1" x14ac:dyDescent="0.25">
      <c r="A43" s="63"/>
      <c r="B43" s="46">
        <v>1995</v>
      </c>
      <c r="C43" s="40" t="s">
        <v>12</v>
      </c>
      <c r="D43" s="15">
        <v>0</v>
      </c>
      <c r="E43" s="15">
        <v>0</v>
      </c>
      <c r="F43" s="15">
        <v>0</v>
      </c>
      <c r="G43" s="16">
        <f t="shared" si="19"/>
        <v>0</v>
      </c>
      <c r="H43" s="38"/>
      <c r="I43" s="32"/>
      <c r="J43" s="30">
        <f t="shared" si="20"/>
        <v>0</v>
      </c>
      <c r="K43" s="32"/>
      <c r="L43" s="16">
        <f t="shared" si="21"/>
        <v>0</v>
      </c>
      <c r="M43" s="18">
        <f t="shared" si="17"/>
        <v>0</v>
      </c>
      <c r="O43" s="63"/>
      <c r="P43" s="46">
        <v>1995</v>
      </c>
      <c r="Q43" s="40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2"/>
        <v>0</v>
      </c>
      <c r="W43" s="39">
        <f t="shared" si="23"/>
        <v>0</v>
      </c>
      <c r="X43" s="19" t="str">
        <f t="shared" si="24"/>
        <v>-</v>
      </c>
      <c r="Y43" s="18">
        <f t="shared" si="25"/>
        <v>0</v>
      </c>
    </row>
    <row r="44" spans="1:25" hidden="1" x14ac:dyDescent="0.25">
      <c r="A44" s="47"/>
      <c r="B44" s="48">
        <v>2440</v>
      </c>
      <c r="C44" s="41" t="s">
        <v>57</v>
      </c>
      <c r="D44" s="15">
        <v>0</v>
      </c>
      <c r="E44" s="15">
        <v>0</v>
      </c>
      <c r="F44" s="15">
        <v>0</v>
      </c>
      <c r="G44" s="16">
        <f t="shared" si="19"/>
        <v>0</v>
      </c>
      <c r="H44" s="38"/>
      <c r="I44" s="32"/>
      <c r="J44" s="30">
        <f t="shared" si="20"/>
        <v>0</v>
      </c>
      <c r="K44" s="32"/>
      <c r="L44" s="16">
        <f t="shared" si="21"/>
        <v>0</v>
      </c>
      <c r="M44" s="18">
        <f t="shared" si="17"/>
        <v>0</v>
      </c>
      <c r="O44" s="47"/>
      <c r="P44" s="48">
        <v>2440</v>
      </c>
      <c r="Q44" s="41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2"/>
        <v>0</v>
      </c>
      <c r="W44" s="39">
        <f t="shared" si="23"/>
        <v>0</v>
      </c>
      <c r="X44" s="19" t="str">
        <f t="shared" si="24"/>
        <v>-</v>
      </c>
      <c r="Y44" s="18">
        <f t="shared" si="25"/>
        <v>0</v>
      </c>
    </row>
    <row r="45" spans="1:25" hidden="1" x14ac:dyDescent="0.25">
      <c r="A45" s="63"/>
      <c r="B45" s="63"/>
      <c r="C45" s="14"/>
      <c r="D45" s="15">
        <v>0</v>
      </c>
      <c r="E45" s="15">
        <v>0</v>
      </c>
      <c r="F45" s="15">
        <v>0</v>
      </c>
      <c r="G45" s="16">
        <f t="shared" si="19"/>
        <v>0</v>
      </c>
      <c r="H45" s="38"/>
      <c r="I45" s="32"/>
      <c r="J45" s="30">
        <f t="shared" si="20"/>
        <v>0</v>
      </c>
      <c r="K45" s="32"/>
      <c r="L45" s="16">
        <f t="shared" si="21"/>
        <v>0</v>
      </c>
      <c r="M45" s="18">
        <f t="shared" si="17"/>
        <v>0</v>
      </c>
      <c r="N45" s="21"/>
      <c r="O45" s="63"/>
      <c r="P45" s="63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2"/>
        <v>0</v>
      </c>
      <c r="W45" s="39">
        <f>H45</f>
        <v>0</v>
      </c>
      <c r="X45" s="19" t="str">
        <f t="shared" si="24"/>
        <v>-</v>
      </c>
      <c r="Y45" s="18">
        <f t="shared" si="25"/>
        <v>0</v>
      </c>
    </row>
    <row r="46" spans="1:25" s="4" customFormat="1" x14ac:dyDescent="0.25">
      <c r="A46" s="49"/>
      <c r="B46" s="49"/>
      <c r="C46" s="20" t="s">
        <v>58</v>
      </c>
      <c r="D46" s="22">
        <f>SUM(D12:D15,D17:D29,D31:D45)</f>
        <v>289836733.17335349</v>
      </c>
      <c r="E46" s="22">
        <f>SUM(E12:E15,E17:E29,E31:E45)</f>
        <v>0</v>
      </c>
      <c r="F46" s="22">
        <f>SUM(F12:F15,F17:F29,F31:F45)</f>
        <v>0</v>
      </c>
      <c r="G46" s="22">
        <f>SUM(G12:G15,G17:G29,G31:G45)</f>
        <v>289836733.17335349</v>
      </c>
      <c r="H46" s="33"/>
      <c r="I46" s="22">
        <f>SUM(I12:I15,I17:I29,I31:I45)</f>
        <v>2896252.1444677999</v>
      </c>
      <c r="J46" s="22">
        <f>SUM(J12:J15,J17:J29,J31:J45)</f>
        <v>5792504.2889355998</v>
      </c>
      <c r="K46" s="22">
        <f>SUM(K12:K15,K17:K29,K31:K45)</f>
        <v>0</v>
      </c>
      <c r="L46" s="22">
        <f>SUM(L12:L15,L17:L29,L31:L45)</f>
        <v>8688756.4334033988</v>
      </c>
      <c r="M46" s="22">
        <f>SUM(M12:M15,M17:M29,M31:M45)</f>
        <v>281147976.73995006</v>
      </c>
      <c r="N46" s="23"/>
      <c r="O46" s="49"/>
      <c r="P46" s="49"/>
      <c r="Q46" s="20" t="s">
        <v>77</v>
      </c>
      <c r="R46" s="22">
        <f>SUM(R12:R15,R17:R29,R31:R45)</f>
        <v>289836733.17335349</v>
      </c>
      <c r="S46" s="22">
        <f>SUM(S12:S15,S17:S29,S31:S45)</f>
        <v>0</v>
      </c>
      <c r="T46" s="22">
        <f>SUM(T12:T15,T17:T29,T31:T45)</f>
        <v>289836733.17335349</v>
      </c>
      <c r="U46" s="22">
        <f>SUM(U12:U15,U17:U29,U31:U45)</f>
        <v>0</v>
      </c>
      <c r="V46" s="22">
        <f>SUM(V12:V15,V17:V29,V31:V45)</f>
        <v>289836733.17335349</v>
      </c>
      <c r="W46" s="24"/>
      <c r="X46" s="24"/>
      <c r="Y46" s="22">
        <f>SUM(Y12:Y15,Y17:Y29,Y31:Y44)</f>
        <v>5792504.2889355998</v>
      </c>
    </row>
    <row r="47" spans="1:25" x14ac:dyDescent="0.25">
      <c r="A47" s="63"/>
      <c r="B47" s="49">
        <v>2055</v>
      </c>
      <c r="C47" s="20" t="s">
        <v>59</v>
      </c>
      <c r="D47" s="15">
        <f>+'2022 LTPL'!G47</f>
        <v>0</v>
      </c>
      <c r="E47" s="15">
        <v>0</v>
      </c>
      <c r="F47" s="15">
        <v>0</v>
      </c>
      <c r="G47" s="16">
        <f t="shared" ref="G47:G48" si="26">SUM(D47:F47)</f>
        <v>0</v>
      </c>
      <c r="H47" s="33"/>
      <c r="I47" s="32"/>
      <c r="J47" s="32"/>
      <c r="K47" s="32"/>
      <c r="L47" s="16">
        <f t="shared" ref="L47:L48" si="27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5">
      <c r="A48" s="63"/>
      <c r="B48" s="49"/>
      <c r="C48" s="20" t="s">
        <v>60</v>
      </c>
      <c r="D48" s="15">
        <f>+'2022 LTPL'!G48</f>
        <v>0</v>
      </c>
      <c r="E48" s="15">
        <v>0</v>
      </c>
      <c r="F48" s="15">
        <v>0</v>
      </c>
      <c r="G48" s="16">
        <f t="shared" si="26"/>
        <v>0</v>
      </c>
      <c r="H48" s="33"/>
      <c r="I48" s="32"/>
      <c r="J48" s="32"/>
      <c r="K48" s="32"/>
      <c r="L48" s="16">
        <f t="shared" si="27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5">
      <c r="A49" s="63"/>
      <c r="B49" s="63"/>
      <c r="C49" s="20" t="s">
        <v>61</v>
      </c>
      <c r="D49" s="16">
        <f>SUM(D46:D48)</f>
        <v>289836733.17335349</v>
      </c>
      <c r="E49" s="16">
        <f>SUM(E46:E48)</f>
        <v>0</v>
      </c>
      <c r="F49" s="16">
        <f>SUM(F46:F48)</f>
        <v>0</v>
      </c>
      <c r="G49" s="16">
        <f>SUM(G46:G48)</f>
        <v>289836733.17335349</v>
      </c>
      <c r="H49" s="33"/>
      <c r="I49" s="16">
        <f>SUM(I46:I48)</f>
        <v>2896252.1444677999</v>
      </c>
      <c r="J49" s="16">
        <f>SUM(J46:J48)</f>
        <v>5792504.2889355998</v>
      </c>
      <c r="K49" s="16">
        <f>SUM(K46:K48)</f>
        <v>0</v>
      </c>
      <c r="L49" s="16">
        <f>SUM(L46:L48)</f>
        <v>8688756.4334033988</v>
      </c>
      <c r="M49" s="16">
        <f>SUM(M46:M48)</f>
        <v>281147976.73995006</v>
      </c>
      <c r="R49" s="6"/>
      <c r="S49" s="6"/>
      <c r="T49" s="6"/>
      <c r="U49" s="6"/>
      <c r="V49" s="6"/>
      <c r="W49" s="2"/>
      <c r="X49" s="7"/>
      <c r="Y49" s="6"/>
    </row>
    <row r="50" spans="1:25" x14ac:dyDescent="0.25">
      <c r="A50" s="63"/>
      <c r="B50" s="63"/>
      <c r="C50" s="111" t="s">
        <v>62</v>
      </c>
      <c r="D50" s="111"/>
      <c r="E50" s="111"/>
      <c r="F50" s="111"/>
      <c r="G50" s="111"/>
      <c r="H50" s="111"/>
      <c r="I50" s="111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5">
      <c r="A51" s="63"/>
      <c r="B51" s="63"/>
      <c r="C51" s="112" t="s">
        <v>63</v>
      </c>
      <c r="D51" s="112"/>
      <c r="E51" s="112"/>
      <c r="F51" s="112"/>
      <c r="G51" s="112"/>
      <c r="H51" s="112"/>
      <c r="I51" s="112"/>
      <c r="J51" s="16">
        <f>J49+J50</f>
        <v>5792504.2889355998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5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5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5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5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5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5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5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6" thickBot="1" x14ac:dyDescent="0.3">
      <c r="D59" s="3"/>
      <c r="E59" s="3"/>
      <c r="F59" s="3"/>
      <c r="G59" s="35" t="s">
        <v>68</v>
      </c>
      <c r="I59" s="3"/>
      <c r="J59" s="27">
        <f>J51+SUM(J54:J58)</f>
        <v>5792504.2889355998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6" thickTop="1" x14ac:dyDescent="0.25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5">
      <c r="D62" s="42"/>
      <c r="E62" s="43"/>
      <c r="F62" s="43"/>
      <c r="G62" s="43"/>
      <c r="H62" s="62"/>
      <c r="I62" s="43"/>
      <c r="J62" s="43"/>
    </row>
  </sheetData>
  <mergeCells count="16">
    <mergeCell ref="A2:M2"/>
    <mergeCell ref="D4:E4"/>
    <mergeCell ref="D7:H7"/>
    <mergeCell ref="D9:G9"/>
    <mergeCell ref="I9:L9"/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E2B0F-D770-4425-8203-6D20E1DFEE10}">
  <dimension ref="A2:Y62"/>
  <sheetViews>
    <sheetView showGridLines="0" workbookViewId="0">
      <pane xSplit="3" ySplit="10" topLeftCell="M11" activePane="bottomRight" state="frozen"/>
      <selection activeCell="D16" sqref="D16:M16"/>
      <selection pane="topRight" activeCell="D16" sqref="D16:M16"/>
      <selection pane="bottomLeft" activeCell="D16" sqref="D16:M16"/>
      <selection pane="bottomRight" activeCell="V16" sqref="V16"/>
    </sheetView>
  </sheetViews>
  <sheetFormatPr defaultColWidth="9.109375" defaultRowHeight="12" x14ac:dyDescent="0.25"/>
  <cols>
    <col min="1" max="1" width="4.5546875" style="2" bestFit="1" customWidth="1"/>
    <col min="2" max="2" width="6.44140625" style="2" customWidth="1"/>
    <col min="3" max="3" width="48" style="1" bestFit="1" customWidth="1"/>
    <col min="4" max="4" width="12.88671875" style="1" bestFit="1" customWidth="1"/>
    <col min="5" max="5" width="12" style="1" bestFit="1" customWidth="1"/>
    <col min="6" max="6" width="7.6640625" style="1" bestFit="1" customWidth="1"/>
    <col min="7" max="7" width="12.88671875" style="1" customWidth="1"/>
    <col min="8" max="8" width="5.5546875" style="2" bestFit="1" customWidth="1"/>
    <col min="9" max="9" width="12.88671875" style="1" bestFit="1" customWidth="1"/>
    <col min="10" max="10" width="9.88671875" style="1" bestFit="1" customWidth="1"/>
    <col min="11" max="11" width="7.6640625" style="1" bestFit="1" customWidth="1"/>
    <col min="12" max="13" width="12" style="1" bestFit="1" customWidth="1"/>
    <col min="14" max="16" width="9.109375" style="1"/>
    <col min="17" max="17" width="37.5546875" style="1" bestFit="1" customWidth="1"/>
    <col min="18" max="18" width="12.21875" style="1" customWidth="1"/>
    <col min="19" max="19" width="13.44140625" style="1" customWidth="1"/>
    <col min="20" max="20" width="11" style="1" customWidth="1"/>
    <col min="21" max="21" width="13.88671875" style="1" customWidth="1"/>
    <col min="22" max="22" width="13.6640625" style="1" customWidth="1"/>
    <col min="23" max="23" width="9.109375" style="1"/>
    <col min="24" max="24" width="13.109375" style="1" customWidth="1"/>
    <col min="25" max="25" width="11.88671875" style="1" customWidth="1"/>
    <col min="26" max="16384" width="9.109375" style="1"/>
  </cols>
  <sheetData>
    <row r="2" spans="1:25" ht="21" x14ac:dyDescent="0.4">
      <c r="A2" s="106" t="s">
        <v>81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R2" s="53" t="s">
        <v>82</v>
      </c>
      <c r="S2" s="53"/>
      <c r="T2" s="53"/>
      <c r="U2" s="53"/>
      <c r="V2" s="53"/>
      <c r="W2" s="53"/>
      <c r="X2" s="53"/>
      <c r="Y2" s="53"/>
    </row>
    <row r="4" spans="1:25" ht="15.6" x14ac:dyDescent="0.3">
      <c r="D4" s="107" t="s">
        <v>73</v>
      </c>
      <c r="E4" s="107"/>
      <c r="F4" s="45" t="s">
        <v>76</v>
      </c>
      <c r="T4" s="61" t="s">
        <v>73</v>
      </c>
      <c r="U4" s="45" t="str">
        <f>F4</f>
        <v>ASPE</v>
      </c>
    </row>
    <row r="5" spans="1:25" ht="15.6" x14ac:dyDescent="0.3">
      <c r="E5" s="61" t="s">
        <v>74</v>
      </c>
      <c r="F5" s="45">
        <v>2023</v>
      </c>
      <c r="T5" s="61" t="s">
        <v>74</v>
      </c>
      <c r="U5" s="45">
        <f>F5</f>
        <v>2023</v>
      </c>
    </row>
    <row r="7" spans="1:25" x14ac:dyDescent="0.25">
      <c r="D7" s="108"/>
      <c r="E7" s="108"/>
      <c r="F7" s="108"/>
      <c r="G7" s="108"/>
      <c r="H7" s="108"/>
    </row>
    <row r="9" spans="1:25" x14ac:dyDescent="0.25">
      <c r="D9" s="109" t="s">
        <v>7</v>
      </c>
      <c r="E9" s="109"/>
      <c r="F9" s="109"/>
      <c r="G9" s="109"/>
      <c r="I9" s="109" t="s">
        <v>8</v>
      </c>
      <c r="J9" s="109"/>
      <c r="K9" s="109"/>
      <c r="L9" s="109"/>
    </row>
    <row r="10" spans="1:25" s="5" customFormat="1" ht="24" x14ac:dyDescent="0.3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5">
      <c r="A11" s="104" t="s">
        <v>38</v>
      </c>
      <c r="B11" s="104"/>
      <c r="C11" s="104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O11" s="104" t="s">
        <v>38</v>
      </c>
      <c r="P11" s="104"/>
      <c r="Q11" s="104"/>
      <c r="R11" s="59" t="s">
        <v>51</v>
      </c>
      <c r="S11" s="59" t="s">
        <v>52</v>
      </c>
      <c r="T11" s="59" t="s">
        <v>53</v>
      </c>
      <c r="U11" s="59" t="s">
        <v>54</v>
      </c>
      <c r="V11" s="59" t="s">
        <v>85</v>
      </c>
      <c r="W11" s="59" t="s">
        <v>55</v>
      </c>
      <c r="X11" s="59" t="s">
        <v>56</v>
      </c>
      <c r="Y11" s="59" t="s">
        <v>86</v>
      </c>
    </row>
    <row r="12" spans="1:25" hidden="1" x14ac:dyDescent="0.25">
      <c r="A12" s="63"/>
      <c r="B12" s="63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63"/>
      <c r="P12" s="63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5">
      <c r="A13" s="63"/>
      <c r="B13" s="63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63"/>
      <c r="P13" s="63">
        <v>1610</v>
      </c>
      <c r="Q13" s="14" t="s">
        <v>9</v>
      </c>
      <c r="R13" s="18">
        <f>D13</f>
        <v>0</v>
      </c>
      <c r="S13" s="32">
        <v>0</v>
      </c>
      <c r="T13" s="18">
        <f t="shared" ref="T13:T45" si="2">R13-S13</f>
        <v>0</v>
      </c>
      <c r="U13" s="18">
        <f>E13</f>
        <v>0</v>
      </c>
      <c r="V13" s="18">
        <f t="shared" ref="V13:V15" si="3">T13+U13/2</f>
        <v>0</v>
      </c>
      <c r="W13" s="39">
        <f>H13</f>
        <v>0</v>
      </c>
      <c r="X13" s="19" t="str">
        <f>IF(H13=0,"-",1/W13)</f>
        <v>-</v>
      </c>
      <c r="Y13" s="18">
        <f>IF(H13=0,0,V13*X13)</f>
        <v>0</v>
      </c>
    </row>
    <row r="14" spans="1:25" hidden="1" x14ac:dyDescent="0.25">
      <c r="A14" s="63"/>
      <c r="B14" s="63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63"/>
      <c r="P14" s="63">
        <v>1611</v>
      </c>
      <c r="Q14" s="14" t="s">
        <v>24</v>
      </c>
      <c r="R14" s="18">
        <f>D14</f>
        <v>0</v>
      </c>
      <c r="S14" s="32">
        <v>0</v>
      </c>
      <c r="T14" s="18">
        <f t="shared" si="2"/>
        <v>0</v>
      </c>
      <c r="U14" s="18">
        <f>E14</f>
        <v>0</v>
      </c>
      <c r="V14" s="18">
        <f t="shared" si="3"/>
        <v>0</v>
      </c>
      <c r="W14" s="39">
        <f>H14</f>
        <v>0</v>
      </c>
      <c r="X14" s="19" t="str">
        <f>IF(H14=0,"-",1/W14)</f>
        <v>-</v>
      </c>
      <c r="Y14" s="18">
        <f>IF(H14=0,0,V14*X14)</f>
        <v>0</v>
      </c>
    </row>
    <row r="15" spans="1:25" hidden="1" x14ac:dyDescent="0.25">
      <c r="A15" s="63"/>
      <c r="B15" s="63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63"/>
      <c r="P15" s="63">
        <v>1612</v>
      </c>
      <c r="Q15" s="14" t="s">
        <v>28</v>
      </c>
      <c r="R15" s="18">
        <f>D15</f>
        <v>0</v>
      </c>
      <c r="S15" s="32">
        <v>0</v>
      </c>
      <c r="T15" s="18">
        <f t="shared" si="2"/>
        <v>0</v>
      </c>
      <c r="U15" s="18">
        <f>E15</f>
        <v>0</v>
      </c>
      <c r="V15" s="18">
        <f t="shared" si="3"/>
        <v>0</v>
      </c>
      <c r="W15" s="39">
        <f>H15</f>
        <v>0</v>
      </c>
      <c r="X15" s="19" t="str">
        <f>IF(H15=0,"-",1/W15)</f>
        <v>-</v>
      </c>
      <c r="Y15" s="18">
        <f>IF(H15=0,0,V15*X15)</f>
        <v>0</v>
      </c>
    </row>
    <row r="16" spans="1:25" ht="24" x14ac:dyDescent="0.25">
      <c r="A16" s="104" t="s">
        <v>37</v>
      </c>
      <c r="B16" s="104"/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O16" s="104" t="s">
        <v>37</v>
      </c>
      <c r="P16" s="104"/>
      <c r="Q16" s="104"/>
      <c r="R16" s="17" t="s">
        <v>51</v>
      </c>
      <c r="S16" s="17" t="s">
        <v>52</v>
      </c>
      <c r="T16" s="17" t="s">
        <v>53</v>
      </c>
      <c r="U16" s="17" t="s">
        <v>54</v>
      </c>
      <c r="V16" s="17" t="s">
        <v>90</v>
      </c>
      <c r="W16" s="17" t="s">
        <v>55</v>
      </c>
      <c r="X16" s="17" t="s">
        <v>56</v>
      </c>
      <c r="Y16" s="17" t="s">
        <v>70</v>
      </c>
    </row>
    <row r="17" spans="1:25" x14ac:dyDescent="0.25">
      <c r="A17" s="63"/>
      <c r="B17" s="63">
        <v>1705</v>
      </c>
      <c r="C17" s="14" t="s">
        <v>29</v>
      </c>
      <c r="D17" s="15">
        <f>+'2022 RCL'!G17</f>
        <v>0</v>
      </c>
      <c r="E17" s="15">
        <v>0</v>
      </c>
      <c r="F17" s="15">
        <v>0</v>
      </c>
      <c r="G17" s="16">
        <f t="shared" ref="G17:G29" si="4">SUM(D17:F17)</f>
        <v>0</v>
      </c>
      <c r="H17" s="38"/>
      <c r="I17" s="32">
        <f>+'2022 RCL'!L17</f>
        <v>0</v>
      </c>
      <c r="J17" s="30">
        <f t="shared" ref="J17:J29" si="5">Y17</f>
        <v>0</v>
      </c>
      <c r="K17" s="32"/>
      <c r="L17" s="16">
        <f t="shared" ref="L17:L29" si="6">SUM(I17:K17)</f>
        <v>0</v>
      </c>
      <c r="M17" s="18">
        <f t="shared" ref="M17:M22" si="7">G17-L17</f>
        <v>0</v>
      </c>
      <c r="O17" s="63"/>
      <c r="P17" s="63">
        <v>1705</v>
      </c>
      <c r="Q17" s="14" t="s">
        <v>29</v>
      </c>
      <c r="R17" s="18">
        <f t="shared" ref="R17:R29" si="8">D17</f>
        <v>0</v>
      </c>
      <c r="S17" s="32">
        <v>0</v>
      </c>
      <c r="T17" s="18">
        <f t="shared" si="2"/>
        <v>0</v>
      </c>
      <c r="U17" s="18">
        <f t="shared" ref="U17:U29" si="9">E17</f>
        <v>0</v>
      </c>
      <c r="V17" s="18">
        <f t="shared" ref="V17:V20" si="10">T17+U17*9/12</f>
        <v>0</v>
      </c>
      <c r="W17" s="39">
        <f t="shared" ref="W17:W29" si="11">H17</f>
        <v>0</v>
      </c>
      <c r="X17" s="19" t="str">
        <f t="shared" ref="X17:X29" si="12">IF(H17=0,"-",1/W17)</f>
        <v>-</v>
      </c>
      <c r="Y17" s="18">
        <f t="shared" ref="Y17:Y29" si="13">IF(H17=0,0,V17*X17)</f>
        <v>0</v>
      </c>
    </row>
    <row r="18" spans="1:25" x14ac:dyDescent="0.25">
      <c r="A18" s="63"/>
      <c r="B18" s="63">
        <v>1706</v>
      </c>
      <c r="C18" s="14" t="s">
        <v>25</v>
      </c>
      <c r="D18" s="15">
        <f>+'2022 RCL'!G18</f>
        <v>0</v>
      </c>
      <c r="E18" s="15">
        <v>0</v>
      </c>
      <c r="F18" s="15">
        <v>0</v>
      </c>
      <c r="G18" s="16">
        <f t="shared" si="4"/>
        <v>0</v>
      </c>
      <c r="H18" s="38"/>
      <c r="I18" s="32">
        <f>+'2022 RCL'!L18</f>
        <v>0</v>
      </c>
      <c r="J18" s="30">
        <f t="shared" si="5"/>
        <v>0</v>
      </c>
      <c r="K18" s="32"/>
      <c r="L18" s="16">
        <f t="shared" si="6"/>
        <v>0</v>
      </c>
      <c r="M18" s="18">
        <f t="shared" si="7"/>
        <v>0</v>
      </c>
      <c r="O18" s="63"/>
      <c r="P18" s="63">
        <v>1706</v>
      </c>
      <c r="Q18" s="14" t="s">
        <v>25</v>
      </c>
      <c r="R18" s="18">
        <f t="shared" si="8"/>
        <v>0</v>
      </c>
      <c r="S18" s="32">
        <v>0</v>
      </c>
      <c r="T18" s="18">
        <f t="shared" si="2"/>
        <v>0</v>
      </c>
      <c r="U18" s="18">
        <f t="shared" si="9"/>
        <v>0</v>
      </c>
      <c r="V18" s="18">
        <f t="shared" si="10"/>
        <v>0</v>
      </c>
      <c r="W18" s="39">
        <f t="shared" si="11"/>
        <v>0</v>
      </c>
      <c r="X18" s="19" t="str">
        <f t="shared" si="12"/>
        <v>-</v>
      </c>
      <c r="Y18" s="18">
        <f t="shared" si="13"/>
        <v>0</v>
      </c>
    </row>
    <row r="19" spans="1:25" x14ac:dyDescent="0.25">
      <c r="A19" s="63"/>
      <c r="B19" s="63">
        <v>1708</v>
      </c>
      <c r="C19" s="14" t="s">
        <v>31</v>
      </c>
      <c r="D19" s="15">
        <f>+'2022 RCL'!G19</f>
        <v>0</v>
      </c>
      <c r="E19" s="15">
        <v>0</v>
      </c>
      <c r="F19" s="15">
        <v>0</v>
      </c>
      <c r="G19" s="16">
        <f t="shared" si="4"/>
        <v>0</v>
      </c>
      <c r="H19" s="38"/>
      <c r="I19" s="32">
        <f>+'2022 RCL'!L19</f>
        <v>0</v>
      </c>
      <c r="J19" s="30">
        <f t="shared" si="5"/>
        <v>0</v>
      </c>
      <c r="K19" s="32"/>
      <c r="L19" s="16">
        <f t="shared" si="6"/>
        <v>0</v>
      </c>
      <c r="M19" s="18">
        <f t="shared" si="7"/>
        <v>0</v>
      </c>
      <c r="O19" s="63"/>
      <c r="P19" s="63">
        <v>1708</v>
      </c>
      <c r="Q19" s="14" t="s">
        <v>31</v>
      </c>
      <c r="R19" s="18">
        <f t="shared" si="8"/>
        <v>0</v>
      </c>
      <c r="S19" s="32">
        <v>0</v>
      </c>
      <c r="T19" s="18">
        <f t="shared" si="2"/>
        <v>0</v>
      </c>
      <c r="U19" s="18">
        <f t="shared" si="9"/>
        <v>0</v>
      </c>
      <c r="V19" s="18">
        <f t="shared" si="10"/>
        <v>0</v>
      </c>
      <c r="W19" s="39">
        <f t="shared" si="11"/>
        <v>0</v>
      </c>
      <c r="X19" s="19" t="str">
        <f t="shared" si="12"/>
        <v>-</v>
      </c>
      <c r="Y19" s="18">
        <f t="shared" si="13"/>
        <v>0</v>
      </c>
    </row>
    <row r="20" spans="1:25" x14ac:dyDescent="0.25">
      <c r="A20" s="63"/>
      <c r="B20" s="63">
        <v>1710</v>
      </c>
      <c r="C20" s="14" t="s">
        <v>26</v>
      </c>
      <c r="D20" s="15">
        <f>+'2022 RCL'!G20</f>
        <v>0</v>
      </c>
      <c r="E20" s="15">
        <v>0</v>
      </c>
      <c r="F20" s="15">
        <v>0</v>
      </c>
      <c r="G20" s="16">
        <f t="shared" si="4"/>
        <v>0</v>
      </c>
      <c r="H20" s="38"/>
      <c r="I20" s="32">
        <f>+'2022 RCL'!L20</f>
        <v>0</v>
      </c>
      <c r="J20" s="30">
        <f t="shared" si="5"/>
        <v>0</v>
      </c>
      <c r="K20" s="32"/>
      <c r="L20" s="16">
        <f t="shared" si="6"/>
        <v>0</v>
      </c>
      <c r="M20" s="18">
        <f t="shared" si="7"/>
        <v>0</v>
      </c>
      <c r="O20" s="63"/>
      <c r="P20" s="63">
        <v>1710</v>
      </c>
      <c r="Q20" s="14" t="s">
        <v>26</v>
      </c>
      <c r="R20" s="18">
        <f t="shared" si="8"/>
        <v>0</v>
      </c>
      <c r="S20" s="32">
        <v>0</v>
      </c>
      <c r="T20" s="18">
        <f t="shared" si="2"/>
        <v>0</v>
      </c>
      <c r="U20" s="18">
        <f t="shared" si="9"/>
        <v>0</v>
      </c>
      <c r="V20" s="18">
        <f t="shared" si="10"/>
        <v>0</v>
      </c>
      <c r="W20" s="39">
        <f t="shared" si="11"/>
        <v>0</v>
      </c>
      <c r="X20" s="19" t="str">
        <f t="shared" si="12"/>
        <v>-</v>
      </c>
      <c r="Y20" s="18">
        <f t="shared" si="13"/>
        <v>0</v>
      </c>
    </row>
    <row r="21" spans="1:25" x14ac:dyDescent="0.25">
      <c r="A21" s="63">
        <v>47</v>
      </c>
      <c r="B21" s="63">
        <v>1715</v>
      </c>
      <c r="C21" s="14" t="s">
        <v>14</v>
      </c>
      <c r="D21" s="15">
        <f>+'2022 RCL'!G21</f>
        <v>65514571.208823182</v>
      </c>
      <c r="E21" s="15">
        <v>81691883.575605273</v>
      </c>
      <c r="F21" s="15">
        <v>0</v>
      </c>
      <c r="G21" s="16">
        <f t="shared" si="4"/>
        <v>147206454.78442845</v>
      </c>
      <c r="H21" s="38">
        <f>'2023 Combined'!H21</f>
        <v>50</v>
      </c>
      <c r="I21" s="32">
        <f>+'2022 RCL'!L21</f>
        <v>471787.32426062867</v>
      </c>
      <c r="J21" s="30">
        <f t="shared" si="5"/>
        <v>2167066.22022238</v>
      </c>
      <c r="K21" s="32"/>
      <c r="L21" s="16">
        <f t="shared" si="6"/>
        <v>2638853.5444830088</v>
      </c>
      <c r="M21" s="18">
        <f t="shared" si="7"/>
        <v>144567601.23994544</v>
      </c>
      <c r="O21" s="63">
        <v>47</v>
      </c>
      <c r="P21" s="63">
        <v>1715</v>
      </c>
      <c r="Q21" s="14" t="s">
        <v>14</v>
      </c>
      <c r="R21" s="18">
        <f t="shared" si="8"/>
        <v>65514571.208823182</v>
      </c>
      <c r="S21" s="32">
        <v>0</v>
      </c>
      <c r="T21" s="18">
        <f t="shared" si="2"/>
        <v>65514571.208823182</v>
      </c>
      <c r="U21" s="18">
        <f t="shared" si="9"/>
        <v>81691883.575605273</v>
      </c>
      <c r="V21" s="18">
        <v>108353311.01111899</v>
      </c>
      <c r="W21" s="39">
        <f t="shared" si="11"/>
        <v>50</v>
      </c>
      <c r="X21" s="19">
        <f t="shared" si="12"/>
        <v>0.02</v>
      </c>
      <c r="Y21" s="18">
        <f t="shared" si="13"/>
        <v>2167066.22022238</v>
      </c>
    </row>
    <row r="22" spans="1:25" x14ac:dyDescent="0.25">
      <c r="A22" s="63">
        <v>47</v>
      </c>
      <c r="B22" s="63" t="s">
        <v>10</v>
      </c>
      <c r="C22" s="14" t="s">
        <v>21</v>
      </c>
      <c r="D22" s="15">
        <f>+'2022 RCL'!G22</f>
        <v>6648460.3691995703</v>
      </c>
      <c r="E22" s="15">
        <v>7435985.3173109023</v>
      </c>
      <c r="F22" s="15">
        <v>0</v>
      </c>
      <c r="G22" s="16">
        <f t="shared" si="4"/>
        <v>14084445.686510473</v>
      </c>
      <c r="H22" s="38">
        <f>'2023 Combined'!H22</f>
        <v>40</v>
      </c>
      <c r="I22" s="32">
        <f>+'2022 RCL'!L22</f>
        <v>62190.618390899966</v>
      </c>
      <c r="J22" s="30">
        <f t="shared" si="5"/>
        <v>266366.79610845121</v>
      </c>
      <c r="K22" s="32"/>
      <c r="L22" s="16">
        <f t="shared" si="6"/>
        <v>328557.41449935117</v>
      </c>
      <c r="M22" s="18">
        <f t="shared" si="7"/>
        <v>13755888.272011122</v>
      </c>
      <c r="O22" s="63">
        <v>47</v>
      </c>
      <c r="P22" s="63" t="s">
        <v>10</v>
      </c>
      <c r="Q22" s="14" t="s">
        <v>21</v>
      </c>
      <c r="R22" s="18">
        <f t="shared" si="8"/>
        <v>6648460.3691995703</v>
      </c>
      <c r="S22" s="32">
        <v>0</v>
      </c>
      <c r="T22" s="18">
        <f t="shared" si="2"/>
        <v>6648460.3691995703</v>
      </c>
      <c r="U22" s="18">
        <f t="shared" si="9"/>
        <v>7435985.3173109023</v>
      </c>
      <c r="V22" s="18">
        <v>10654671.844338048</v>
      </c>
      <c r="W22" s="39">
        <f t="shared" si="11"/>
        <v>40</v>
      </c>
      <c r="X22" s="19">
        <f t="shared" si="12"/>
        <v>2.5000000000000001E-2</v>
      </c>
      <c r="Y22" s="18">
        <f t="shared" si="13"/>
        <v>266366.79610845121</v>
      </c>
    </row>
    <row r="23" spans="1:25" x14ac:dyDescent="0.25">
      <c r="A23" s="63">
        <v>47</v>
      </c>
      <c r="B23" s="63" t="s">
        <v>11</v>
      </c>
      <c r="C23" s="14" t="s">
        <v>22</v>
      </c>
      <c r="D23" s="15">
        <f>+'2022 RCL'!G23</f>
        <v>2881422.8511134181</v>
      </c>
      <c r="E23" s="15">
        <v>3737771.6280490686</v>
      </c>
      <c r="F23" s="15">
        <v>0</v>
      </c>
      <c r="G23" s="16">
        <f t="shared" si="4"/>
        <v>6619194.4791624863</v>
      </c>
      <c r="H23" s="38">
        <f>'2023 Combined'!H23</f>
        <v>20</v>
      </c>
      <c r="I23" s="32">
        <f>+'2022 RCL'!L23</f>
        <v>51044.387488240936</v>
      </c>
      <c r="J23" s="30">
        <f t="shared" si="5"/>
        <v>241610.44979764137</v>
      </c>
      <c r="K23" s="32"/>
      <c r="L23" s="16">
        <f t="shared" si="6"/>
        <v>292654.83728588233</v>
      </c>
      <c r="M23" s="18">
        <f>G23-L23</f>
        <v>6326539.6418766044</v>
      </c>
      <c r="O23" s="63">
        <v>47</v>
      </c>
      <c r="P23" s="63" t="s">
        <v>11</v>
      </c>
      <c r="Q23" s="14" t="s">
        <v>22</v>
      </c>
      <c r="R23" s="18">
        <f t="shared" si="8"/>
        <v>2881422.8511134181</v>
      </c>
      <c r="S23" s="32">
        <v>0</v>
      </c>
      <c r="T23" s="18">
        <f t="shared" si="2"/>
        <v>2881422.8511134181</v>
      </c>
      <c r="U23" s="18">
        <f t="shared" si="9"/>
        <v>3737771.6280490686</v>
      </c>
      <c r="V23" s="18">
        <v>4832208.9959528269</v>
      </c>
      <c r="W23" s="39">
        <f t="shared" si="11"/>
        <v>20</v>
      </c>
      <c r="X23" s="19">
        <f t="shared" si="12"/>
        <v>0.05</v>
      </c>
      <c r="Y23" s="18">
        <f t="shared" si="13"/>
        <v>241610.44979764137</v>
      </c>
    </row>
    <row r="24" spans="1:25" x14ac:dyDescent="0.25">
      <c r="A24" s="63">
        <v>47</v>
      </c>
      <c r="B24" s="63">
        <v>1720</v>
      </c>
      <c r="C24" s="14" t="s">
        <v>16</v>
      </c>
      <c r="D24" s="15">
        <f>+'2022 RCL'!G24</f>
        <v>144859026.46876639</v>
      </c>
      <c r="E24" s="15">
        <v>124167558.68617736</v>
      </c>
      <c r="F24" s="15">
        <v>0</v>
      </c>
      <c r="G24" s="16">
        <f t="shared" si="4"/>
        <v>269026585.15494376</v>
      </c>
      <c r="H24" s="38">
        <f>'2023 Combined'!H24</f>
        <v>60</v>
      </c>
      <c r="I24" s="32">
        <f>+'2022 RCL'!L24</f>
        <v>828355.35041002452</v>
      </c>
      <c r="J24" s="30">
        <f t="shared" si="5"/>
        <v>3500961.1273556617</v>
      </c>
      <c r="K24" s="32"/>
      <c r="L24" s="16">
        <f t="shared" si="6"/>
        <v>4329316.4777656859</v>
      </c>
      <c r="M24" s="18">
        <f t="shared" ref="M24:M45" si="14">G24-L24</f>
        <v>264697268.67717808</v>
      </c>
      <c r="O24" s="63">
        <v>47</v>
      </c>
      <c r="P24" s="63">
        <v>1720</v>
      </c>
      <c r="Q24" s="14" t="s">
        <v>16</v>
      </c>
      <c r="R24" s="18">
        <f t="shared" si="8"/>
        <v>144859026.46876639</v>
      </c>
      <c r="S24" s="32">
        <v>0</v>
      </c>
      <c r="T24" s="18">
        <f t="shared" si="2"/>
        <v>144859026.46876639</v>
      </c>
      <c r="U24" s="18">
        <f t="shared" si="9"/>
        <v>124167558.68617736</v>
      </c>
      <c r="V24" s="18">
        <v>210057667.64133972</v>
      </c>
      <c r="W24" s="39">
        <f t="shared" si="11"/>
        <v>60</v>
      </c>
      <c r="X24" s="19">
        <f t="shared" si="12"/>
        <v>1.6666666666666666E-2</v>
      </c>
      <c r="Y24" s="18">
        <f t="shared" si="13"/>
        <v>3500961.1273556617</v>
      </c>
    </row>
    <row r="25" spans="1:25" x14ac:dyDescent="0.25">
      <c r="A25" s="63">
        <v>47</v>
      </c>
      <c r="B25" s="63">
        <v>1725</v>
      </c>
      <c r="C25" s="14" t="s">
        <v>17</v>
      </c>
      <c r="D25" s="15">
        <f>+'2022 RCL'!G25</f>
        <v>1738229.2096648396</v>
      </c>
      <c r="E25" s="15">
        <v>5873406.7425012914</v>
      </c>
      <c r="F25" s="15">
        <v>0</v>
      </c>
      <c r="G25" s="16">
        <f t="shared" si="4"/>
        <v>7611635.9521661308</v>
      </c>
      <c r="H25" s="38">
        <f>'2023 Combined'!H25</f>
        <v>45</v>
      </c>
      <c r="I25" s="32">
        <f>+'2022 RCL'!L25</f>
        <v>12875.771923443257</v>
      </c>
      <c r="J25" s="30">
        <f t="shared" si="5"/>
        <v>110043.36162640552</v>
      </c>
      <c r="K25" s="32"/>
      <c r="L25" s="16">
        <f t="shared" si="6"/>
        <v>122919.13354984878</v>
      </c>
      <c r="M25" s="18">
        <f t="shared" si="14"/>
        <v>7488716.8186162822</v>
      </c>
      <c r="O25" s="63">
        <v>47</v>
      </c>
      <c r="P25" s="63">
        <v>1725</v>
      </c>
      <c r="Q25" s="14" t="s">
        <v>17</v>
      </c>
      <c r="R25" s="18">
        <f t="shared" si="8"/>
        <v>1738229.2096648396</v>
      </c>
      <c r="S25" s="32">
        <v>0</v>
      </c>
      <c r="T25" s="18">
        <f t="shared" si="2"/>
        <v>1738229.2096648396</v>
      </c>
      <c r="U25" s="18">
        <f t="shared" si="9"/>
        <v>5873406.7425012914</v>
      </c>
      <c r="V25" s="18">
        <v>4951951.2731882483</v>
      </c>
      <c r="W25" s="39">
        <f t="shared" si="11"/>
        <v>45</v>
      </c>
      <c r="X25" s="19">
        <f t="shared" si="12"/>
        <v>2.2222222222222223E-2</v>
      </c>
      <c r="Y25" s="18">
        <f t="shared" si="13"/>
        <v>110043.36162640552</v>
      </c>
    </row>
    <row r="26" spans="1:25" x14ac:dyDescent="0.25">
      <c r="A26" s="63">
        <v>47</v>
      </c>
      <c r="B26" s="63">
        <v>1730</v>
      </c>
      <c r="C26" s="14" t="s">
        <v>18</v>
      </c>
      <c r="D26" s="15">
        <f>+'2022 RCL'!G26</f>
        <v>168034059.51242411</v>
      </c>
      <c r="E26" s="15">
        <v>112724931.15529826</v>
      </c>
      <c r="F26" s="15">
        <v>0</v>
      </c>
      <c r="G26" s="16">
        <f t="shared" si="4"/>
        <v>280758990.66772234</v>
      </c>
      <c r="H26" s="38">
        <f>'2023 Combined'!H26</f>
        <v>45</v>
      </c>
      <c r="I26" s="32">
        <f>+'2022 RCL'!L26</f>
        <v>1273790.2553846722</v>
      </c>
      <c r="J26" s="30">
        <f t="shared" si="5"/>
        <v>5024389.3991713384</v>
      </c>
      <c r="K26" s="32"/>
      <c r="L26" s="16">
        <f t="shared" si="6"/>
        <v>6298179.6545560108</v>
      </c>
      <c r="M26" s="18">
        <f t="shared" si="14"/>
        <v>274460811.01316631</v>
      </c>
      <c r="O26" s="63">
        <v>47</v>
      </c>
      <c r="P26" s="63">
        <v>1730</v>
      </c>
      <c r="Q26" s="14" t="s">
        <v>18</v>
      </c>
      <c r="R26" s="18">
        <f t="shared" si="8"/>
        <v>168034059.51242411</v>
      </c>
      <c r="S26" s="32">
        <v>0</v>
      </c>
      <c r="T26" s="18">
        <f t="shared" si="2"/>
        <v>168034059.51242411</v>
      </c>
      <c r="U26" s="18">
        <f t="shared" si="9"/>
        <v>112724931.15529826</v>
      </c>
      <c r="V26" s="18">
        <v>226097522.9627102</v>
      </c>
      <c r="W26" s="39">
        <f t="shared" si="11"/>
        <v>45</v>
      </c>
      <c r="X26" s="19">
        <f t="shared" si="12"/>
        <v>2.2222222222222223E-2</v>
      </c>
      <c r="Y26" s="18">
        <f t="shared" si="13"/>
        <v>5024389.3991713384</v>
      </c>
    </row>
    <row r="27" spans="1:25" x14ac:dyDescent="0.25">
      <c r="A27" s="63"/>
      <c r="B27" s="63">
        <v>1735</v>
      </c>
      <c r="C27" s="14" t="s">
        <v>19</v>
      </c>
      <c r="D27" s="15">
        <f>+'2022 RCL'!G27</f>
        <v>0</v>
      </c>
      <c r="E27" s="15">
        <v>0</v>
      </c>
      <c r="F27" s="15">
        <v>0</v>
      </c>
      <c r="G27" s="16">
        <f t="shared" si="4"/>
        <v>0</v>
      </c>
      <c r="H27" s="38"/>
      <c r="I27" s="32">
        <f>+'2022 RCL'!L27</f>
        <v>0</v>
      </c>
      <c r="J27" s="30">
        <f t="shared" si="5"/>
        <v>0</v>
      </c>
      <c r="K27" s="32"/>
      <c r="L27" s="16">
        <f t="shared" si="6"/>
        <v>0</v>
      </c>
      <c r="M27" s="18">
        <f t="shared" si="14"/>
        <v>0</v>
      </c>
      <c r="O27" s="63"/>
      <c r="P27" s="63">
        <v>1735</v>
      </c>
      <c r="Q27" s="14" t="s">
        <v>19</v>
      </c>
      <c r="R27" s="18">
        <f t="shared" si="8"/>
        <v>0</v>
      </c>
      <c r="S27" s="32">
        <v>0</v>
      </c>
      <c r="T27" s="18">
        <f t="shared" si="2"/>
        <v>0</v>
      </c>
      <c r="U27" s="18">
        <f t="shared" si="9"/>
        <v>0</v>
      </c>
      <c r="V27" s="18">
        <f t="shared" ref="V27:V29" si="15">T27+U27*9/12</f>
        <v>0</v>
      </c>
      <c r="W27" s="39">
        <f t="shared" si="11"/>
        <v>0</v>
      </c>
      <c r="X27" s="19" t="str">
        <f t="shared" si="12"/>
        <v>-</v>
      </c>
      <c r="Y27" s="18">
        <f t="shared" si="13"/>
        <v>0</v>
      </c>
    </row>
    <row r="28" spans="1:25" x14ac:dyDescent="0.25">
      <c r="A28" s="63"/>
      <c r="B28" s="63">
        <v>1740</v>
      </c>
      <c r="C28" s="14" t="s">
        <v>20</v>
      </c>
      <c r="D28" s="15">
        <f>+'2022 RCL'!G28</f>
        <v>0</v>
      </c>
      <c r="E28" s="15">
        <v>0</v>
      </c>
      <c r="F28" s="15">
        <v>0</v>
      </c>
      <c r="G28" s="16">
        <f t="shared" si="4"/>
        <v>0</v>
      </c>
      <c r="H28" s="38"/>
      <c r="I28" s="32">
        <f>+'2022 RCL'!L28</f>
        <v>0</v>
      </c>
      <c r="J28" s="30">
        <f t="shared" si="5"/>
        <v>0</v>
      </c>
      <c r="K28" s="32"/>
      <c r="L28" s="16">
        <f t="shared" si="6"/>
        <v>0</v>
      </c>
      <c r="M28" s="18">
        <f t="shared" si="14"/>
        <v>0</v>
      </c>
      <c r="O28" s="63"/>
      <c r="P28" s="63">
        <v>1740</v>
      </c>
      <c r="Q28" s="14" t="s">
        <v>20</v>
      </c>
      <c r="R28" s="18">
        <f t="shared" si="8"/>
        <v>0</v>
      </c>
      <c r="S28" s="32">
        <v>0</v>
      </c>
      <c r="T28" s="18">
        <f t="shared" si="2"/>
        <v>0</v>
      </c>
      <c r="U28" s="18">
        <f t="shared" si="9"/>
        <v>0</v>
      </c>
      <c r="V28" s="18">
        <f t="shared" si="15"/>
        <v>0</v>
      </c>
      <c r="W28" s="39">
        <f t="shared" si="11"/>
        <v>0</v>
      </c>
      <c r="X28" s="19" t="str">
        <f t="shared" si="12"/>
        <v>-</v>
      </c>
      <c r="Y28" s="18">
        <f t="shared" si="13"/>
        <v>0</v>
      </c>
    </row>
    <row r="29" spans="1:25" x14ac:dyDescent="0.25">
      <c r="A29" s="63"/>
      <c r="B29" s="63">
        <v>1745</v>
      </c>
      <c r="C29" s="14" t="s">
        <v>27</v>
      </c>
      <c r="D29" s="15">
        <f>+'2022 RCL'!G29</f>
        <v>0</v>
      </c>
      <c r="E29" s="15">
        <v>0</v>
      </c>
      <c r="F29" s="15">
        <v>0</v>
      </c>
      <c r="G29" s="16">
        <f t="shared" si="4"/>
        <v>0</v>
      </c>
      <c r="H29" s="38"/>
      <c r="I29" s="32">
        <f>+'2022 RCL'!L29</f>
        <v>0</v>
      </c>
      <c r="J29" s="30">
        <f t="shared" si="5"/>
        <v>0</v>
      </c>
      <c r="K29" s="32"/>
      <c r="L29" s="16">
        <f t="shared" si="6"/>
        <v>0</v>
      </c>
      <c r="M29" s="18">
        <f t="shared" si="14"/>
        <v>0</v>
      </c>
      <c r="O29" s="63"/>
      <c r="P29" s="63">
        <v>1745</v>
      </c>
      <c r="Q29" s="14" t="s">
        <v>27</v>
      </c>
      <c r="R29" s="18">
        <f t="shared" si="8"/>
        <v>0</v>
      </c>
      <c r="S29" s="32">
        <v>0</v>
      </c>
      <c r="T29" s="18">
        <f t="shared" si="2"/>
        <v>0</v>
      </c>
      <c r="U29" s="18">
        <f t="shared" si="9"/>
        <v>0</v>
      </c>
      <c r="V29" s="18">
        <f t="shared" si="15"/>
        <v>0</v>
      </c>
      <c r="W29" s="39">
        <f t="shared" si="11"/>
        <v>0</v>
      </c>
      <c r="X29" s="19" t="str">
        <f t="shared" si="12"/>
        <v>-</v>
      </c>
      <c r="Y29" s="18">
        <f t="shared" si="13"/>
        <v>0</v>
      </c>
    </row>
    <row r="30" spans="1:25" hidden="1" x14ac:dyDescent="0.25">
      <c r="A30" s="104" t="s">
        <v>36</v>
      </c>
      <c r="B30" s="104"/>
      <c r="C30" s="104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O30" s="104" t="s">
        <v>36</v>
      </c>
      <c r="P30" s="104"/>
      <c r="Q30" s="104"/>
      <c r="R30" s="59" t="s">
        <v>51</v>
      </c>
      <c r="S30" s="59" t="s">
        <v>52</v>
      </c>
      <c r="T30" s="59" t="s">
        <v>53</v>
      </c>
      <c r="U30" s="59" t="s">
        <v>54</v>
      </c>
      <c r="V30" s="59" t="s">
        <v>85</v>
      </c>
      <c r="W30" s="59" t="s">
        <v>55</v>
      </c>
      <c r="X30" s="59" t="s">
        <v>56</v>
      </c>
      <c r="Y30" s="59" t="s">
        <v>86</v>
      </c>
    </row>
    <row r="31" spans="1:25" hidden="1" x14ac:dyDescent="0.25">
      <c r="A31" s="63"/>
      <c r="B31" s="63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6">SUM(D31:F31)</f>
        <v>0</v>
      </c>
      <c r="H31" s="38"/>
      <c r="I31" s="32"/>
      <c r="J31" s="30">
        <f t="shared" ref="J31:J45" si="17">Y31</f>
        <v>0</v>
      </c>
      <c r="K31" s="32"/>
      <c r="L31" s="16">
        <f t="shared" ref="L31:L45" si="18">SUM(I31:K31)</f>
        <v>0</v>
      </c>
      <c r="M31" s="18">
        <f t="shared" si="14"/>
        <v>0</v>
      </c>
      <c r="O31" s="63"/>
      <c r="P31" s="63">
        <v>1905</v>
      </c>
      <c r="Q31" s="14" t="s">
        <v>30</v>
      </c>
      <c r="R31" s="18">
        <f t="shared" ref="R31:R45" si="19">D31</f>
        <v>0</v>
      </c>
      <c r="S31" s="32">
        <v>0</v>
      </c>
      <c r="T31" s="18">
        <f t="shared" si="2"/>
        <v>0</v>
      </c>
      <c r="U31" s="18">
        <f t="shared" ref="U31:U45" si="20">E31</f>
        <v>0</v>
      </c>
      <c r="V31" s="18">
        <f t="shared" ref="V31:V45" si="21">T31+U31/2</f>
        <v>0</v>
      </c>
      <c r="W31" s="39">
        <f t="shared" ref="W31:W45" si="22">H31</f>
        <v>0</v>
      </c>
      <c r="X31" s="19" t="str">
        <f t="shared" ref="X31:X45" si="23">IF(H31=0,"-",1/W31)</f>
        <v>-</v>
      </c>
      <c r="Y31" s="18">
        <f t="shared" ref="Y31:Y45" si="24">IF(H31=0,0,V31*X31)</f>
        <v>0</v>
      </c>
    </row>
    <row r="32" spans="1:25" hidden="1" x14ac:dyDescent="0.25">
      <c r="A32" s="63">
        <v>10.1</v>
      </c>
      <c r="B32" s="63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6"/>
        <v>0</v>
      </c>
      <c r="H32" s="38"/>
      <c r="I32" s="32"/>
      <c r="J32" s="30">
        <f t="shared" si="17"/>
        <v>0</v>
      </c>
      <c r="K32" s="32"/>
      <c r="L32" s="16">
        <f t="shared" si="18"/>
        <v>0</v>
      </c>
      <c r="M32" s="18">
        <f t="shared" si="14"/>
        <v>0</v>
      </c>
      <c r="O32" s="63">
        <v>10.1</v>
      </c>
      <c r="P32" s="63">
        <v>1908</v>
      </c>
      <c r="Q32" s="14" t="s">
        <v>15</v>
      </c>
      <c r="R32" s="18">
        <f t="shared" si="19"/>
        <v>0</v>
      </c>
      <c r="S32" s="32">
        <v>0</v>
      </c>
      <c r="T32" s="18">
        <f t="shared" si="2"/>
        <v>0</v>
      </c>
      <c r="U32" s="18">
        <f t="shared" si="20"/>
        <v>0</v>
      </c>
      <c r="V32" s="18">
        <f t="shared" si="21"/>
        <v>0</v>
      </c>
      <c r="W32" s="39">
        <f t="shared" si="22"/>
        <v>0</v>
      </c>
      <c r="X32" s="19" t="str">
        <f t="shared" si="23"/>
        <v>-</v>
      </c>
      <c r="Y32" s="18">
        <f t="shared" si="24"/>
        <v>0</v>
      </c>
    </row>
    <row r="33" spans="1:25" hidden="1" x14ac:dyDescent="0.25">
      <c r="A33" s="63">
        <v>8</v>
      </c>
      <c r="B33" s="63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6"/>
        <v>0</v>
      </c>
      <c r="H33" s="38"/>
      <c r="I33" s="32"/>
      <c r="J33" s="30">
        <f t="shared" si="17"/>
        <v>0</v>
      </c>
      <c r="K33" s="32"/>
      <c r="L33" s="16">
        <f t="shared" si="18"/>
        <v>0</v>
      </c>
      <c r="M33" s="18">
        <f t="shared" si="14"/>
        <v>0</v>
      </c>
      <c r="O33" s="63">
        <v>8</v>
      </c>
      <c r="P33" s="63">
        <v>1915</v>
      </c>
      <c r="Q33" s="14" t="s">
        <v>32</v>
      </c>
      <c r="R33" s="18">
        <f t="shared" si="19"/>
        <v>0</v>
      </c>
      <c r="S33" s="32">
        <v>0</v>
      </c>
      <c r="T33" s="18">
        <f t="shared" si="2"/>
        <v>0</v>
      </c>
      <c r="U33" s="18">
        <f t="shared" si="20"/>
        <v>0</v>
      </c>
      <c r="V33" s="18">
        <f t="shared" si="21"/>
        <v>0</v>
      </c>
      <c r="W33" s="39">
        <f t="shared" si="22"/>
        <v>0</v>
      </c>
      <c r="X33" s="19" t="str">
        <f t="shared" si="23"/>
        <v>-</v>
      </c>
      <c r="Y33" s="18">
        <f t="shared" si="24"/>
        <v>0</v>
      </c>
    </row>
    <row r="34" spans="1:25" hidden="1" x14ac:dyDescent="0.25">
      <c r="A34" s="63"/>
      <c r="B34" s="63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6"/>
        <v>0</v>
      </c>
      <c r="H34" s="38"/>
      <c r="I34" s="32"/>
      <c r="J34" s="30">
        <f t="shared" si="17"/>
        <v>0</v>
      </c>
      <c r="K34" s="32"/>
      <c r="L34" s="16">
        <f t="shared" si="18"/>
        <v>0</v>
      </c>
      <c r="M34" s="18">
        <f t="shared" si="14"/>
        <v>0</v>
      </c>
      <c r="O34" s="63"/>
      <c r="P34" s="63">
        <v>1920</v>
      </c>
      <c r="Q34" s="14" t="s">
        <v>33</v>
      </c>
      <c r="R34" s="18">
        <f t="shared" si="19"/>
        <v>0</v>
      </c>
      <c r="S34" s="32">
        <v>0</v>
      </c>
      <c r="T34" s="18">
        <f t="shared" si="2"/>
        <v>0</v>
      </c>
      <c r="U34" s="18">
        <f t="shared" si="20"/>
        <v>0</v>
      </c>
      <c r="V34" s="18">
        <f t="shared" si="21"/>
        <v>0</v>
      </c>
      <c r="W34" s="39">
        <f t="shared" si="22"/>
        <v>0</v>
      </c>
      <c r="X34" s="19" t="str">
        <f t="shared" si="23"/>
        <v>-</v>
      </c>
      <c r="Y34" s="18">
        <f t="shared" si="24"/>
        <v>0</v>
      </c>
    </row>
    <row r="35" spans="1:25" hidden="1" x14ac:dyDescent="0.25">
      <c r="A35" s="63">
        <v>10.1</v>
      </c>
      <c r="B35" s="63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6"/>
        <v>0</v>
      </c>
      <c r="H35" s="38"/>
      <c r="I35" s="32"/>
      <c r="J35" s="30">
        <f t="shared" si="17"/>
        <v>0</v>
      </c>
      <c r="K35" s="32"/>
      <c r="L35" s="16">
        <f t="shared" si="18"/>
        <v>0</v>
      </c>
      <c r="M35" s="18">
        <f t="shared" si="14"/>
        <v>0</v>
      </c>
      <c r="O35" s="63">
        <v>10.1</v>
      </c>
      <c r="P35" s="63">
        <v>1930</v>
      </c>
      <c r="Q35" s="14" t="s">
        <v>34</v>
      </c>
      <c r="R35" s="18">
        <f t="shared" si="19"/>
        <v>0</v>
      </c>
      <c r="S35" s="32">
        <v>0</v>
      </c>
      <c r="T35" s="18">
        <f t="shared" si="2"/>
        <v>0</v>
      </c>
      <c r="U35" s="18">
        <f t="shared" si="20"/>
        <v>0</v>
      </c>
      <c r="V35" s="18">
        <f t="shared" si="21"/>
        <v>0</v>
      </c>
      <c r="W35" s="39">
        <f t="shared" si="22"/>
        <v>0</v>
      </c>
      <c r="X35" s="19" t="str">
        <f t="shared" si="23"/>
        <v>-</v>
      </c>
      <c r="Y35" s="18">
        <f t="shared" si="24"/>
        <v>0</v>
      </c>
    </row>
    <row r="36" spans="1:25" hidden="1" x14ac:dyDescent="0.25">
      <c r="A36" s="63"/>
      <c r="B36" s="63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6"/>
        <v>0</v>
      </c>
      <c r="H36" s="38"/>
      <c r="I36" s="32"/>
      <c r="J36" s="30">
        <f t="shared" si="17"/>
        <v>0</v>
      </c>
      <c r="K36" s="32"/>
      <c r="L36" s="16">
        <f t="shared" si="18"/>
        <v>0</v>
      </c>
      <c r="M36" s="18">
        <f t="shared" si="14"/>
        <v>0</v>
      </c>
      <c r="O36" s="63"/>
      <c r="P36" s="63">
        <v>1935</v>
      </c>
      <c r="Q36" s="14" t="s">
        <v>35</v>
      </c>
      <c r="R36" s="18">
        <f t="shared" si="19"/>
        <v>0</v>
      </c>
      <c r="S36" s="32">
        <v>0</v>
      </c>
      <c r="T36" s="18">
        <f t="shared" si="2"/>
        <v>0</v>
      </c>
      <c r="U36" s="18">
        <f t="shared" si="20"/>
        <v>0</v>
      </c>
      <c r="V36" s="18">
        <f t="shared" si="21"/>
        <v>0</v>
      </c>
      <c r="W36" s="39">
        <f t="shared" si="22"/>
        <v>0</v>
      </c>
      <c r="X36" s="19" t="str">
        <f t="shared" si="23"/>
        <v>-</v>
      </c>
      <c r="Y36" s="18">
        <f t="shared" si="24"/>
        <v>0</v>
      </c>
    </row>
    <row r="37" spans="1:25" hidden="1" x14ac:dyDescent="0.25">
      <c r="A37" s="63"/>
      <c r="B37" s="63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6"/>
        <v>0</v>
      </c>
      <c r="H37" s="38"/>
      <c r="I37" s="32"/>
      <c r="J37" s="30">
        <f t="shared" si="17"/>
        <v>0</v>
      </c>
      <c r="K37" s="32"/>
      <c r="L37" s="16">
        <f t="shared" si="18"/>
        <v>0</v>
      </c>
      <c r="M37" s="18">
        <f t="shared" si="14"/>
        <v>0</v>
      </c>
      <c r="O37" s="63"/>
      <c r="P37" s="63">
        <v>1940</v>
      </c>
      <c r="Q37" s="14" t="s">
        <v>39</v>
      </c>
      <c r="R37" s="18">
        <f t="shared" si="19"/>
        <v>0</v>
      </c>
      <c r="S37" s="32">
        <v>0</v>
      </c>
      <c r="T37" s="18">
        <f t="shared" si="2"/>
        <v>0</v>
      </c>
      <c r="U37" s="18">
        <f t="shared" si="20"/>
        <v>0</v>
      </c>
      <c r="V37" s="18">
        <f t="shared" si="21"/>
        <v>0</v>
      </c>
      <c r="W37" s="39">
        <f t="shared" si="22"/>
        <v>0</v>
      </c>
      <c r="X37" s="19" t="str">
        <f t="shared" si="23"/>
        <v>-</v>
      </c>
      <c r="Y37" s="18">
        <f t="shared" si="24"/>
        <v>0</v>
      </c>
    </row>
    <row r="38" spans="1:25" hidden="1" x14ac:dyDescent="0.25">
      <c r="A38" s="63"/>
      <c r="B38" s="63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6"/>
        <v>0</v>
      </c>
      <c r="H38" s="38"/>
      <c r="I38" s="32"/>
      <c r="J38" s="30">
        <f t="shared" si="17"/>
        <v>0</v>
      </c>
      <c r="K38" s="32"/>
      <c r="L38" s="16">
        <f t="shared" si="18"/>
        <v>0</v>
      </c>
      <c r="M38" s="18">
        <f t="shared" si="14"/>
        <v>0</v>
      </c>
      <c r="O38" s="63"/>
      <c r="P38" s="63">
        <v>1945</v>
      </c>
      <c r="Q38" s="14" t="s">
        <v>40</v>
      </c>
      <c r="R38" s="18">
        <f t="shared" si="19"/>
        <v>0</v>
      </c>
      <c r="S38" s="32">
        <v>0</v>
      </c>
      <c r="T38" s="18">
        <f t="shared" si="2"/>
        <v>0</v>
      </c>
      <c r="U38" s="18">
        <f t="shared" si="20"/>
        <v>0</v>
      </c>
      <c r="V38" s="18">
        <f t="shared" si="21"/>
        <v>0</v>
      </c>
      <c r="W38" s="39">
        <f t="shared" si="22"/>
        <v>0</v>
      </c>
      <c r="X38" s="19" t="str">
        <f t="shared" si="23"/>
        <v>-</v>
      </c>
      <c r="Y38" s="18">
        <f t="shared" si="24"/>
        <v>0</v>
      </c>
    </row>
    <row r="39" spans="1:25" hidden="1" x14ac:dyDescent="0.25">
      <c r="A39" s="63"/>
      <c r="B39" s="63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6"/>
        <v>0</v>
      </c>
      <c r="H39" s="38"/>
      <c r="I39" s="32"/>
      <c r="J39" s="30">
        <f t="shared" si="17"/>
        <v>0</v>
      </c>
      <c r="K39" s="32"/>
      <c r="L39" s="16">
        <f t="shared" si="18"/>
        <v>0</v>
      </c>
      <c r="M39" s="18">
        <f t="shared" si="14"/>
        <v>0</v>
      </c>
      <c r="O39" s="63"/>
      <c r="P39" s="63">
        <v>1950</v>
      </c>
      <c r="Q39" s="14" t="s">
        <v>41</v>
      </c>
      <c r="R39" s="18">
        <f t="shared" si="19"/>
        <v>0</v>
      </c>
      <c r="S39" s="32">
        <v>0</v>
      </c>
      <c r="T39" s="18">
        <f t="shared" si="2"/>
        <v>0</v>
      </c>
      <c r="U39" s="18">
        <f t="shared" si="20"/>
        <v>0</v>
      </c>
      <c r="V39" s="18">
        <f t="shared" si="21"/>
        <v>0</v>
      </c>
      <c r="W39" s="39">
        <f t="shared" si="22"/>
        <v>0</v>
      </c>
      <c r="X39" s="19" t="str">
        <f t="shared" si="23"/>
        <v>-</v>
      </c>
      <c r="Y39" s="18">
        <f t="shared" si="24"/>
        <v>0</v>
      </c>
    </row>
    <row r="40" spans="1:25" hidden="1" x14ac:dyDescent="0.25">
      <c r="A40" s="63"/>
      <c r="B40" s="63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6"/>
        <v>0</v>
      </c>
      <c r="H40" s="38"/>
      <c r="I40" s="32"/>
      <c r="J40" s="30">
        <f t="shared" si="17"/>
        <v>0</v>
      </c>
      <c r="K40" s="32"/>
      <c r="L40" s="16">
        <f t="shared" si="18"/>
        <v>0</v>
      </c>
      <c r="M40" s="18">
        <f t="shared" si="14"/>
        <v>0</v>
      </c>
      <c r="O40" s="63"/>
      <c r="P40" s="63">
        <v>1955</v>
      </c>
      <c r="Q40" s="14" t="s">
        <v>42</v>
      </c>
      <c r="R40" s="18">
        <f t="shared" si="19"/>
        <v>0</v>
      </c>
      <c r="S40" s="32">
        <v>0</v>
      </c>
      <c r="T40" s="18">
        <f t="shared" si="2"/>
        <v>0</v>
      </c>
      <c r="U40" s="18">
        <f t="shared" si="20"/>
        <v>0</v>
      </c>
      <c r="V40" s="18">
        <f t="shared" si="21"/>
        <v>0</v>
      </c>
      <c r="W40" s="39">
        <f t="shared" si="22"/>
        <v>0</v>
      </c>
      <c r="X40" s="19" t="str">
        <f t="shared" si="23"/>
        <v>-</v>
      </c>
      <c r="Y40" s="18">
        <f t="shared" si="24"/>
        <v>0</v>
      </c>
    </row>
    <row r="41" spans="1:25" hidden="1" x14ac:dyDescent="0.25">
      <c r="A41" s="63"/>
      <c r="B41" s="63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6"/>
        <v>0</v>
      </c>
      <c r="H41" s="38"/>
      <c r="I41" s="32"/>
      <c r="J41" s="30">
        <f t="shared" si="17"/>
        <v>0</v>
      </c>
      <c r="K41" s="32"/>
      <c r="L41" s="16">
        <f t="shared" si="18"/>
        <v>0</v>
      </c>
      <c r="M41" s="18">
        <f t="shared" si="14"/>
        <v>0</v>
      </c>
      <c r="O41" s="63"/>
      <c r="P41" s="63">
        <v>1960</v>
      </c>
      <c r="Q41" s="14" t="s">
        <v>43</v>
      </c>
      <c r="R41" s="18">
        <f t="shared" si="19"/>
        <v>0</v>
      </c>
      <c r="S41" s="32">
        <v>0</v>
      </c>
      <c r="T41" s="18">
        <f t="shared" si="2"/>
        <v>0</v>
      </c>
      <c r="U41" s="18">
        <f t="shared" si="20"/>
        <v>0</v>
      </c>
      <c r="V41" s="18">
        <f t="shared" si="21"/>
        <v>0</v>
      </c>
      <c r="W41" s="39">
        <f t="shared" si="22"/>
        <v>0</v>
      </c>
      <c r="X41" s="19" t="str">
        <f t="shared" si="23"/>
        <v>-</v>
      </c>
      <c r="Y41" s="18">
        <f t="shared" si="24"/>
        <v>0</v>
      </c>
    </row>
    <row r="42" spans="1:25" hidden="1" x14ac:dyDescent="0.25">
      <c r="A42" s="63"/>
      <c r="B42" s="63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6"/>
        <v>0</v>
      </c>
      <c r="H42" s="38"/>
      <c r="I42" s="32"/>
      <c r="J42" s="30">
        <f t="shared" si="17"/>
        <v>0</v>
      </c>
      <c r="K42" s="32"/>
      <c r="L42" s="16">
        <f t="shared" si="18"/>
        <v>0</v>
      </c>
      <c r="M42" s="18">
        <f t="shared" si="14"/>
        <v>0</v>
      </c>
      <c r="O42" s="63"/>
      <c r="P42" s="63">
        <v>1980</v>
      </c>
      <c r="Q42" s="14" t="s">
        <v>44</v>
      </c>
      <c r="R42" s="18">
        <f t="shared" si="19"/>
        <v>0</v>
      </c>
      <c r="S42" s="32">
        <v>0</v>
      </c>
      <c r="T42" s="18">
        <f t="shared" si="2"/>
        <v>0</v>
      </c>
      <c r="U42" s="18">
        <f t="shared" si="20"/>
        <v>0</v>
      </c>
      <c r="V42" s="18">
        <f t="shared" si="21"/>
        <v>0</v>
      </c>
      <c r="W42" s="39">
        <f t="shared" si="22"/>
        <v>0</v>
      </c>
      <c r="X42" s="19" t="str">
        <f t="shared" si="23"/>
        <v>-</v>
      </c>
      <c r="Y42" s="18">
        <f t="shared" si="24"/>
        <v>0</v>
      </c>
    </row>
    <row r="43" spans="1:25" hidden="1" x14ac:dyDescent="0.25">
      <c r="A43" s="63"/>
      <c r="B43" s="46">
        <v>1995</v>
      </c>
      <c r="C43" s="40" t="s">
        <v>12</v>
      </c>
      <c r="D43" s="15">
        <v>0</v>
      </c>
      <c r="E43" s="15">
        <v>0</v>
      </c>
      <c r="F43" s="15">
        <v>0</v>
      </c>
      <c r="G43" s="16">
        <f t="shared" si="16"/>
        <v>0</v>
      </c>
      <c r="H43" s="38"/>
      <c r="I43" s="32"/>
      <c r="J43" s="30">
        <f t="shared" si="17"/>
        <v>0</v>
      </c>
      <c r="K43" s="32"/>
      <c r="L43" s="16">
        <f t="shared" si="18"/>
        <v>0</v>
      </c>
      <c r="M43" s="18">
        <f t="shared" si="14"/>
        <v>0</v>
      </c>
      <c r="O43" s="63"/>
      <c r="P43" s="46">
        <v>1995</v>
      </c>
      <c r="Q43" s="40" t="s">
        <v>12</v>
      </c>
      <c r="R43" s="18">
        <f t="shared" si="19"/>
        <v>0</v>
      </c>
      <c r="S43" s="32">
        <v>0</v>
      </c>
      <c r="T43" s="18">
        <f t="shared" si="2"/>
        <v>0</v>
      </c>
      <c r="U43" s="18">
        <f t="shared" si="20"/>
        <v>0</v>
      </c>
      <c r="V43" s="18">
        <f t="shared" si="21"/>
        <v>0</v>
      </c>
      <c r="W43" s="39">
        <f t="shared" si="22"/>
        <v>0</v>
      </c>
      <c r="X43" s="19" t="str">
        <f t="shared" si="23"/>
        <v>-</v>
      </c>
      <c r="Y43" s="18">
        <f t="shared" si="24"/>
        <v>0</v>
      </c>
    </row>
    <row r="44" spans="1:25" hidden="1" x14ac:dyDescent="0.25">
      <c r="A44" s="47"/>
      <c r="B44" s="48">
        <v>2440</v>
      </c>
      <c r="C44" s="41" t="s">
        <v>57</v>
      </c>
      <c r="D44" s="15">
        <v>0</v>
      </c>
      <c r="E44" s="15">
        <v>0</v>
      </c>
      <c r="F44" s="15">
        <v>0</v>
      </c>
      <c r="G44" s="16">
        <f t="shared" si="16"/>
        <v>0</v>
      </c>
      <c r="H44" s="38"/>
      <c r="I44" s="32"/>
      <c r="J44" s="30">
        <f t="shared" si="17"/>
        <v>0</v>
      </c>
      <c r="K44" s="32"/>
      <c r="L44" s="16">
        <f t="shared" si="18"/>
        <v>0</v>
      </c>
      <c r="M44" s="18">
        <f t="shared" si="14"/>
        <v>0</v>
      </c>
      <c r="O44" s="47"/>
      <c r="P44" s="48">
        <v>2440</v>
      </c>
      <c r="Q44" s="41" t="s">
        <v>57</v>
      </c>
      <c r="R44" s="18">
        <f t="shared" si="19"/>
        <v>0</v>
      </c>
      <c r="S44" s="32">
        <v>0</v>
      </c>
      <c r="T44" s="18">
        <f t="shared" si="2"/>
        <v>0</v>
      </c>
      <c r="U44" s="18">
        <f t="shared" si="20"/>
        <v>0</v>
      </c>
      <c r="V44" s="18">
        <f t="shared" si="21"/>
        <v>0</v>
      </c>
      <c r="W44" s="39">
        <f t="shared" si="22"/>
        <v>0</v>
      </c>
      <c r="X44" s="19" t="str">
        <f t="shared" si="23"/>
        <v>-</v>
      </c>
      <c r="Y44" s="18">
        <f t="shared" si="24"/>
        <v>0</v>
      </c>
    </row>
    <row r="45" spans="1:25" hidden="1" x14ac:dyDescent="0.25">
      <c r="A45" s="63"/>
      <c r="B45" s="63"/>
      <c r="C45" s="14"/>
      <c r="D45" s="15">
        <v>0</v>
      </c>
      <c r="E45" s="15">
        <v>0</v>
      </c>
      <c r="F45" s="15">
        <v>0</v>
      </c>
      <c r="G45" s="16">
        <f t="shared" si="16"/>
        <v>0</v>
      </c>
      <c r="H45" s="38"/>
      <c r="I45" s="32"/>
      <c r="J45" s="30">
        <f t="shared" si="17"/>
        <v>0</v>
      </c>
      <c r="K45" s="32"/>
      <c r="L45" s="16">
        <f t="shared" si="18"/>
        <v>0</v>
      </c>
      <c r="M45" s="18">
        <f t="shared" si="14"/>
        <v>0</v>
      </c>
      <c r="N45" s="21"/>
      <c r="O45" s="63"/>
      <c r="P45" s="63"/>
      <c r="Q45" s="14"/>
      <c r="R45" s="18">
        <f t="shared" si="19"/>
        <v>0</v>
      </c>
      <c r="S45" s="32">
        <v>0</v>
      </c>
      <c r="T45" s="18">
        <f t="shared" si="2"/>
        <v>0</v>
      </c>
      <c r="U45" s="18">
        <f t="shared" si="20"/>
        <v>0</v>
      </c>
      <c r="V45" s="18">
        <f t="shared" si="21"/>
        <v>0</v>
      </c>
      <c r="W45" s="39">
        <f t="shared" si="22"/>
        <v>0</v>
      </c>
      <c r="X45" s="19" t="str">
        <f t="shared" si="23"/>
        <v>-</v>
      </c>
      <c r="Y45" s="18">
        <f t="shared" si="24"/>
        <v>0</v>
      </c>
    </row>
    <row r="46" spans="1:25" s="4" customFormat="1" x14ac:dyDescent="0.25">
      <c r="A46" s="49"/>
      <c r="B46" s="49"/>
      <c r="C46" s="20" t="s">
        <v>58</v>
      </c>
      <c r="D46" s="22">
        <f>SUM(D12:D15,D17:D29,D31:D45)</f>
        <v>389675769.61999154</v>
      </c>
      <c r="E46" s="22">
        <f>SUM(E12:E15,E17:E29,E31:E45)</f>
        <v>335631537.10494214</v>
      </c>
      <c r="F46" s="22">
        <f>SUM(F12:F15,F17:F29,F31:F45)</f>
        <v>0</v>
      </c>
      <c r="G46" s="22">
        <f>SUM(G12:G15,G17:G29,G31:G45)</f>
        <v>725307306.72493362</v>
      </c>
      <c r="H46" s="33"/>
      <c r="I46" s="22">
        <f>SUM(I12:I15,I17:I29,I31:I45)</f>
        <v>2700043.7078579096</v>
      </c>
      <c r="J46" s="22">
        <f>SUM(J12:J15,J17:J29,J31:J45)</f>
        <v>11310437.354281878</v>
      </c>
      <c r="K46" s="22">
        <f>SUM(K12:K15,K17:K29,K31:K45)</f>
        <v>0</v>
      </c>
      <c r="L46" s="22">
        <f>SUM(L12:L15,L17:L29,L31:L45)</f>
        <v>14010481.062139787</v>
      </c>
      <c r="M46" s="22">
        <f>SUM(M12:M15,M17:M29,M31:M45)</f>
        <v>711296825.66279387</v>
      </c>
      <c r="N46" s="23"/>
      <c r="O46" s="49"/>
      <c r="P46" s="49"/>
      <c r="Q46" s="20" t="s">
        <v>77</v>
      </c>
      <c r="R46" s="22">
        <f>SUM(R12:R15,R17:R29,R31:R45)</f>
        <v>389675769.61999154</v>
      </c>
      <c r="S46" s="22">
        <f>SUM(S12:S15,S17:S29,S31:S45)</f>
        <v>0</v>
      </c>
      <c r="T46" s="22">
        <f>SUM(T12:T15,T17:T29,T31:T45)</f>
        <v>389675769.61999154</v>
      </c>
      <c r="U46" s="22">
        <f>SUM(U12:U15,U17:U29,U31:U45)</f>
        <v>335631537.10494214</v>
      </c>
      <c r="V46" s="22">
        <f>SUM(V12:V15,V17:V29,V31:V45)</f>
        <v>564947333.72864795</v>
      </c>
      <c r="W46" s="24"/>
      <c r="X46" s="24"/>
      <c r="Y46" s="22">
        <f>SUM(Y12:Y15,Y17:Y29,Y31:Y44)</f>
        <v>11310437.354281878</v>
      </c>
    </row>
    <row r="47" spans="1:25" x14ac:dyDescent="0.25">
      <c r="A47" s="63"/>
      <c r="B47" s="49">
        <v>2055</v>
      </c>
      <c r="C47" s="20" t="s">
        <v>59</v>
      </c>
      <c r="D47" s="15">
        <f>+'2022 RCL'!G47</f>
        <v>0</v>
      </c>
      <c r="E47" s="15">
        <v>0</v>
      </c>
      <c r="F47" s="15">
        <v>0</v>
      </c>
      <c r="G47" s="16">
        <f t="shared" ref="G47:G48" si="25">SUM(D47:F47)</f>
        <v>0</v>
      </c>
      <c r="H47" s="33"/>
      <c r="I47" s="32"/>
      <c r="J47" s="32"/>
      <c r="K47" s="32"/>
      <c r="L47" s="16">
        <f t="shared" ref="L47:L48" si="26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5">
      <c r="A48" s="63"/>
      <c r="B48" s="49"/>
      <c r="C48" s="20" t="s">
        <v>60</v>
      </c>
      <c r="D48" s="15">
        <f>+'2022 RCL'!G48</f>
        <v>0</v>
      </c>
      <c r="E48" s="15">
        <v>0</v>
      </c>
      <c r="F48" s="15">
        <v>0</v>
      </c>
      <c r="G48" s="16">
        <f t="shared" si="25"/>
        <v>0</v>
      </c>
      <c r="H48" s="33"/>
      <c r="I48" s="32"/>
      <c r="J48" s="32"/>
      <c r="K48" s="32"/>
      <c r="L48" s="16">
        <f t="shared" si="26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5">
      <c r="A49" s="63"/>
      <c r="B49" s="63"/>
      <c r="C49" s="20" t="s">
        <v>61</v>
      </c>
      <c r="D49" s="16">
        <f>SUM(D46:D48)</f>
        <v>389675769.61999154</v>
      </c>
      <c r="E49" s="16">
        <f>SUM(E46:E48)</f>
        <v>335631537.10494214</v>
      </c>
      <c r="F49" s="16">
        <f>SUM(F46:F48)</f>
        <v>0</v>
      </c>
      <c r="G49" s="16">
        <f>SUM(G46:G48)</f>
        <v>725307306.72493362</v>
      </c>
      <c r="H49" s="33"/>
      <c r="I49" s="16">
        <f>SUM(I46:I48)</f>
        <v>2700043.7078579096</v>
      </c>
      <c r="J49" s="16">
        <f>SUM(J46:J48)</f>
        <v>11310437.354281878</v>
      </c>
      <c r="K49" s="16">
        <f>SUM(K46:K48)</f>
        <v>0</v>
      </c>
      <c r="L49" s="16">
        <f>SUM(L46:L48)</f>
        <v>14010481.062139787</v>
      </c>
      <c r="M49" s="16">
        <f>SUM(M46:M48)</f>
        <v>711296825.66279387</v>
      </c>
      <c r="R49" s="6"/>
      <c r="S49" s="6"/>
      <c r="T49" s="6"/>
      <c r="U49" s="6"/>
      <c r="V49" s="6"/>
      <c r="W49" s="2"/>
      <c r="X49" s="7"/>
      <c r="Y49" s="6"/>
    </row>
    <row r="50" spans="1:25" x14ac:dyDescent="0.25">
      <c r="A50" s="63"/>
      <c r="B50" s="63"/>
      <c r="C50" s="111" t="s">
        <v>62</v>
      </c>
      <c r="D50" s="111"/>
      <c r="E50" s="111"/>
      <c r="F50" s="111"/>
      <c r="G50" s="111"/>
      <c r="H50" s="111"/>
      <c r="I50" s="111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5">
      <c r="A51" s="63"/>
      <c r="B51" s="63"/>
      <c r="C51" s="112" t="s">
        <v>63</v>
      </c>
      <c r="D51" s="112"/>
      <c r="E51" s="112"/>
      <c r="F51" s="112"/>
      <c r="G51" s="112"/>
      <c r="H51" s="112"/>
      <c r="I51" s="112"/>
      <c r="J51" s="16">
        <f>J49+J50</f>
        <v>11310437.354281878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5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5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5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5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5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5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5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6" thickBot="1" x14ac:dyDescent="0.3">
      <c r="D59" s="3"/>
      <c r="E59" s="3"/>
      <c r="F59" s="3"/>
      <c r="G59" s="35" t="s">
        <v>68</v>
      </c>
      <c r="I59" s="3"/>
      <c r="J59" s="27">
        <f>J51+SUM(J54:J58)</f>
        <v>11310437.354281878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6" thickTop="1" x14ac:dyDescent="0.25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5">
      <c r="D62" s="42"/>
      <c r="E62" s="43"/>
      <c r="F62" s="43"/>
      <c r="G62" s="43"/>
      <c r="H62" s="62"/>
      <c r="I62" s="43"/>
      <c r="J62" s="43"/>
    </row>
  </sheetData>
  <mergeCells count="16">
    <mergeCell ref="A2:M2"/>
    <mergeCell ref="D4:E4"/>
    <mergeCell ref="D7:H7"/>
    <mergeCell ref="D9:G9"/>
    <mergeCell ref="I9:L9"/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</mergeCells>
  <pageMargins left="0.7" right="0.7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B544F-7ABB-4546-8721-1CE029E71B25}">
  <sheetPr>
    <tabColor theme="9"/>
  </sheetPr>
  <dimension ref="B1:AA202"/>
  <sheetViews>
    <sheetView topLeftCell="A30" workbookViewId="0">
      <selection activeCell="F188" sqref="A186:F188"/>
    </sheetView>
  </sheetViews>
  <sheetFormatPr defaultColWidth="9.109375" defaultRowHeight="13.8" x14ac:dyDescent="0.3"/>
  <cols>
    <col min="1" max="1" width="9.109375" style="64"/>
    <col min="2" max="2" width="46.5546875" style="64" bestFit="1" customWidth="1"/>
    <col min="3" max="3" width="23.6640625" style="64" customWidth="1"/>
    <col min="4" max="4" width="26" style="64" customWidth="1"/>
    <col min="5" max="6" width="17.88671875" style="64" customWidth="1"/>
    <col min="7" max="7" width="4.6640625" style="64" customWidth="1"/>
    <col min="8" max="8" width="9.109375" style="64"/>
    <col min="9" max="9" width="16.21875" style="64" bestFit="1" customWidth="1"/>
    <col min="10" max="10" width="10.109375" style="67" bestFit="1" customWidth="1"/>
    <col min="11" max="12" width="9.109375" style="67"/>
    <col min="13" max="13" width="9.88671875" style="67" bestFit="1" customWidth="1"/>
    <col min="14" max="17" width="9.109375" style="67"/>
    <col min="18" max="20" width="9.5546875" style="67" bestFit="1" customWidth="1"/>
    <col min="21" max="21" width="10" style="67" customWidth="1"/>
    <col min="22" max="22" width="9.109375" style="67"/>
    <col min="23" max="23" width="10.5546875" style="65" customWidth="1"/>
    <col min="24" max="25" width="9.109375" style="64"/>
    <col min="26" max="26" width="16.5546875" style="64" bestFit="1" customWidth="1"/>
    <col min="27" max="27" width="17.5546875" style="64" bestFit="1" customWidth="1"/>
    <col min="28" max="16384" width="9.109375" style="64"/>
  </cols>
  <sheetData>
    <row r="1" spans="2:23" x14ac:dyDescent="0.3">
      <c r="B1" s="119" t="s">
        <v>91</v>
      </c>
      <c r="C1" s="119"/>
      <c r="D1" s="119"/>
      <c r="E1" s="119"/>
      <c r="F1" s="119"/>
      <c r="H1" s="119" t="s">
        <v>92</v>
      </c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</row>
    <row r="4" spans="2:23" x14ac:dyDescent="0.3">
      <c r="B4" s="66" t="s">
        <v>93</v>
      </c>
      <c r="H4" s="66" t="s">
        <v>94</v>
      </c>
    </row>
    <row r="6" spans="2:23" ht="27.6" x14ac:dyDescent="0.3">
      <c r="B6" s="68" t="s">
        <v>95</v>
      </c>
      <c r="C6" s="69" t="s">
        <v>96</v>
      </c>
      <c r="D6" s="69" t="s">
        <v>97</v>
      </c>
      <c r="E6" s="70" t="s">
        <v>77</v>
      </c>
      <c r="F6" s="71"/>
      <c r="H6" s="120"/>
      <c r="I6" s="121"/>
      <c r="J6" s="72" t="s">
        <v>98</v>
      </c>
      <c r="K6" s="72" t="s">
        <v>99</v>
      </c>
      <c r="L6" s="72" t="s">
        <v>100</v>
      </c>
      <c r="M6" s="72" t="s">
        <v>101</v>
      </c>
      <c r="N6" s="72" t="s">
        <v>102</v>
      </c>
      <c r="O6" s="72" t="s">
        <v>103</v>
      </c>
      <c r="P6" s="72" t="s">
        <v>104</v>
      </c>
      <c r="Q6" s="72" t="s">
        <v>105</v>
      </c>
      <c r="R6" s="72" t="s">
        <v>106</v>
      </c>
      <c r="S6" s="72" t="s">
        <v>107</v>
      </c>
      <c r="T6" s="72" t="s">
        <v>108</v>
      </c>
      <c r="U6" s="72" t="s">
        <v>109</v>
      </c>
      <c r="V6" s="72" t="s">
        <v>110</v>
      </c>
    </row>
    <row r="7" spans="2:23" x14ac:dyDescent="0.3">
      <c r="B7" s="73" t="s">
        <v>111</v>
      </c>
      <c r="C7" s="72">
        <f>U45</f>
        <v>32526.268629860737</v>
      </c>
      <c r="D7" s="72">
        <f>U87</f>
        <v>150214.54400490969</v>
      </c>
      <c r="E7" s="72">
        <f t="shared" ref="E7:E12" si="0">SUM(C7:D7)</f>
        <v>182740.81263477044</v>
      </c>
      <c r="F7" s="74"/>
      <c r="H7" s="122" t="s">
        <v>112</v>
      </c>
      <c r="I7" s="73" t="s">
        <v>113</v>
      </c>
      <c r="J7" s="72">
        <f>+J51</f>
        <v>286079.52000056388</v>
      </c>
      <c r="K7" s="72">
        <f>J9</f>
        <v>286079.52000056388</v>
      </c>
      <c r="L7" s="72">
        <f t="shared" ref="L7:U7" si="1">K9</f>
        <v>286079.52000056388</v>
      </c>
      <c r="M7" s="72">
        <f t="shared" si="1"/>
        <v>286079.52000056388</v>
      </c>
      <c r="N7" s="72">
        <f t="shared" si="1"/>
        <v>286079.52000056388</v>
      </c>
      <c r="O7" s="72">
        <f t="shared" si="1"/>
        <v>286079.52000056388</v>
      </c>
      <c r="P7" s="72">
        <f t="shared" si="1"/>
        <v>286079.52000056388</v>
      </c>
      <c r="Q7" s="72">
        <f t="shared" si="1"/>
        <v>286079.52000056388</v>
      </c>
      <c r="R7" s="72">
        <f t="shared" si="1"/>
        <v>286079.52000056388</v>
      </c>
      <c r="S7" s="72">
        <f t="shared" si="1"/>
        <v>286079.52000056388</v>
      </c>
      <c r="T7" s="72">
        <f t="shared" si="1"/>
        <v>286079.52000056388</v>
      </c>
      <c r="U7" s="72">
        <f t="shared" si="1"/>
        <v>286079.52000056388</v>
      </c>
      <c r="V7" s="72"/>
    </row>
    <row r="8" spans="2:23" x14ac:dyDescent="0.3">
      <c r="B8" s="73" t="s">
        <v>114</v>
      </c>
      <c r="C8" s="72">
        <f t="shared" ref="C8:C12" si="2">U46</f>
        <v>5633.4480876081798</v>
      </c>
      <c r="D8" s="72">
        <f t="shared" ref="D8:D12" si="3">U88</f>
        <v>14685.970805964631</v>
      </c>
      <c r="E8" s="72">
        <f t="shared" si="0"/>
        <v>20319.418893572809</v>
      </c>
      <c r="F8" s="74"/>
      <c r="H8" s="123"/>
      <c r="I8" s="73" t="s">
        <v>4</v>
      </c>
      <c r="J8" s="72">
        <f>+J59</f>
        <v>0</v>
      </c>
      <c r="K8" s="72">
        <f t="shared" ref="K8:U8" si="4">K59</f>
        <v>0</v>
      </c>
      <c r="L8" s="72">
        <f t="shared" si="4"/>
        <v>0</v>
      </c>
      <c r="M8" s="72">
        <f t="shared" si="4"/>
        <v>0</v>
      </c>
      <c r="N8" s="72">
        <f t="shared" si="4"/>
        <v>0</v>
      </c>
      <c r="O8" s="72">
        <f t="shared" si="4"/>
        <v>0</v>
      </c>
      <c r="P8" s="72">
        <f t="shared" si="4"/>
        <v>0</v>
      </c>
      <c r="Q8" s="72">
        <f t="shared" si="4"/>
        <v>0</v>
      </c>
      <c r="R8" s="72">
        <f t="shared" si="4"/>
        <v>0</v>
      </c>
      <c r="S8" s="72">
        <f t="shared" si="4"/>
        <v>0</v>
      </c>
      <c r="T8" s="72">
        <f t="shared" si="4"/>
        <v>0</v>
      </c>
      <c r="U8" s="72">
        <f t="shared" si="4"/>
        <v>0</v>
      </c>
      <c r="V8" s="72"/>
    </row>
    <row r="9" spans="2:23" x14ac:dyDescent="0.3">
      <c r="B9" s="73" t="s">
        <v>115</v>
      </c>
      <c r="C9" s="72">
        <f t="shared" si="2"/>
        <v>1328.4865106071434</v>
      </c>
      <c r="D9" s="72">
        <f t="shared" si="3"/>
        <v>6766.7933120167181</v>
      </c>
      <c r="E9" s="72">
        <f t="shared" si="0"/>
        <v>8095.279822623861</v>
      </c>
      <c r="F9" s="74"/>
      <c r="H9" s="123"/>
      <c r="I9" s="73" t="s">
        <v>116</v>
      </c>
      <c r="J9" s="72">
        <f>SUM(J7:J8)</f>
        <v>286079.52000056388</v>
      </c>
      <c r="K9" s="72">
        <f t="shared" ref="K9:U9" si="5">SUM(K7:K8)</f>
        <v>286079.52000056388</v>
      </c>
      <c r="L9" s="72">
        <f t="shared" si="5"/>
        <v>286079.52000056388</v>
      </c>
      <c r="M9" s="72">
        <f t="shared" si="5"/>
        <v>286079.52000056388</v>
      </c>
      <c r="N9" s="72">
        <f t="shared" si="5"/>
        <v>286079.52000056388</v>
      </c>
      <c r="O9" s="72">
        <f t="shared" si="5"/>
        <v>286079.52000056388</v>
      </c>
      <c r="P9" s="72">
        <f t="shared" si="5"/>
        <v>286079.52000056388</v>
      </c>
      <c r="Q9" s="72">
        <f t="shared" si="5"/>
        <v>286079.52000056388</v>
      </c>
      <c r="R9" s="72">
        <f t="shared" si="5"/>
        <v>286079.52000056388</v>
      </c>
      <c r="S9" s="72">
        <f t="shared" si="5"/>
        <v>286079.52000056388</v>
      </c>
      <c r="T9" s="72">
        <f t="shared" si="5"/>
        <v>286079.52000056388</v>
      </c>
      <c r="U9" s="72">
        <f t="shared" si="5"/>
        <v>286079.52000056388</v>
      </c>
      <c r="V9" s="72"/>
    </row>
    <row r="10" spans="2:23" x14ac:dyDescent="0.3">
      <c r="B10" s="73" t="s">
        <v>117</v>
      </c>
      <c r="C10" s="72">
        <f t="shared" si="2"/>
        <v>112980.33086570723</v>
      </c>
      <c r="D10" s="72">
        <f t="shared" si="3"/>
        <v>269026.58515494375</v>
      </c>
      <c r="E10" s="72">
        <f t="shared" si="0"/>
        <v>382006.916020651</v>
      </c>
      <c r="F10" s="74"/>
      <c r="H10" s="124"/>
      <c r="I10" s="73" t="s">
        <v>118</v>
      </c>
      <c r="J10" s="72">
        <f>AVERAGE(J7,J9)</f>
        <v>286079.52000056388</v>
      </c>
      <c r="K10" s="72">
        <f t="shared" ref="K10:U10" si="6">AVERAGE(K7,K9)</f>
        <v>286079.52000056388</v>
      </c>
      <c r="L10" s="72">
        <f t="shared" si="6"/>
        <v>286079.52000056388</v>
      </c>
      <c r="M10" s="72">
        <f>AVERAGE(M7,M9)</f>
        <v>286079.52000056388</v>
      </c>
      <c r="N10" s="72">
        <f t="shared" si="6"/>
        <v>286079.52000056388</v>
      </c>
      <c r="O10" s="72">
        <f t="shared" si="6"/>
        <v>286079.52000056388</v>
      </c>
      <c r="P10" s="72">
        <f t="shared" si="6"/>
        <v>286079.52000056388</v>
      </c>
      <c r="Q10" s="72">
        <f t="shared" si="6"/>
        <v>286079.52000056388</v>
      </c>
      <c r="R10" s="72">
        <f t="shared" si="6"/>
        <v>286079.52000056388</v>
      </c>
      <c r="S10" s="72">
        <f t="shared" si="6"/>
        <v>286079.52000056388</v>
      </c>
      <c r="T10" s="72">
        <f t="shared" si="6"/>
        <v>286079.52000056388</v>
      </c>
      <c r="U10" s="72">
        <f t="shared" si="6"/>
        <v>286079.52000056388</v>
      </c>
      <c r="V10" s="72">
        <f>AVERAGE(J10:U10)</f>
        <v>286079.52000056388</v>
      </c>
    </row>
    <row r="11" spans="2:23" x14ac:dyDescent="0.3">
      <c r="B11" s="73" t="s">
        <v>119</v>
      </c>
      <c r="C11" s="72">
        <f t="shared" si="2"/>
        <v>0</v>
      </c>
      <c r="D11" s="72">
        <f t="shared" si="3"/>
        <v>7611.6359521661316</v>
      </c>
      <c r="E11" s="72">
        <f t="shared" si="0"/>
        <v>7611.6359521661316</v>
      </c>
      <c r="F11" s="74"/>
      <c r="H11" s="120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1"/>
    </row>
    <row r="12" spans="2:23" x14ac:dyDescent="0.3">
      <c r="B12" s="73" t="s">
        <v>120</v>
      </c>
      <c r="C12" s="72">
        <f t="shared" si="2"/>
        <v>133610.98590678058</v>
      </c>
      <c r="D12" s="72">
        <f t="shared" si="3"/>
        <v>280758.99066772236</v>
      </c>
      <c r="E12" s="72">
        <f t="shared" si="0"/>
        <v>414369.97657450294</v>
      </c>
      <c r="F12" s="74"/>
      <c r="H12" s="113" t="s">
        <v>121</v>
      </c>
      <c r="I12" s="75" t="s">
        <v>113</v>
      </c>
      <c r="J12" s="76">
        <f>+J77</f>
        <v>393432.98279278108</v>
      </c>
      <c r="K12" s="76">
        <f>J14</f>
        <v>393432.98279278108</v>
      </c>
      <c r="L12" s="76">
        <f t="shared" ref="L12:U12" si="7">K14</f>
        <v>393432.98279278108</v>
      </c>
      <c r="M12" s="76">
        <f t="shared" si="7"/>
        <v>393432.98279278108</v>
      </c>
      <c r="N12" s="76">
        <f t="shared" si="7"/>
        <v>393432.98279278108</v>
      </c>
      <c r="O12" s="76">
        <f t="shared" si="7"/>
        <v>563190.11948141549</v>
      </c>
      <c r="P12" s="76">
        <f t="shared" si="7"/>
        <v>648776.92988330976</v>
      </c>
      <c r="Q12" s="76">
        <f t="shared" si="7"/>
        <v>729064.51989772322</v>
      </c>
      <c r="R12" s="76">
        <f t="shared" si="7"/>
        <v>729064.51989772322</v>
      </c>
      <c r="S12" s="76">
        <f t="shared" si="7"/>
        <v>729064.51989772322</v>
      </c>
      <c r="T12" s="76">
        <f t="shared" si="7"/>
        <v>729064.51989772322</v>
      </c>
      <c r="U12" s="76">
        <f t="shared" si="7"/>
        <v>729064.51989772322</v>
      </c>
      <c r="V12" s="76"/>
      <c r="W12" s="77"/>
    </row>
    <row r="13" spans="2:23" x14ac:dyDescent="0.3">
      <c r="B13" s="68" t="s">
        <v>122</v>
      </c>
      <c r="C13" s="78">
        <f>SUM(C7:C12)</f>
        <v>286079.52000056388</v>
      </c>
      <c r="D13" s="78">
        <f>SUM(D7:D12)</f>
        <v>729064.51989772334</v>
      </c>
      <c r="E13" s="78">
        <f>SUM(E7:E12)</f>
        <v>1015144.0398982873</v>
      </c>
      <c r="F13" s="79"/>
      <c r="H13" s="114"/>
      <c r="I13" s="75" t="s">
        <v>4</v>
      </c>
      <c r="J13" s="76">
        <f>J85</f>
        <v>0</v>
      </c>
      <c r="K13" s="76">
        <f t="shared" ref="K13:U13" si="8">K85</f>
        <v>0</v>
      </c>
      <c r="L13" s="76">
        <f t="shared" si="8"/>
        <v>0</v>
      </c>
      <c r="M13" s="76">
        <f t="shared" si="8"/>
        <v>0</v>
      </c>
      <c r="N13" s="76">
        <f t="shared" si="8"/>
        <v>169757.1366886344</v>
      </c>
      <c r="O13" s="76">
        <f t="shared" si="8"/>
        <v>85586.810401894269</v>
      </c>
      <c r="P13" s="76">
        <f t="shared" si="8"/>
        <v>80287.590014413508</v>
      </c>
      <c r="Q13" s="76">
        <f t="shared" si="8"/>
        <v>0</v>
      </c>
      <c r="R13" s="76">
        <f t="shared" si="8"/>
        <v>0</v>
      </c>
      <c r="S13" s="76">
        <f t="shared" si="8"/>
        <v>0</v>
      </c>
      <c r="T13" s="76">
        <f t="shared" si="8"/>
        <v>0</v>
      </c>
      <c r="U13" s="76">
        <f t="shared" si="8"/>
        <v>0</v>
      </c>
      <c r="V13" s="76"/>
      <c r="W13" s="77"/>
    </row>
    <row r="14" spans="2:23" x14ac:dyDescent="0.3">
      <c r="B14" s="73" t="s">
        <v>123</v>
      </c>
      <c r="C14" s="76">
        <f>E14*C44</f>
        <v>1940.7335998410961</v>
      </c>
      <c r="D14" s="76">
        <f>E14*D44</f>
        <v>3980.6864001589033</v>
      </c>
      <c r="E14" s="72">
        <f>U19</f>
        <v>5921.42</v>
      </c>
      <c r="F14" s="74"/>
      <c r="H14" s="114"/>
      <c r="I14" s="75" t="s">
        <v>116</v>
      </c>
      <c r="J14" s="76">
        <f t="shared" ref="J14:U14" si="9">SUM(J12:J13)</f>
        <v>393432.98279278108</v>
      </c>
      <c r="K14" s="76">
        <f t="shared" si="9"/>
        <v>393432.98279278108</v>
      </c>
      <c r="L14" s="76">
        <f t="shared" si="9"/>
        <v>393432.98279278108</v>
      </c>
      <c r="M14" s="76">
        <f t="shared" si="9"/>
        <v>393432.98279278108</v>
      </c>
      <c r="N14" s="76">
        <f t="shared" si="9"/>
        <v>563190.11948141549</v>
      </c>
      <c r="O14" s="76">
        <f t="shared" si="9"/>
        <v>648776.92988330976</v>
      </c>
      <c r="P14" s="76">
        <f t="shared" si="9"/>
        <v>729064.51989772322</v>
      </c>
      <c r="Q14" s="76">
        <f t="shared" si="9"/>
        <v>729064.51989772322</v>
      </c>
      <c r="R14" s="76">
        <f t="shared" si="9"/>
        <v>729064.51989772322</v>
      </c>
      <c r="S14" s="76">
        <f t="shared" si="9"/>
        <v>729064.51989772322</v>
      </c>
      <c r="T14" s="76">
        <f t="shared" si="9"/>
        <v>729064.51989772322</v>
      </c>
      <c r="U14" s="76">
        <f t="shared" si="9"/>
        <v>729064.51989772322</v>
      </c>
      <c r="V14" s="76"/>
      <c r="W14" s="77"/>
    </row>
    <row r="15" spans="2:23" x14ac:dyDescent="0.3">
      <c r="B15" s="80" t="s">
        <v>77</v>
      </c>
      <c r="C15" s="81">
        <f>SUM(C13:C14)</f>
        <v>288020.25360040495</v>
      </c>
      <c r="D15" s="81">
        <f>SUM(D13:D14)</f>
        <v>733045.20629788225</v>
      </c>
      <c r="E15" s="81">
        <f>SUM(E13:E14)</f>
        <v>1021065.4598982873</v>
      </c>
      <c r="F15" s="82"/>
      <c r="H15" s="115"/>
      <c r="I15" s="75" t="s">
        <v>118</v>
      </c>
      <c r="J15" s="76">
        <f t="shared" ref="J15:U15" si="10">AVERAGE(J12,J14)</f>
        <v>393432.98279278108</v>
      </c>
      <c r="K15" s="76">
        <f t="shared" si="10"/>
        <v>393432.98279278108</v>
      </c>
      <c r="L15" s="76">
        <f t="shared" si="10"/>
        <v>393432.98279278108</v>
      </c>
      <c r="M15" s="76">
        <f t="shared" si="10"/>
        <v>393432.98279278108</v>
      </c>
      <c r="N15" s="76">
        <f t="shared" si="10"/>
        <v>478311.55113709829</v>
      </c>
      <c r="O15" s="76">
        <f t="shared" si="10"/>
        <v>605983.52468236256</v>
      </c>
      <c r="P15" s="76">
        <f t="shared" si="10"/>
        <v>688920.72489051649</v>
      </c>
      <c r="Q15" s="76">
        <f t="shared" si="10"/>
        <v>729064.51989772322</v>
      </c>
      <c r="R15" s="76">
        <f t="shared" si="10"/>
        <v>729064.51989772322</v>
      </c>
      <c r="S15" s="76">
        <f t="shared" si="10"/>
        <v>729064.51989772322</v>
      </c>
      <c r="T15" s="76">
        <f t="shared" si="10"/>
        <v>729064.51989772322</v>
      </c>
      <c r="U15" s="76">
        <f t="shared" si="10"/>
        <v>729064.51989772322</v>
      </c>
      <c r="V15" s="76">
        <f>AVERAGE(J15:U15)</f>
        <v>582689.19428080996</v>
      </c>
      <c r="W15" s="77"/>
    </row>
    <row r="16" spans="2:23" x14ac:dyDescent="0.3"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77"/>
    </row>
    <row r="17" spans="2:23" x14ac:dyDescent="0.3">
      <c r="C17" s="67"/>
      <c r="D17" s="67"/>
      <c r="E17" s="67"/>
      <c r="F17" s="67"/>
      <c r="H17" s="113" t="s">
        <v>124</v>
      </c>
      <c r="I17" s="75" t="s">
        <v>113</v>
      </c>
      <c r="J17" s="76">
        <f>+J103</f>
        <v>220</v>
      </c>
      <c r="K17" s="76">
        <f>J19</f>
        <v>770</v>
      </c>
      <c r="L17" s="76">
        <f t="shared" ref="L17:U17" si="11">K19</f>
        <v>770</v>
      </c>
      <c r="M17" s="76">
        <f t="shared" si="11"/>
        <v>770</v>
      </c>
      <c r="N17" s="76">
        <f t="shared" si="11"/>
        <v>770</v>
      </c>
      <c r="O17" s="76">
        <f t="shared" si="11"/>
        <v>770</v>
      </c>
      <c r="P17" s="76">
        <f t="shared" si="11"/>
        <v>810</v>
      </c>
      <c r="Q17" s="76">
        <f t="shared" si="11"/>
        <v>810</v>
      </c>
      <c r="R17" s="76">
        <f t="shared" si="11"/>
        <v>810</v>
      </c>
      <c r="S17" s="76">
        <f t="shared" si="11"/>
        <v>810</v>
      </c>
      <c r="T17" s="76">
        <f t="shared" si="11"/>
        <v>5810</v>
      </c>
      <c r="U17" s="76">
        <f t="shared" si="11"/>
        <v>5810</v>
      </c>
      <c r="V17" s="76"/>
      <c r="W17" s="77"/>
    </row>
    <row r="18" spans="2:23" x14ac:dyDescent="0.3">
      <c r="E18" s="65"/>
      <c r="F18" s="65"/>
      <c r="H18" s="114"/>
      <c r="I18" s="75" t="s">
        <v>4</v>
      </c>
      <c r="J18" s="76">
        <f>J111</f>
        <v>550</v>
      </c>
      <c r="K18" s="76">
        <f t="shared" ref="K18:U18" si="12">K111</f>
        <v>0</v>
      </c>
      <c r="L18" s="76">
        <f t="shared" si="12"/>
        <v>0</v>
      </c>
      <c r="M18" s="76">
        <f t="shared" si="12"/>
        <v>0</v>
      </c>
      <c r="N18" s="76">
        <f t="shared" si="12"/>
        <v>0</v>
      </c>
      <c r="O18" s="76">
        <f t="shared" si="12"/>
        <v>40</v>
      </c>
      <c r="P18" s="76">
        <f t="shared" si="12"/>
        <v>0</v>
      </c>
      <c r="Q18" s="76">
        <f t="shared" si="12"/>
        <v>0</v>
      </c>
      <c r="R18" s="76">
        <f t="shared" si="12"/>
        <v>0</v>
      </c>
      <c r="S18" s="76">
        <f t="shared" si="12"/>
        <v>5000</v>
      </c>
      <c r="T18" s="76">
        <f t="shared" si="12"/>
        <v>0</v>
      </c>
      <c r="U18" s="76">
        <f t="shared" si="12"/>
        <v>111.42</v>
      </c>
      <c r="V18" s="76"/>
      <c r="W18" s="77"/>
    </row>
    <row r="19" spans="2:23" x14ac:dyDescent="0.3">
      <c r="H19" s="114"/>
      <c r="I19" s="75" t="s">
        <v>116</v>
      </c>
      <c r="J19" s="76">
        <f t="shared" ref="J19:U19" si="13">SUM(J17:J18)</f>
        <v>770</v>
      </c>
      <c r="K19" s="76">
        <f t="shared" si="13"/>
        <v>770</v>
      </c>
      <c r="L19" s="76">
        <f t="shared" si="13"/>
        <v>770</v>
      </c>
      <c r="M19" s="76">
        <f t="shared" si="13"/>
        <v>770</v>
      </c>
      <c r="N19" s="76">
        <f t="shared" si="13"/>
        <v>770</v>
      </c>
      <c r="O19" s="76">
        <f t="shared" si="13"/>
        <v>810</v>
      </c>
      <c r="P19" s="76">
        <f t="shared" si="13"/>
        <v>810</v>
      </c>
      <c r="Q19" s="76">
        <f t="shared" si="13"/>
        <v>810</v>
      </c>
      <c r="R19" s="76">
        <f t="shared" si="13"/>
        <v>810</v>
      </c>
      <c r="S19" s="76">
        <f t="shared" si="13"/>
        <v>5810</v>
      </c>
      <c r="T19" s="76">
        <f t="shared" si="13"/>
        <v>5810</v>
      </c>
      <c r="U19" s="76">
        <f t="shared" si="13"/>
        <v>5921.42</v>
      </c>
      <c r="V19" s="76"/>
      <c r="W19" s="77"/>
    </row>
    <row r="20" spans="2:23" x14ac:dyDescent="0.3">
      <c r="B20" s="66" t="s">
        <v>125</v>
      </c>
      <c r="H20" s="115"/>
      <c r="I20" s="75" t="s">
        <v>118</v>
      </c>
      <c r="J20" s="76">
        <f t="shared" ref="J20:U20" si="14">AVERAGE(J17,J19)</f>
        <v>495</v>
      </c>
      <c r="K20" s="76">
        <f t="shared" si="14"/>
        <v>770</v>
      </c>
      <c r="L20" s="76">
        <f t="shared" si="14"/>
        <v>770</v>
      </c>
      <c r="M20" s="76">
        <f t="shared" si="14"/>
        <v>770</v>
      </c>
      <c r="N20" s="76">
        <f t="shared" si="14"/>
        <v>770</v>
      </c>
      <c r="O20" s="76">
        <f t="shared" si="14"/>
        <v>790</v>
      </c>
      <c r="P20" s="76">
        <f t="shared" si="14"/>
        <v>810</v>
      </c>
      <c r="Q20" s="76">
        <f t="shared" si="14"/>
        <v>810</v>
      </c>
      <c r="R20" s="76">
        <f t="shared" si="14"/>
        <v>810</v>
      </c>
      <c r="S20" s="76">
        <f t="shared" si="14"/>
        <v>3310</v>
      </c>
      <c r="T20" s="76">
        <f t="shared" si="14"/>
        <v>5810</v>
      </c>
      <c r="U20" s="76">
        <f t="shared" si="14"/>
        <v>5865.71</v>
      </c>
      <c r="V20" s="76">
        <f>AVERAGE(J20:U20)</f>
        <v>1815.0591666666667</v>
      </c>
      <c r="W20" s="77"/>
    </row>
    <row r="21" spans="2:23" x14ac:dyDescent="0.3">
      <c r="H21" s="83"/>
      <c r="I21" s="84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77"/>
    </row>
    <row r="22" spans="2:23" ht="27.6" x14ac:dyDescent="0.3">
      <c r="B22" s="68" t="s">
        <v>95</v>
      </c>
      <c r="C22" s="69" t="s">
        <v>96</v>
      </c>
      <c r="D22" s="69" t="s">
        <v>97</v>
      </c>
      <c r="E22" s="70" t="s">
        <v>77</v>
      </c>
      <c r="F22" s="71"/>
      <c r="H22" s="86" t="s">
        <v>126</v>
      </c>
      <c r="I22" s="87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77"/>
    </row>
    <row r="23" spans="2:23" x14ac:dyDescent="0.3">
      <c r="B23" s="73" t="s">
        <v>111</v>
      </c>
      <c r="C23" s="72">
        <f>U142</f>
        <v>975.78805889582236</v>
      </c>
      <c r="D23" s="72">
        <f>U168</f>
        <v>2729.0962210974367</v>
      </c>
      <c r="E23" s="72">
        <f t="shared" ref="E23:E29" si="15">SUM(C23:D23)</f>
        <v>3704.884279993259</v>
      </c>
      <c r="F23" s="74"/>
      <c r="H23" s="87"/>
      <c r="I23" s="87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77"/>
    </row>
    <row r="24" spans="2:23" x14ac:dyDescent="0.3">
      <c r="B24" s="73" t="s">
        <v>114</v>
      </c>
      <c r="C24" s="72">
        <f t="shared" ref="C24:C28" si="16">U143</f>
        <v>211.25430328530675</v>
      </c>
      <c r="D24" s="72">
        <f t="shared" ref="D24:D28" si="17">U169</f>
        <v>351.11460647888208</v>
      </c>
      <c r="E24" s="72">
        <f t="shared" si="15"/>
        <v>562.36890976418886</v>
      </c>
      <c r="F24" s="74"/>
      <c r="H24" s="116"/>
      <c r="I24" s="118"/>
      <c r="J24" s="76" t="s">
        <v>98</v>
      </c>
      <c r="K24" s="76" t="s">
        <v>99</v>
      </c>
      <c r="L24" s="76" t="s">
        <v>100</v>
      </c>
      <c r="M24" s="76" t="s">
        <v>101</v>
      </c>
      <c r="N24" s="76" t="s">
        <v>102</v>
      </c>
      <c r="O24" s="76" t="s">
        <v>103</v>
      </c>
      <c r="P24" s="76" t="s">
        <v>104</v>
      </c>
      <c r="Q24" s="76" t="s">
        <v>105</v>
      </c>
      <c r="R24" s="76" t="s">
        <v>106</v>
      </c>
      <c r="S24" s="76" t="s">
        <v>107</v>
      </c>
      <c r="T24" s="76" t="s">
        <v>108</v>
      </c>
      <c r="U24" s="76" t="s">
        <v>109</v>
      </c>
      <c r="V24" s="76" t="s">
        <v>110</v>
      </c>
      <c r="W24" s="89" t="s">
        <v>77</v>
      </c>
    </row>
    <row r="25" spans="2:23" x14ac:dyDescent="0.3">
      <c r="B25" s="73" t="s">
        <v>115</v>
      </c>
      <c r="C25" s="72">
        <f t="shared" si="16"/>
        <v>99.636488295535784</v>
      </c>
      <c r="D25" s="72">
        <f t="shared" si="17"/>
        <v>303.72474974994969</v>
      </c>
      <c r="E25" s="72">
        <f t="shared" si="15"/>
        <v>403.36123804548549</v>
      </c>
      <c r="F25" s="74"/>
      <c r="H25" s="113" t="s">
        <v>112</v>
      </c>
      <c r="I25" s="75" t="s">
        <v>113</v>
      </c>
      <c r="J25" s="76">
        <f>+J132</f>
        <v>2854.9622174484548</v>
      </c>
      <c r="K25" s="76">
        <f t="shared" ref="K25:U25" si="18">J27</f>
        <v>3330.7892536898639</v>
      </c>
      <c r="L25" s="76">
        <f t="shared" si="18"/>
        <v>3806.6162899312731</v>
      </c>
      <c r="M25" s="76">
        <f t="shared" si="18"/>
        <v>4282.4433261726826</v>
      </c>
      <c r="N25" s="76">
        <f t="shared" si="18"/>
        <v>4758.2703624140922</v>
      </c>
      <c r="O25" s="76">
        <f t="shared" si="18"/>
        <v>5234.0973986555018</v>
      </c>
      <c r="P25" s="76">
        <f t="shared" si="18"/>
        <v>5709.9244348969114</v>
      </c>
      <c r="Q25" s="76">
        <f t="shared" si="18"/>
        <v>6185.751471138321</v>
      </c>
      <c r="R25" s="76">
        <f t="shared" si="18"/>
        <v>6661.5785073797306</v>
      </c>
      <c r="S25" s="76">
        <f t="shared" si="18"/>
        <v>7137.4055436211402</v>
      </c>
      <c r="T25" s="76">
        <f t="shared" si="18"/>
        <v>7613.2325798625498</v>
      </c>
      <c r="U25" s="76">
        <f t="shared" si="18"/>
        <v>8089.0596161039593</v>
      </c>
      <c r="V25" s="76"/>
      <c r="W25" s="89"/>
    </row>
    <row r="26" spans="2:23" x14ac:dyDescent="0.3">
      <c r="B26" s="73" t="s">
        <v>117</v>
      </c>
      <c r="C26" s="72">
        <f t="shared" si="16"/>
        <v>2824.5082716426796</v>
      </c>
      <c r="D26" s="72">
        <f t="shared" si="17"/>
        <v>4329.3164777656866</v>
      </c>
      <c r="E26" s="72">
        <f t="shared" si="15"/>
        <v>7153.8247494083662</v>
      </c>
      <c r="F26" s="74"/>
      <c r="H26" s="114"/>
      <c r="I26" s="75" t="s">
        <v>4</v>
      </c>
      <c r="J26" s="76">
        <f>J140</f>
        <v>475.82703624140919</v>
      </c>
      <c r="K26" s="76">
        <f t="shared" ref="K26:U26" si="19">K140</f>
        <v>475.82703624140919</v>
      </c>
      <c r="L26" s="76">
        <f t="shared" si="19"/>
        <v>475.82703624140919</v>
      </c>
      <c r="M26" s="76">
        <f t="shared" si="19"/>
        <v>475.82703624140919</v>
      </c>
      <c r="N26" s="76">
        <f t="shared" si="19"/>
        <v>475.82703624140919</v>
      </c>
      <c r="O26" s="76">
        <f t="shared" si="19"/>
        <v>475.82703624140919</v>
      </c>
      <c r="P26" s="76">
        <f t="shared" si="19"/>
        <v>475.82703624140919</v>
      </c>
      <c r="Q26" s="76">
        <f t="shared" si="19"/>
        <v>475.82703624140919</v>
      </c>
      <c r="R26" s="76">
        <f t="shared" si="19"/>
        <v>475.82703624140919</v>
      </c>
      <c r="S26" s="76">
        <f t="shared" si="19"/>
        <v>475.82703624140919</v>
      </c>
      <c r="T26" s="76">
        <f t="shared" si="19"/>
        <v>475.82703624140919</v>
      </c>
      <c r="U26" s="76">
        <f t="shared" si="19"/>
        <v>475.82703624140919</v>
      </c>
      <c r="V26" s="76"/>
      <c r="W26" s="76">
        <f>SUM(J26:U26)</f>
        <v>5709.9244348969114</v>
      </c>
    </row>
    <row r="27" spans="2:23" x14ac:dyDescent="0.3">
      <c r="B27" s="73" t="s">
        <v>119</v>
      </c>
      <c r="C27" s="72">
        <f t="shared" si="16"/>
        <v>0</v>
      </c>
      <c r="D27" s="72">
        <f t="shared" si="17"/>
        <v>122.91913354984881</v>
      </c>
      <c r="E27" s="72">
        <f t="shared" si="15"/>
        <v>122.91913354984881</v>
      </c>
      <c r="F27" s="74"/>
      <c r="H27" s="114"/>
      <c r="I27" s="75" t="s">
        <v>116</v>
      </c>
      <c r="J27" s="76">
        <f t="shared" ref="J27:U27" si="20">SUM(J25:J26)</f>
        <v>3330.7892536898639</v>
      </c>
      <c r="K27" s="76">
        <f t="shared" si="20"/>
        <v>3806.6162899312731</v>
      </c>
      <c r="L27" s="76">
        <f t="shared" si="20"/>
        <v>4282.4433261726826</v>
      </c>
      <c r="M27" s="76">
        <f t="shared" si="20"/>
        <v>4758.2703624140922</v>
      </c>
      <c r="N27" s="76">
        <f t="shared" si="20"/>
        <v>5234.0973986555018</v>
      </c>
      <c r="O27" s="76">
        <f t="shared" si="20"/>
        <v>5709.9244348969114</v>
      </c>
      <c r="P27" s="76">
        <f t="shared" si="20"/>
        <v>6185.751471138321</v>
      </c>
      <c r="Q27" s="76">
        <f t="shared" si="20"/>
        <v>6661.5785073797306</v>
      </c>
      <c r="R27" s="76">
        <f t="shared" si="20"/>
        <v>7137.4055436211402</v>
      </c>
      <c r="S27" s="76">
        <f t="shared" si="20"/>
        <v>7613.2325798625498</v>
      </c>
      <c r="T27" s="76">
        <f t="shared" si="20"/>
        <v>8089.0596161039593</v>
      </c>
      <c r="U27" s="76">
        <f t="shared" si="20"/>
        <v>8564.8866523453689</v>
      </c>
      <c r="V27" s="76"/>
      <c r="W27" s="89"/>
    </row>
    <row r="28" spans="2:23" x14ac:dyDescent="0.3">
      <c r="B28" s="73" t="s">
        <v>120</v>
      </c>
      <c r="C28" s="72">
        <f t="shared" si="16"/>
        <v>4453.699530226022</v>
      </c>
      <c r="D28" s="72">
        <f t="shared" si="17"/>
        <v>6298.179654556011</v>
      </c>
      <c r="E28" s="72">
        <f t="shared" si="15"/>
        <v>10751.879184782032</v>
      </c>
      <c r="F28" s="74"/>
      <c r="H28" s="115"/>
      <c r="I28" s="75" t="s">
        <v>118</v>
      </c>
      <c r="J28" s="76">
        <f>AVERAGE(J25,J27)</f>
        <v>3092.8757355691596</v>
      </c>
      <c r="K28" s="76">
        <f t="shared" ref="K28:U28" si="21">AVERAGE(K25,K27)</f>
        <v>3568.7027718105683</v>
      </c>
      <c r="L28" s="76">
        <f t="shared" si="21"/>
        <v>4044.5298080519779</v>
      </c>
      <c r="M28" s="76">
        <f t="shared" si="21"/>
        <v>4520.3568442933874</v>
      </c>
      <c r="N28" s="76">
        <f t="shared" si="21"/>
        <v>4996.183880534797</v>
      </c>
      <c r="O28" s="76">
        <f t="shared" si="21"/>
        <v>5472.0109167762066</v>
      </c>
      <c r="P28" s="76">
        <f t="shared" si="21"/>
        <v>5947.8379530176162</v>
      </c>
      <c r="Q28" s="76">
        <f t="shared" si="21"/>
        <v>6423.6649892590258</v>
      </c>
      <c r="R28" s="76">
        <f t="shared" si="21"/>
        <v>6899.4920255004354</v>
      </c>
      <c r="S28" s="76">
        <f t="shared" si="21"/>
        <v>7375.319061741845</v>
      </c>
      <c r="T28" s="76">
        <f t="shared" si="21"/>
        <v>7851.1460979832545</v>
      </c>
      <c r="U28" s="76">
        <f t="shared" si="21"/>
        <v>8326.9731342246632</v>
      </c>
      <c r="V28" s="76">
        <f>AVERAGE(J28:U28)</f>
        <v>5709.9244348969114</v>
      </c>
      <c r="W28" s="89"/>
    </row>
    <row r="29" spans="2:23" x14ac:dyDescent="0.3">
      <c r="B29" s="68" t="s">
        <v>122</v>
      </c>
      <c r="C29" s="90">
        <f>SUM(C23:C28)</f>
        <v>8564.8866523453671</v>
      </c>
      <c r="D29" s="90">
        <f>SUM(D23:D28)</f>
        <v>14134.350843197815</v>
      </c>
      <c r="E29" s="78">
        <f t="shared" si="15"/>
        <v>22699.237495543181</v>
      </c>
      <c r="F29" s="79"/>
      <c r="H29" s="116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8"/>
    </row>
    <row r="30" spans="2:23" x14ac:dyDescent="0.3">
      <c r="B30" s="73" t="s">
        <v>123</v>
      </c>
      <c r="C30" s="76">
        <f>E30*C44</f>
        <v>60.797255180433638</v>
      </c>
      <c r="D30" s="76">
        <f>E30*D44</f>
        <v>124.70274481956635</v>
      </c>
      <c r="E30" s="72">
        <f>U37</f>
        <v>185.5</v>
      </c>
      <c r="F30" s="74"/>
      <c r="H30" s="113" t="s">
        <v>121</v>
      </c>
      <c r="I30" s="75" t="s">
        <v>113</v>
      </c>
      <c r="J30" s="76">
        <f>+J158</f>
        <v>2741.3336348772546</v>
      </c>
      <c r="K30" s="76">
        <f t="shared" ref="K30:U30" si="22">J32</f>
        <v>3398.8493486248481</v>
      </c>
      <c r="L30" s="76">
        <f t="shared" si="22"/>
        <v>4056.3650623724416</v>
      </c>
      <c r="M30" s="76">
        <f t="shared" si="22"/>
        <v>4713.8807761200351</v>
      </c>
      <c r="N30" s="76">
        <f t="shared" si="22"/>
        <v>5371.3964898676286</v>
      </c>
      <c r="O30" s="76">
        <f t="shared" si="22"/>
        <v>6028.9122036152221</v>
      </c>
      <c r="P30" s="76">
        <f t="shared" si="22"/>
        <v>6967.9262753248959</v>
      </c>
      <c r="Q30" s="76">
        <f t="shared" si="22"/>
        <v>8050.2706839453822</v>
      </c>
      <c r="R30" s="76">
        <f t="shared" si="22"/>
        <v>9267.0867157958692</v>
      </c>
      <c r="S30" s="76">
        <f t="shared" si="22"/>
        <v>10483.902747646356</v>
      </c>
      <c r="T30" s="76">
        <f t="shared" si="22"/>
        <v>11700.718779496843</v>
      </c>
      <c r="U30" s="76">
        <f t="shared" si="22"/>
        <v>12917.53481134733</v>
      </c>
      <c r="V30" s="76"/>
      <c r="W30" s="89"/>
    </row>
    <row r="31" spans="2:23" x14ac:dyDescent="0.3">
      <c r="B31" s="80" t="s">
        <v>77</v>
      </c>
      <c r="C31" s="81">
        <f>SUM(C29:C30)</f>
        <v>8625.6839075258013</v>
      </c>
      <c r="D31" s="81">
        <f>SUM(D29:D30)</f>
        <v>14259.053588017381</v>
      </c>
      <c r="E31" s="81">
        <f>SUM(E29:E30)</f>
        <v>22884.737495543181</v>
      </c>
      <c r="F31" s="82"/>
      <c r="H31" s="114"/>
      <c r="I31" s="75" t="s">
        <v>4</v>
      </c>
      <c r="J31" s="76">
        <f>J166</f>
        <v>657.51571374759328</v>
      </c>
      <c r="K31" s="76">
        <f t="shared" ref="K31:U31" si="23">K166</f>
        <v>657.51571374759328</v>
      </c>
      <c r="L31" s="76">
        <f t="shared" si="23"/>
        <v>657.51571374759328</v>
      </c>
      <c r="M31" s="76">
        <f t="shared" si="23"/>
        <v>657.51571374759328</v>
      </c>
      <c r="N31" s="76">
        <f t="shared" si="23"/>
        <v>657.51571374759328</v>
      </c>
      <c r="O31" s="76">
        <f t="shared" si="23"/>
        <v>939.01407170967366</v>
      </c>
      <c r="P31" s="76">
        <f t="shared" si="23"/>
        <v>1082.3444086204863</v>
      </c>
      <c r="Q31" s="76">
        <f t="shared" si="23"/>
        <v>1216.8160318504868</v>
      </c>
      <c r="R31" s="76">
        <f t="shared" si="23"/>
        <v>1216.8160318504868</v>
      </c>
      <c r="S31" s="76">
        <f t="shared" si="23"/>
        <v>1216.8160318504868</v>
      </c>
      <c r="T31" s="76">
        <f t="shared" si="23"/>
        <v>1216.8160318504868</v>
      </c>
      <c r="U31" s="76">
        <f t="shared" si="23"/>
        <v>1216.8160318504868</v>
      </c>
      <c r="V31" s="76"/>
      <c r="W31" s="76">
        <f>SUM(J31:U31)</f>
        <v>11393.017208320562</v>
      </c>
    </row>
    <row r="32" spans="2:23" x14ac:dyDescent="0.3">
      <c r="B32" s="91"/>
      <c r="C32" s="79"/>
      <c r="D32" s="79"/>
      <c r="E32" s="79"/>
      <c r="F32" s="79"/>
      <c r="H32" s="114"/>
      <c r="I32" s="75" t="s">
        <v>116</v>
      </c>
      <c r="J32" s="76">
        <f t="shared" ref="J32:U32" si="24">SUM(J30:J31)</f>
        <v>3398.8493486248481</v>
      </c>
      <c r="K32" s="76">
        <f t="shared" si="24"/>
        <v>4056.3650623724416</v>
      </c>
      <c r="L32" s="76">
        <f t="shared" si="24"/>
        <v>4713.8807761200351</v>
      </c>
      <c r="M32" s="76">
        <f t="shared" si="24"/>
        <v>5371.3964898676286</v>
      </c>
      <c r="N32" s="76">
        <f t="shared" si="24"/>
        <v>6028.9122036152221</v>
      </c>
      <c r="O32" s="76">
        <f t="shared" si="24"/>
        <v>6967.9262753248959</v>
      </c>
      <c r="P32" s="76">
        <f t="shared" si="24"/>
        <v>8050.2706839453822</v>
      </c>
      <c r="Q32" s="76">
        <f t="shared" si="24"/>
        <v>9267.0867157958692</v>
      </c>
      <c r="R32" s="76">
        <f t="shared" si="24"/>
        <v>10483.902747646356</v>
      </c>
      <c r="S32" s="76">
        <f t="shared" si="24"/>
        <v>11700.718779496843</v>
      </c>
      <c r="T32" s="76">
        <f t="shared" si="24"/>
        <v>12917.53481134733</v>
      </c>
      <c r="U32" s="76">
        <f t="shared" si="24"/>
        <v>14134.350843197817</v>
      </c>
      <c r="V32" s="76"/>
      <c r="W32" s="89"/>
    </row>
    <row r="33" spans="2:23" x14ac:dyDescent="0.3">
      <c r="E33" s="67"/>
      <c r="F33" s="67"/>
      <c r="H33" s="115"/>
      <c r="I33" s="75" t="s">
        <v>118</v>
      </c>
      <c r="J33" s="76">
        <f t="shared" ref="J33:U33" si="25">AVERAGE(J30,J32)</f>
        <v>3070.0914917510513</v>
      </c>
      <c r="K33" s="76">
        <f t="shared" si="25"/>
        <v>3727.6072054986448</v>
      </c>
      <c r="L33" s="76">
        <f t="shared" si="25"/>
        <v>4385.1229192462379</v>
      </c>
      <c r="M33" s="76">
        <f t="shared" si="25"/>
        <v>5042.6386329938323</v>
      </c>
      <c r="N33" s="76">
        <f t="shared" si="25"/>
        <v>5700.1543467414249</v>
      </c>
      <c r="O33" s="76">
        <f t="shared" si="25"/>
        <v>6498.4192394700585</v>
      </c>
      <c r="P33" s="76">
        <f t="shared" si="25"/>
        <v>7509.0984796351386</v>
      </c>
      <c r="Q33" s="76">
        <f t="shared" si="25"/>
        <v>8658.6786998706266</v>
      </c>
      <c r="R33" s="76">
        <f t="shared" si="25"/>
        <v>9875.4947317211117</v>
      </c>
      <c r="S33" s="76">
        <f t="shared" si="25"/>
        <v>11092.310763571601</v>
      </c>
      <c r="T33" s="76">
        <f t="shared" si="25"/>
        <v>12309.126795422086</v>
      </c>
      <c r="U33" s="76">
        <f t="shared" si="25"/>
        <v>13525.942827272575</v>
      </c>
      <c r="V33" s="76">
        <f>AVERAGE(J33:U33)</f>
        <v>7616.2238444328659</v>
      </c>
      <c r="W33" s="89"/>
    </row>
    <row r="34" spans="2:23" x14ac:dyDescent="0.3">
      <c r="E34" s="65"/>
      <c r="F34" s="65"/>
      <c r="H34" s="116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8"/>
    </row>
    <row r="35" spans="2:23" x14ac:dyDescent="0.3">
      <c r="H35" s="113" t="s">
        <v>124</v>
      </c>
      <c r="I35" s="75" t="s">
        <v>113</v>
      </c>
      <c r="J35" s="76">
        <f>+J184</f>
        <v>22</v>
      </c>
      <c r="K35" s="76">
        <f>J37</f>
        <v>25.666666666666668</v>
      </c>
      <c r="L35" s="76">
        <f t="shared" ref="L35:U35" si="26">K37</f>
        <v>38.5</v>
      </c>
      <c r="M35" s="76">
        <f t="shared" si="26"/>
        <v>51.333333333333336</v>
      </c>
      <c r="N35" s="76">
        <f t="shared" si="26"/>
        <v>64.166666666666671</v>
      </c>
      <c r="O35" s="76">
        <f t="shared" si="26"/>
        <v>77</v>
      </c>
      <c r="P35" s="76">
        <f t="shared" si="26"/>
        <v>89.833333333333329</v>
      </c>
      <c r="Q35" s="76">
        <f t="shared" si="26"/>
        <v>103</v>
      </c>
      <c r="R35" s="76">
        <f t="shared" si="26"/>
        <v>116.16666666666667</v>
      </c>
      <c r="S35" s="76">
        <f t="shared" si="26"/>
        <v>129.33333333333334</v>
      </c>
      <c r="T35" s="76">
        <f t="shared" si="26"/>
        <v>142.5</v>
      </c>
      <c r="U35" s="76">
        <f t="shared" si="26"/>
        <v>164</v>
      </c>
      <c r="V35" s="76"/>
      <c r="W35" s="89"/>
    </row>
    <row r="36" spans="2:23" x14ac:dyDescent="0.3">
      <c r="B36" s="66" t="s">
        <v>127</v>
      </c>
      <c r="H36" s="114"/>
      <c r="I36" s="75" t="s">
        <v>4</v>
      </c>
      <c r="J36" s="76">
        <f>J192</f>
        <v>3.6666666666666665</v>
      </c>
      <c r="K36" s="76">
        <f t="shared" ref="K36:U36" si="27">K192</f>
        <v>12.833333333333334</v>
      </c>
      <c r="L36" s="76">
        <f t="shared" si="27"/>
        <v>12.833333333333334</v>
      </c>
      <c r="M36" s="76">
        <f t="shared" si="27"/>
        <v>12.833333333333334</v>
      </c>
      <c r="N36" s="76">
        <f t="shared" si="27"/>
        <v>12.833333333333334</v>
      </c>
      <c r="O36" s="76">
        <f t="shared" si="27"/>
        <v>12.833333333333334</v>
      </c>
      <c r="P36" s="76">
        <f t="shared" si="27"/>
        <v>13.166666666666668</v>
      </c>
      <c r="Q36" s="76">
        <f t="shared" si="27"/>
        <v>13.166666666666668</v>
      </c>
      <c r="R36" s="76">
        <f t="shared" si="27"/>
        <v>13.166666666666668</v>
      </c>
      <c r="S36" s="76">
        <f t="shared" si="27"/>
        <v>13.166666666666668</v>
      </c>
      <c r="T36" s="76">
        <f t="shared" si="27"/>
        <v>21.5</v>
      </c>
      <c r="U36" s="76">
        <f t="shared" si="27"/>
        <v>21.5</v>
      </c>
      <c r="V36" s="76"/>
      <c r="W36" s="76">
        <f>SUM(J36:U36)</f>
        <v>163.50000000000003</v>
      </c>
    </row>
    <row r="37" spans="2:23" x14ac:dyDescent="0.3">
      <c r="H37" s="114"/>
      <c r="I37" s="75" t="s">
        <v>116</v>
      </c>
      <c r="J37" s="76">
        <f t="shared" ref="J37:U37" si="28">SUM(J35:J36)</f>
        <v>25.666666666666668</v>
      </c>
      <c r="K37" s="76">
        <f t="shared" si="28"/>
        <v>38.5</v>
      </c>
      <c r="L37" s="76">
        <f t="shared" si="28"/>
        <v>51.333333333333336</v>
      </c>
      <c r="M37" s="76">
        <f t="shared" si="28"/>
        <v>64.166666666666671</v>
      </c>
      <c r="N37" s="76">
        <f t="shared" si="28"/>
        <v>77</v>
      </c>
      <c r="O37" s="76">
        <f t="shared" si="28"/>
        <v>89.833333333333329</v>
      </c>
      <c r="P37" s="76">
        <f t="shared" si="28"/>
        <v>103</v>
      </c>
      <c r="Q37" s="76">
        <f t="shared" si="28"/>
        <v>116.16666666666667</v>
      </c>
      <c r="R37" s="76">
        <f t="shared" si="28"/>
        <v>129.33333333333334</v>
      </c>
      <c r="S37" s="76">
        <f t="shared" si="28"/>
        <v>142.5</v>
      </c>
      <c r="T37" s="76">
        <f t="shared" si="28"/>
        <v>164</v>
      </c>
      <c r="U37" s="76">
        <f t="shared" si="28"/>
        <v>185.5</v>
      </c>
      <c r="V37" s="76"/>
      <c r="W37" s="89"/>
    </row>
    <row r="38" spans="2:23" x14ac:dyDescent="0.3">
      <c r="B38" s="127" t="s">
        <v>128</v>
      </c>
      <c r="C38" s="128" t="s">
        <v>129</v>
      </c>
      <c r="D38" s="128"/>
      <c r="E38" s="128"/>
      <c r="F38" s="128"/>
      <c r="H38" s="115"/>
      <c r="I38" s="75" t="s">
        <v>118</v>
      </c>
      <c r="J38" s="76">
        <f t="shared" ref="J38:U38" si="29">AVERAGE(J35,J37)</f>
        <v>23.833333333333336</v>
      </c>
      <c r="K38" s="76">
        <f t="shared" si="29"/>
        <v>32.083333333333336</v>
      </c>
      <c r="L38" s="76">
        <f t="shared" si="29"/>
        <v>44.916666666666671</v>
      </c>
      <c r="M38" s="76">
        <f t="shared" si="29"/>
        <v>57.75</v>
      </c>
      <c r="N38" s="76">
        <f t="shared" si="29"/>
        <v>70.583333333333343</v>
      </c>
      <c r="O38" s="76">
        <f t="shared" si="29"/>
        <v>83.416666666666657</v>
      </c>
      <c r="P38" s="76">
        <f t="shared" si="29"/>
        <v>96.416666666666657</v>
      </c>
      <c r="Q38" s="76">
        <f t="shared" si="29"/>
        <v>109.58333333333334</v>
      </c>
      <c r="R38" s="76">
        <f t="shared" si="29"/>
        <v>122.75</v>
      </c>
      <c r="S38" s="76">
        <f t="shared" si="29"/>
        <v>135.91666666666669</v>
      </c>
      <c r="T38" s="76">
        <f t="shared" si="29"/>
        <v>153.25</v>
      </c>
      <c r="U38" s="76">
        <f t="shared" si="29"/>
        <v>174.75</v>
      </c>
      <c r="V38" s="76">
        <f>AVERAGE(J38:U38)</f>
        <v>92.104166666666671</v>
      </c>
      <c r="W38" s="89"/>
    </row>
    <row r="39" spans="2:23" x14ac:dyDescent="0.3">
      <c r="B39" s="127"/>
      <c r="C39" s="70" t="s">
        <v>112</v>
      </c>
      <c r="D39" s="70" t="s">
        <v>121</v>
      </c>
      <c r="E39" s="92" t="s">
        <v>124</v>
      </c>
      <c r="F39" s="92" t="s">
        <v>77</v>
      </c>
    </row>
    <row r="40" spans="2:23" x14ac:dyDescent="0.3">
      <c r="B40" s="73" t="s">
        <v>130</v>
      </c>
      <c r="C40" s="72">
        <f>V10</f>
        <v>286079.52000056388</v>
      </c>
      <c r="D40" s="72">
        <f>V15</f>
        <v>582689.19428080996</v>
      </c>
      <c r="E40" s="76">
        <f>V20</f>
        <v>1815.0591666666667</v>
      </c>
      <c r="F40" s="76">
        <f>SUM(C40:E40)</f>
        <v>870583.77344804059</v>
      </c>
      <c r="U40" s="93"/>
      <c r="V40" s="94"/>
    </row>
    <row r="41" spans="2:23" x14ac:dyDescent="0.3">
      <c r="B41" s="73" t="s">
        <v>131</v>
      </c>
      <c r="C41" s="72">
        <f>-V28</f>
        <v>-5709.9244348969114</v>
      </c>
      <c r="D41" s="72">
        <f>-V33</f>
        <v>-7616.2238444328659</v>
      </c>
      <c r="E41" s="76">
        <f>-V38</f>
        <v>-92.104166666666671</v>
      </c>
      <c r="F41" s="76">
        <f t="shared" ref="F41:F42" si="30">SUM(C41:E41)</f>
        <v>-13418.252445996442</v>
      </c>
      <c r="T41" s="94"/>
      <c r="U41" s="93"/>
      <c r="W41" s="94"/>
    </row>
    <row r="42" spans="2:23" x14ac:dyDescent="0.3">
      <c r="B42" s="68" t="s">
        <v>132</v>
      </c>
      <c r="C42" s="78">
        <f>SUM(C40:C41)</f>
        <v>280369.59556566697</v>
      </c>
      <c r="D42" s="78">
        <f>SUM(D40:D41)</f>
        <v>575072.9704363771</v>
      </c>
      <c r="E42" s="81">
        <f>SUM(E40:E41)</f>
        <v>1722.9549999999999</v>
      </c>
      <c r="F42" s="81">
        <f t="shared" si="30"/>
        <v>857165.52100204409</v>
      </c>
      <c r="H42" s="66" t="s">
        <v>133</v>
      </c>
    </row>
    <row r="43" spans="2:23" x14ac:dyDescent="0.3">
      <c r="H43" s="66"/>
    </row>
    <row r="44" spans="2:23" x14ac:dyDescent="0.3">
      <c r="B44" s="66" t="s">
        <v>134</v>
      </c>
      <c r="C44" s="95">
        <f>C42/(C42+D42)</f>
        <v>0.32774800636352364</v>
      </c>
      <c r="D44" s="95">
        <f>D42/(C42+D42)</f>
        <v>0.67225199363647625</v>
      </c>
      <c r="H44" s="120"/>
      <c r="I44" s="121"/>
      <c r="J44" s="72" t="s">
        <v>98</v>
      </c>
      <c r="K44" s="72" t="s">
        <v>99</v>
      </c>
      <c r="L44" s="72" t="s">
        <v>100</v>
      </c>
      <c r="M44" s="72" t="s">
        <v>101</v>
      </c>
      <c r="N44" s="72" t="s">
        <v>102</v>
      </c>
      <c r="O44" s="72" t="s">
        <v>103</v>
      </c>
      <c r="P44" s="72" t="s">
        <v>104</v>
      </c>
      <c r="Q44" s="72" t="s">
        <v>105</v>
      </c>
      <c r="R44" s="72" t="s">
        <v>106</v>
      </c>
      <c r="S44" s="72" t="s">
        <v>107</v>
      </c>
      <c r="T44" s="72" t="s">
        <v>108</v>
      </c>
      <c r="U44" s="72" t="s">
        <v>109</v>
      </c>
      <c r="V44" s="72" t="s">
        <v>110</v>
      </c>
      <c r="W44" s="96" t="s">
        <v>77</v>
      </c>
    </row>
    <row r="45" spans="2:23" x14ac:dyDescent="0.3">
      <c r="H45" s="129" t="s">
        <v>135</v>
      </c>
      <c r="I45" s="97">
        <v>1715</v>
      </c>
      <c r="J45" s="72">
        <v>32526.268629860737</v>
      </c>
      <c r="K45" s="72">
        <f>J61</f>
        <v>32526.268629860737</v>
      </c>
      <c r="L45" s="72">
        <f t="shared" ref="L45:U50" si="31">K61</f>
        <v>32526.268629860737</v>
      </c>
      <c r="M45" s="72">
        <f t="shared" si="31"/>
        <v>32526.268629860737</v>
      </c>
      <c r="N45" s="72">
        <f t="shared" si="31"/>
        <v>32526.268629860737</v>
      </c>
      <c r="O45" s="72">
        <f t="shared" si="31"/>
        <v>32526.268629860737</v>
      </c>
      <c r="P45" s="72">
        <f t="shared" si="31"/>
        <v>32526.268629860737</v>
      </c>
      <c r="Q45" s="72">
        <f t="shared" si="31"/>
        <v>32526.268629860737</v>
      </c>
      <c r="R45" s="72">
        <f t="shared" si="31"/>
        <v>32526.268629860737</v>
      </c>
      <c r="S45" s="72">
        <f t="shared" si="31"/>
        <v>32526.268629860737</v>
      </c>
      <c r="T45" s="72">
        <f t="shared" si="31"/>
        <v>32526.268629860737</v>
      </c>
      <c r="U45" s="72">
        <f t="shared" si="31"/>
        <v>32526.268629860737</v>
      </c>
      <c r="V45" s="72">
        <f>AVERAGE(J45:U45)</f>
        <v>32526.268629860733</v>
      </c>
      <c r="W45" s="98"/>
    </row>
    <row r="46" spans="2:23" x14ac:dyDescent="0.3">
      <c r="H46" s="129"/>
      <c r="I46" s="97" t="s">
        <v>10</v>
      </c>
      <c r="J46" s="72">
        <v>5633.4480876081798</v>
      </c>
      <c r="K46" s="72">
        <f t="shared" ref="K46:M50" si="32">J62</f>
        <v>5633.4480876081798</v>
      </c>
      <c r="L46" s="72">
        <f t="shared" si="32"/>
        <v>5633.4480876081798</v>
      </c>
      <c r="M46" s="72">
        <f t="shared" si="32"/>
        <v>5633.4480876081798</v>
      </c>
      <c r="N46" s="72">
        <f t="shared" si="31"/>
        <v>5633.4480876081798</v>
      </c>
      <c r="O46" s="72">
        <f t="shared" si="31"/>
        <v>5633.4480876081798</v>
      </c>
      <c r="P46" s="72">
        <f t="shared" si="31"/>
        <v>5633.4480876081798</v>
      </c>
      <c r="Q46" s="72">
        <f t="shared" si="31"/>
        <v>5633.4480876081798</v>
      </c>
      <c r="R46" s="72">
        <f t="shared" si="31"/>
        <v>5633.4480876081798</v>
      </c>
      <c r="S46" s="72">
        <f t="shared" si="31"/>
        <v>5633.4480876081798</v>
      </c>
      <c r="T46" s="72">
        <f t="shared" si="31"/>
        <v>5633.4480876081798</v>
      </c>
      <c r="U46" s="72">
        <f t="shared" si="31"/>
        <v>5633.4480876081798</v>
      </c>
      <c r="V46" s="72">
        <f t="shared" ref="V46:V50" si="33">AVERAGE(J46:U46)</f>
        <v>5633.4480876081798</v>
      </c>
      <c r="W46" s="98"/>
    </row>
    <row r="47" spans="2:23" x14ac:dyDescent="0.3">
      <c r="H47" s="129"/>
      <c r="I47" s="97" t="s">
        <v>11</v>
      </c>
      <c r="J47" s="72">
        <v>1328.4865106071434</v>
      </c>
      <c r="K47" s="72">
        <f t="shared" si="32"/>
        <v>1328.4865106071434</v>
      </c>
      <c r="L47" s="72">
        <f t="shared" si="32"/>
        <v>1328.4865106071434</v>
      </c>
      <c r="M47" s="72">
        <f t="shared" si="32"/>
        <v>1328.4865106071434</v>
      </c>
      <c r="N47" s="72">
        <f t="shared" si="31"/>
        <v>1328.4865106071434</v>
      </c>
      <c r="O47" s="72">
        <f t="shared" si="31"/>
        <v>1328.4865106071434</v>
      </c>
      <c r="P47" s="72">
        <f t="shared" si="31"/>
        <v>1328.4865106071434</v>
      </c>
      <c r="Q47" s="72">
        <f t="shared" si="31"/>
        <v>1328.4865106071434</v>
      </c>
      <c r="R47" s="72">
        <f t="shared" si="31"/>
        <v>1328.4865106071434</v>
      </c>
      <c r="S47" s="72">
        <f t="shared" si="31"/>
        <v>1328.4865106071434</v>
      </c>
      <c r="T47" s="72">
        <f t="shared" si="31"/>
        <v>1328.4865106071434</v>
      </c>
      <c r="U47" s="72">
        <f t="shared" si="31"/>
        <v>1328.4865106071434</v>
      </c>
      <c r="V47" s="72">
        <f t="shared" si="33"/>
        <v>1328.4865106071431</v>
      </c>
      <c r="W47" s="98"/>
    </row>
    <row r="48" spans="2:23" x14ac:dyDescent="0.3">
      <c r="H48" s="129"/>
      <c r="I48" s="97">
        <v>1720</v>
      </c>
      <c r="J48" s="72">
        <v>112980.33086570723</v>
      </c>
      <c r="K48" s="72">
        <f t="shared" si="32"/>
        <v>112980.33086570723</v>
      </c>
      <c r="L48" s="72">
        <f t="shared" si="32"/>
        <v>112980.33086570723</v>
      </c>
      <c r="M48" s="72">
        <f t="shared" si="32"/>
        <v>112980.33086570723</v>
      </c>
      <c r="N48" s="72">
        <f t="shared" si="31"/>
        <v>112980.33086570723</v>
      </c>
      <c r="O48" s="72">
        <f t="shared" si="31"/>
        <v>112980.33086570723</v>
      </c>
      <c r="P48" s="72">
        <f t="shared" si="31"/>
        <v>112980.33086570723</v>
      </c>
      <c r="Q48" s="72">
        <f t="shared" si="31"/>
        <v>112980.33086570723</v>
      </c>
      <c r="R48" s="72">
        <f t="shared" si="31"/>
        <v>112980.33086570723</v>
      </c>
      <c r="S48" s="72">
        <f t="shared" si="31"/>
        <v>112980.33086570723</v>
      </c>
      <c r="T48" s="72">
        <f t="shared" si="31"/>
        <v>112980.33086570723</v>
      </c>
      <c r="U48" s="72">
        <f t="shared" si="31"/>
        <v>112980.33086570723</v>
      </c>
      <c r="V48" s="72">
        <f t="shared" si="33"/>
        <v>112980.33086570723</v>
      </c>
      <c r="W48" s="98"/>
    </row>
    <row r="49" spans="8:25" x14ac:dyDescent="0.3">
      <c r="H49" s="129"/>
      <c r="I49" s="97">
        <v>1725</v>
      </c>
      <c r="J49" s="72">
        <v>0</v>
      </c>
      <c r="K49" s="72">
        <f t="shared" si="32"/>
        <v>0</v>
      </c>
      <c r="L49" s="72">
        <f t="shared" si="32"/>
        <v>0</v>
      </c>
      <c r="M49" s="72">
        <f t="shared" si="32"/>
        <v>0</v>
      </c>
      <c r="N49" s="72">
        <f t="shared" si="31"/>
        <v>0</v>
      </c>
      <c r="O49" s="72">
        <f t="shared" si="31"/>
        <v>0</v>
      </c>
      <c r="P49" s="72">
        <f t="shared" si="31"/>
        <v>0</v>
      </c>
      <c r="Q49" s="72">
        <f t="shared" si="31"/>
        <v>0</v>
      </c>
      <c r="R49" s="72">
        <f t="shared" si="31"/>
        <v>0</v>
      </c>
      <c r="S49" s="72">
        <f t="shared" si="31"/>
        <v>0</v>
      </c>
      <c r="T49" s="72">
        <f t="shared" si="31"/>
        <v>0</v>
      </c>
      <c r="U49" s="72">
        <f t="shared" si="31"/>
        <v>0</v>
      </c>
      <c r="V49" s="72">
        <f t="shared" si="33"/>
        <v>0</v>
      </c>
      <c r="W49" s="98"/>
    </row>
    <row r="50" spans="8:25" x14ac:dyDescent="0.3">
      <c r="H50" s="129"/>
      <c r="I50" s="97">
        <v>1730</v>
      </c>
      <c r="J50" s="72">
        <v>133610.98590678058</v>
      </c>
      <c r="K50" s="72">
        <f t="shared" si="32"/>
        <v>133610.98590678058</v>
      </c>
      <c r="L50" s="72">
        <f t="shared" si="32"/>
        <v>133610.98590678058</v>
      </c>
      <c r="M50" s="72">
        <f t="shared" si="32"/>
        <v>133610.98590678058</v>
      </c>
      <c r="N50" s="72">
        <f t="shared" si="31"/>
        <v>133610.98590678058</v>
      </c>
      <c r="O50" s="72">
        <f t="shared" si="31"/>
        <v>133610.98590678058</v>
      </c>
      <c r="P50" s="72">
        <f t="shared" si="31"/>
        <v>133610.98590678058</v>
      </c>
      <c r="Q50" s="72">
        <f t="shared" si="31"/>
        <v>133610.98590678058</v>
      </c>
      <c r="R50" s="72">
        <f t="shared" si="31"/>
        <v>133610.98590678058</v>
      </c>
      <c r="S50" s="72">
        <f t="shared" si="31"/>
        <v>133610.98590678058</v>
      </c>
      <c r="T50" s="72">
        <f t="shared" si="31"/>
        <v>133610.98590678058</v>
      </c>
      <c r="U50" s="72">
        <f t="shared" si="31"/>
        <v>133610.98590678058</v>
      </c>
      <c r="V50" s="72">
        <f t="shared" si="33"/>
        <v>133610.98590678061</v>
      </c>
      <c r="W50" s="98"/>
    </row>
    <row r="51" spans="8:25" x14ac:dyDescent="0.3">
      <c r="H51" s="129"/>
      <c r="I51" s="68" t="s">
        <v>77</v>
      </c>
      <c r="J51" s="78">
        <f>SUM(J45:J50)</f>
        <v>286079.52000056388</v>
      </c>
      <c r="K51" s="78">
        <f t="shared" ref="K51:V51" si="34">SUM(K45:K50)</f>
        <v>286079.52000056388</v>
      </c>
      <c r="L51" s="78">
        <f t="shared" si="34"/>
        <v>286079.52000056388</v>
      </c>
      <c r="M51" s="78">
        <f t="shared" si="34"/>
        <v>286079.52000056388</v>
      </c>
      <c r="N51" s="78">
        <f t="shared" si="34"/>
        <v>286079.52000056388</v>
      </c>
      <c r="O51" s="78">
        <f t="shared" si="34"/>
        <v>286079.52000056388</v>
      </c>
      <c r="P51" s="78">
        <f t="shared" si="34"/>
        <v>286079.52000056388</v>
      </c>
      <c r="Q51" s="78">
        <f t="shared" si="34"/>
        <v>286079.52000056388</v>
      </c>
      <c r="R51" s="78">
        <f t="shared" si="34"/>
        <v>286079.52000056388</v>
      </c>
      <c r="S51" s="78">
        <f t="shared" si="34"/>
        <v>286079.52000056388</v>
      </c>
      <c r="T51" s="78">
        <f t="shared" si="34"/>
        <v>286079.52000056388</v>
      </c>
      <c r="U51" s="78">
        <f t="shared" si="34"/>
        <v>286079.52000056388</v>
      </c>
      <c r="V51" s="78">
        <f t="shared" si="34"/>
        <v>286079.52000056393</v>
      </c>
      <c r="W51" s="99"/>
    </row>
    <row r="52" spans="8:25" x14ac:dyDescent="0.3">
      <c r="H52" s="120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1"/>
    </row>
    <row r="53" spans="8:25" x14ac:dyDescent="0.3">
      <c r="H53" s="129" t="s">
        <v>136</v>
      </c>
      <c r="I53" s="97">
        <v>1715</v>
      </c>
      <c r="J53" s="72">
        <v>0</v>
      </c>
      <c r="K53" s="72">
        <v>0</v>
      </c>
      <c r="L53" s="72">
        <v>0</v>
      </c>
      <c r="M53" s="72">
        <v>0</v>
      </c>
      <c r="N53" s="72">
        <v>0</v>
      </c>
      <c r="O53" s="72">
        <v>0</v>
      </c>
      <c r="P53" s="72">
        <v>0</v>
      </c>
      <c r="Q53" s="72">
        <v>0</v>
      </c>
      <c r="R53" s="72">
        <v>0</v>
      </c>
      <c r="S53" s="72">
        <v>0</v>
      </c>
      <c r="T53" s="72">
        <v>0</v>
      </c>
      <c r="U53" s="72">
        <v>0</v>
      </c>
      <c r="V53" s="72">
        <f t="shared" ref="V53:V58" si="35">AVERAGE(J53:U53)</f>
        <v>0</v>
      </c>
      <c r="W53" s="72">
        <f t="shared" ref="W53:W59" si="36">SUM(J53:U53)</f>
        <v>0</v>
      </c>
    </row>
    <row r="54" spans="8:25" x14ac:dyDescent="0.3">
      <c r="H54" s="129"/>
      <c r="I54" s="97" t="s">
        <v>10</v>
      </c>
      <c r="J54" s="72">
        <v>0</v>
      </c>
      <c r="K54" s="72">
        <v>0</v>
      </c>
      <c r="L54" s="72">
        <v>0</v>
      </c>
      <c r="M54" s="72">
        <v>0</v>
      </c>
      <c r="N54" s="72">
        <v>0</v>
      </c>
      <c r="O54" s="72">
        <v>0</v>
      </c>
      <c r="P54" s="72">
        <v>0</v>
      </c>
      <c r="Q54" s="72">
        <v>0</v>
      </c>
      <c r="R54" s="72">
        <v>0</v>
      </c>
      <c r="S54" s="72">
        <v>0</v>
      </c>
      <c r="T54" s="72">
        <v>0</v>
      </c>
      <c r="U54" s="72">
        <v>0</v>
      </c>
      <c r="V54" s="72">
        <f t="shared" si="35"/>
        <v>0</v>
      </c>
      <c r="W54" s="72">
        <f t="shared" si="36"/>
        <v>0</v>
      </c>
    </row>
    <row r="55" spans="8:25" x14ac:dyDescent="0.3">
      <c r="H55" s="129"/>
      <c r="I55" s="97" t="s">
        <v>11</v>
      </c>
      <c r="J55" s="72">
        <v>0</v>
      </c>
      <c r="K55" s="72">
        <v>0</v>
      </c>
      <c r="L55" s="72">
        <v>0</v>
      </c>
      <c r="M55" s="72">
        <v>0</v>
      </c>
      <c r="N55" s="72">
        <v>0</v>
      </c>
      <c r="O55" s="72">
        <v>0</v>
      </c>
      <c r="P55" s="72">
        <v>0</v>
      </c>
      <c r="Q55" s="72">
        <v>0</v>
      </c>
      <c r="R55" s="72">
        <v>0</v>
      </c>
      <c r="S55" s="72">
        <v>0</v>
      </c>
      <c r="T55" s="72">
        <v>0</v>
      </c>
      <c r="U55" s="72">
        <v>0</v>
      </c>
      <c r="V55" s="72">
        <f t="shared" si="35"/>
        <v>0</v>
      </c>
      <c r="W55" s="72">
        <f t="shared" si="36"/>
        <v>0</v>
      </c>
    </row>
    <row r="56" spans="8:25" x14ac:dyDescent="0.3">
      <c r="H56" s="129"/>
      <c r="I56" s="97">
        <v>1720</v>
      </c>
      <c r="J56" s="72">
        <v>0</v>
      </c>
      <c r="K56" s="72">
        <v>0</v>
      </c>
      <c r="L56" s="72">
        <v>0</v>
      </c>
      <c r="M56" s="72">
        <v>0</v>
      </c>
      <c r="N56" s="72">
        <v>0</v>
      </c>
      <c r="O56" s="72">
        <v>0</v>
      </c>
      <c r="P56" s="72">
        <v>0</v>
      </c>
      <c r="Q56" s="72">
        <v>0</v>
      </c>
      <c r="R56" s="72">
        <v>0</v>
      </c>
      <c r="S56" s="72">
        <v>0</v>
      </c>
      <c r="T56" s="72">
        <v>0</v>
      </c>
      <c r="U56" s="72">
        <v>0</v>
      </c>
      <c r="V56" s="72">
        <f t="shared" si="35"/>
        <v>0</v>
      </c>
      <c r="W56" s="72">
        <f t="shared" si="36"/>
        <v>0</v>
      </c>
    </row>
    <row r="57" spans="8:25" x14ac:dyDescent="0.3">
      <c r="H57" s="129"/>
      <c r="I57" s="97">
        <v>1725</v>
      </c>
      <c r="J57" s="72">
        <v>0</v>
      </c>
      <c r="K57" s="72">
        <v>0</v>
      </c>
      <c r="L57" s="72">
        <v>0</v>
      </c>
      <c r="M57" s="72">
        <v>0</v>
      </c>
      <c r="N57" s="72">
        <v>0</v>
      </c>
      <c r="O57" s="72">
        <v>0</v>
      </c>
      <c r="P57" s="72">
        <v>0</v>
      </c>
      <c r="Q57" s="72">
        <v>0</v>
      </c>
      <c r="R57" s="72">
        <v>0</v>
      </c>
      <c r="S57" s="72">
        <v>0</v>
      </c>
      <c r="T57" s="72">
        <v>0</v>
      </c>
      <c r="U57" s="72">
        <v>0</v>
      </c>
      <c r="V57" s="72">
        <f t="shared" si="35"/>
        <v>0</v>
      </c>
      <c r="W57" s="72">
        <f t="shared" si="36"/>
        <v>0</v>
      </c>
    </row>
    <row r="58" spans="8:25" x14ac:dyDescent="0.3">
      <c r="H58" s="129"/>
      <c r="I58" s="97">
        <v>1730</v>
      </c>
      <c r="J58" s="72">
        <v>0</v>
      </c>
      <c r="K58" s="72">
        <v>0</v>
      </c>
      <c r="L58" s="72">
        <v>0</v>
      </c>
      <c r="M58" s="72">
        <v>0</v>
      </c>
      <c r="N58" s="72">
        <v>0</v>
      </c>
      <c r="O58" s="72">
        <v>0</v>
      </c>
      <c r="P58" s="72">
        <v>0</v>
      </c>
      <c r="Q58" s="72">
        <v>0</v>
      </c>
      <c r="R58" s="72">
        <v>0</v>
      </c>
      <c r="S58" s="72">
        <v>0</v>
      </c>
      <c r="T58" s="72">
        <v>0</v>
      </c>
      <c r="U58" s="72">
        <v>0</v>
      </c>
      <c r="V58" s="72">
        <f t="shared" si="35"/>
        <v>0</v>
      </c>
      <c r="W58" s="72">
        <f t="shared" si="36"/>
        <v>0</v>
      </c>
      <c r="X58" s="100"/>
      <c r="Y58" s="100"/>
    </row>
    <row r="59" spans="8:25" x14ac:dyDescent="0.3">
      <c r="H59" s="129"/>
      <c r="I59" s="68" t="s">
        <v>77</v>
      </c>
      <c r="J59" s="78">
        <f>SUM(J53:J58)</f>
        <v>0</v>
      </c>
      <c r="K59" s="78">
        <f t="shared" ref="K59:V59" si="37">SUM(K53:K58)</f>
        <v>0</v>
      </c>
      <c r="L59" s="78">
        <f t="shared" si="37"/>
        <v>0</v>
      </c>
      <c r="M59" s="78">
        <f t="shared" si="37"/>
        <v>0</v>
      </c>
      <c r="N59" s="78">
        <f t="shared" si="37"/>
        <v>0</v>
      </c>
      <c r="O59" s="78">
        <f t="shared" si="37"/>
        <v>0</v>
      </c>
      <c r="P59" s="78">
        <f t="shared" si="37"/>
        <v>0</v>
      </c>
      <c r="Q59" s="78">
        <f t="shared" si="37"/>
        <v>0</v>
      </c>
      <c r="R59" s="78">
        <f t="shared" si="37"/>
        <v>0</v>
      </c>
      <c r="S59" s="78">
        <f t="shared" si="37"/>
        <v>0</v>
      </c>
      <c r="T59" s="78">
        <f t="shared" si="37"/>
        <v>0</v>
      </c>
      <c r="U59" s="78">
        <f t="shared" si="37"/>
        <v>0</v>
      </c>
      <c r="V59" s="78">
        <f t="shared" si="37"/>
        <v>0</v>
      </c>
      <c r="W59" s="78">
        <f t="shared" si="36"/>
        <v>0</v>
      </c>
    </row>
    <row r="60" spans="8:25" x14ac:dyDescent="0.3">
      <c r="H60" s="120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1"/>
    </row>
    <row r="61" spans="8:25" x14ac:dyDescent="0.3">
      <c r="H61" s="129" t="s">
        <v>137</v>
      </c>
      <c r="I61" s="97">
        <v>1715</v>
      </c>
      <c r="J61" s="72">
        <f>J45+J53</f>
        <v>32526.268629860737</v>
      </c>
      <c r="K61" s="72">
        <f t="shared" ref="K61:U61" si="38">K45+K53</f>
        <v>32526.268629860737</v>
      </c>
      <c r="L61" s="72">
        <f t="shared" si="38"/>
        <v>32526.268629860737</v>
      </c>
      <c r="M61" s="72">
        <f t="shared" si="38"/>
        <v>32526.268629860737</v>
      </c>
      <c r="N61" s="72">
        <f t="shared" si="38"/>
        <v>32526.268629860737</v>
      </c>
      <c r="O61" s="72">
        <f t="shared" si="38"/>
        <v>32526.268629860737</v>
      </c>
      <c r="P61" s="72">
        <f t="shared" si="38"/>
        <v>32526.268629860737</v>
      </c>
      <c r="Q61" s="72">
        <f t="shared" si="38"/>
        <v>32526.268629860737</v>
      </c>
      <c r="R61" s="72">
        <f t="shared" si="38"/>
        <v>32526.268629860737</v>
      </c>
      <c r="S61" s="72">
        <f t="shared" si="38"/>
        <v>32526.268629860737</v>
      </c>
      <c r="T61" s="72">
        <f t="shared" si="38"/>
        <v>32526.268629860737</v>
      </c>
      <c r="U61" s="72">
        <f t="shared" si="38"/>
        <v>32526.268629860737</v>
      </c>
      <c r="V61" s="72">
        <f t="shared" ref="V61:V66" si="39">AVERAGE(J61:U61)</f>
        <v>32526.268629860733</v>
      </c>
      <c r="W61" s="98"/>
    </row>
    <row r="62" spans="8:25" x14ac:dyDescent="0.3">
      <c r="H62" s="129"/>
      <c r="I62" s="97" t="s">
        <v>10</v>
      </c>
      <c r="J62" s="72">
        <f t="shared" ref="J62:U66" si="40">J46+J54</f>
        <v>5633.4480876081798</v>
      </c>
      <c r="K62" s="72">
        <f t="shared" si="40"/>
        <v>5633.4480876081798</v>
      </c>
      <c r="L62" s="72">
        <f t="shared" si="40"/>
        <v>5633.4480876081798</v>
      </c>
      <c r="M62" s="72">
        <f t="shared" si="40"/>
        <v>5633.4480876081798</v>
      </c>
      <c r="N62" s="72">
        <f t="shared" si="40"/>
        <v>5633.4480876081798</v>
      </c>
      <c r="O62" s="72">
        <f t="shared" si="40"/>
        <v>5633.4480876081798</v>
      </c>
      <c r="P62" s="72">
        <f t="shared" si="40"/>
        <v>5633.4480876081798</v>
      </c>
      <c r="Q62" s="72">
        <f t="shared" si="40"/>
        <v>5633.4480876081798</v>
      </c>
      <c r="R62" s="72">
        <f t="shared" si="40"/>
        <v>5633.4480876081798</v>
      </c>
      <c r="S62" s="72">
        <f t="shared" si="40"/>
        <v>5633.4480876081798</v>
      </c>
      <c r="T62" s="72">
        <f t="shared" si="40"/>
        <v>5633.4480876081798</v>
      </c>
      <c r="U62" s="72">
        <f t="shared" si="40"/>
        <v>5633.4480876081798</v>
      </c>
      <c r="V62" s="72">
        <f t="shared" si="39"/>
        <v>5633.4480876081798</v>
      </c>
      <c r="W62" s="98"/>
    </row>
    <row r="63" spans="8:25" x14ac:dyDescent="0.3">
      <c r="H63" s="129"/>
      <c r="I63" s="97" t="s">
        <v>11</v>
      </c>
      <c r="J63" s="72">
        <f t="shared" si="40"/>
        <v>1328.4865106071434</v>
      </c>
      <c r="K63" s="72">
        <f t="shared" si="40"/>
        <v>1328.4865106071434</v>
      </c>
      <c r="L63" s="72">
        <f t="shared" si="40"/>
        <v>1328.4865106071434</v>
      </c>
      <c r="M63" s="72">
        <f t="shared" si="40"/>
        <v>1328.4865106071434</v>
      </c>
      <c r="N63" s="72">
        <f t="shared" si="40"/>
        <v>1328.4865106071434</v>
      </c>
      <c r="O63" s="72">
        <f t="shared" si="40"/>
        <v>1328.4865106071434</v>
      </c>
      <c r="P63" s="72">
        <f t="shared" si="40"/>
        <v>1328.4865106071434</v>
      </c>
      <c r="Q63" s="72">
        <f t="shared" si="40"/>
        <v>1328.4865106071434</v>
      </c>
      <c r="R63" s="72">
        <f t="shared" si="40"/>
        <v>1328.4865106071434</v>
      </c>
      <c r="S63" s="72">
        <f t="shared" si="40"/>
        <v>1328.4865106071434</v>
      </c>
      <c r="T63" s="72">
        <f t="shared" si="40"/>
        <v>1328.4865106071434</v>
      </c>
      <c r="U63" s="72">
        <f t="shared" si="40"/>
        <v>1328.4865106071434</v>
      </c>
      <c r="V63" s="72">
        <f t="shared" si="39"/>
        <v>1328.4865106071431</v>
      </c>
      <c r="W63" s="98"/>
    </row>
    <row r="64" spans="8:25" x14ac:dyDescent="0.3">
      <c r="H64" s="129"/>
      <c r="I64" s="97">
        <v>1720</v>
      </c>
      <c r="J64" s="72">
        <f t="shared" si="40"/>
        <v>112980.33086570723</v>
      </c>
      <c r="K64" s="72">
        <f t="shared" si="40"/>
        <v>112980.33086570723</v>
      </c>
      <c r="L64" s="72">
        <f t="shared" si="40"/>
        <v>112980.33086570723</v>
      </c>
      <c r="M64" s="72">
        <f t="shared" si="40"/>
        <v>112980.33086570723</v>
      </c>
      <c r="N64" s="72">
        <f t="shared" si="40"/>
        <v>112980.33086570723</v>
      </c>
      <c r="O64" s="72">
        <f t="shared" si="40"/>
        <v>112980.33086570723</v>
      </c>
      <c r="P64" s="72">
        <f t="shared" si="40"/>
        <v>112980.33086570723</v>
      </c>
      <c r="Q64" s="72">
        <f t="shared" si="40"/>
        <v>112980.33086570723</v>
      </c>
      <c r="R64" s="72">
        <f t="shared" si="40"/>
        <v>112980.33086570723</v>
      </c>
      <c r="S64" s="72">
        <f t="shared" si="40"/>
        <v>112980.33086570723</v>
      </c>
      <c r="T64" s="72">
        <f t="shared" si="40"/>
        <v>112980.33086570723</v>
      </c>
      <c r="U64" s="72">
        <f t="shared" si="40"/>
        <v>112980.33086570723</v>
      </c>
      <c r="V64" s="72">
        <f t="shared" si="39"/>
        <v>112980.33086570723</v>
      </c>
      <c r="W64" s="98"/>
    </row>
    <row r="65" spans="8:23" x14ac:dyDescent="0.3">
      <c r="H65" s="129"/>
      <c r="I65" s="97">
        <v>1725</v>
      </c>
      <c r="J65" s="72">
        <f t="shared" si="40"/>
        <v>0</v>
      </c>
      <c r="K65" s="72">
        <f t="shared" si="40"/>
        <v>0</v>
      </c>
      <c r="L65" s="72">
        <f t="shared" si="40"/>
        <v>0</v>
      </c>
      <c r="M65" s="72">
        <f t="shared" si="40"/>
        <v>0</v>
      </c>
      <c r="N65" s="72">
        <f t="shared" si="40"/>
        <v>0</v>
      </c>
      <c r="O65" s="72">
        <f t="shared" si="40"/>
        <v>0</v>
      </c>
      <c r="P65" s="72">
        <f t="shared" si="40"/>
        <v>0</v>
      </c>
      <c r="Q65" s="72">
        <f t="shared" si="40"/>
        <v>0</v>
      </c>
      <c r="R65" s="72">
        <f t="shared" si="40"/>
        <v>0</v>
      </c>
      <c r="S65" s="72">
        <f t="shared" si="40"/>
        <v>0</v>
      </c>
      <c r="T65" s="72">
        <f t="shared" si="40"/>
        <v>0</v>
      </c>
      <c r="U65" s="72">
        <f t="shared" si="40"/>
        <v>0</v>
      </c>
      <c r="V65" s="72">
        <f t="shared" si="39"/>
        <v>0</v>
      </c>
      <c r="W65" s="98"/>
    </row>
    <row r="66" spans="8:23" x14ac:dyDescent="0.3">
      <c r="H66" s="129"/>
      <c r="I66" s="97">
        <v>1730</v>
      </c>
      <c r="J66" s="72">
        <f t="shared" si="40"/>
        <v>133610.98590678058</v>
      </c>
      <c r="K66" s="72">
        <f t="shared" si="40"/>
        <v>133610.98590678058</v>
      </c>
      <c r="L66" s="72">
        <f t="shared" si="40"/>
        <v>133610.98590678058</v>
      </c>
      <c r="M66" s="72">
        <f t="shared" si="40"/>
        <v>133610.98590678058</v>
      </c>
      <c r="N66" s="72">
        <f t="shared" si="40"/>
        <v>133610.98590678058</v>
      </c>
      <c r="O66" s="72">
        <f t="shared" si="40"/>
        <v>133610.98590678058</v>
      </c>
      <c r="P66" s="72">
        <f t="shared" si="40"/>
        <v>133610.98590678058</v>
      </c>
      <c r="Q66" s="72">
        <f t="shared" si="40"/>
        <v>133610.98590678058</v>
      </c>
      <c r="R66" s="72">
        <f t="shared" si="40"/>
        <v>133610.98590678058</v>
      </c>
      <c r="S66" s="72">
        <f t="shared" si="40"/>
        <v>133610.98590678058</v>
      </c>
      <c r="T66" s="72">
        <f t="shared" si="40"/>
        <v>133610.98590678058</v>
      </c>
      <c r="U66" s="72">
        <f t="shared" si="40"/>
        <v>133610.98590678058</v>
      </c>
      <c r="V66" s="72">
        <f t="shared" si="39"/>
        <v>133610.98590678061</v>
      </c>
      <c r="W66" s="98"/>
    </row>
    <row r="67" spans="8:23" x14ac:dyDescent="0.3">
      <c r="H67" s="129"/>
      <c r="I67" s="68" t="s">
        <v>77</v>
      </c>
      <c r="J67" s="78">
        <f>SUM(J61:J66)</f>
        <v>286079.52000056388</v>
      </c>
      <c r="K67" s="78">
        <f t="shared" ref="K67:V67" si="41">SUM(K61:K66)</f>
        <v>286079.52000056388</v>
      </c>
      <c r="L67" s="78">
        <f t="shared" si="41"/>
        <v>286079.52000056388</v>
      </c>
      <c r="M67" s="78">
        <f t="shared" si="41"/>
        <v>286079.52000056388</v>
      </c>
      <c r="N67" s="78">
        <f t="shared" si="41"/>
        <v>286079.52000056388</v>
      </c>
      <c r="O67" s="78">
        <f t="shared" si="41"/>
        <v>286079.52000056388</v>
      </c>
      <c r="P67" s="78">
        <f t="shared" si="41"/>
        <v>286079.52000056388</v>
      </c>
      <c r="Q67" s="78">
        <f t="shared" si="41"/>
        <v>286079.52000056388</v>
      </c>
      <c r="R67" s="78">
        <f t="shared" si="41"/>
        <v>286079.52000056388</v>
      </c>
      <c r="S67" s="78">
        <f t="shared" si="41"/>
        <v>286079.52000056388</v>
      </c>
      <c r="T67" s="78">
        <f t="shared" si="41"/>
        <v>286079.52000056388</v>
      </c>
      <c r="U67" s="78">
        <f t="shared" si="41"/>
        <v>286079.52000056388</v>
      </c>
      <c r="V67" s="78">
        <f t="shared" si="41"/>
        <v>286079.52000056393</v>
      </c>
      <c r="W67" s="98"/>
    </row>
    <row r="70" spans="8:23" x14ac:dyDescent="0.3">
      <c r="H70" s="120"/>
      <c r="I70" s="121"/>
      <c r="J70" s="72" t="s">
        <v>98</v>
      </c>
      <c r="K70" s="72" t="s">
        <v>99</v>
      </c>
      <c r="L70" s="72" t="s">
        <v>100</v>
      </c>
      <c r="M70" s="72" t="s">
        <v>101</v>
      </c>
      <c r="N70" s="72" t="s">
        <v>102</v>
      </c>
      <c r="O70" s="72" t="s">
        <v>103</v>
      </c>
      <c r="P70" s="72" t="s">
        <v>104</v>
      </c>
      <c r="Q70" s="72" t="s">
        <v>105</v>
      </c>
      <c r="R70" s="72" t="s">
        <v>106</v>
      </c>
      <c r="S70" s="72" t="s">
        <v>107</v>
      </c>
      <c r="T70" s="72" t="s">
        <v>108</v>
      </c>
      <c r="U70" s="72" t="s">
        <v>109</v>
      </c>
      <c r="V70" s="72" t="s">
        <v>110</v>
      </c>
      <c r="W70" s="96" t="s">
        <v>77</v>
      </c>
    </row>
    <row r="71" spans="8:23" x14ac:dyDescent="0.3">
      <c r="H71" s="129" t="s">
        <v>138</v>
      </c>
      <c r="I71" s="97">
        <v>1715</v>
      </c>
      <c r="J71" s="72">
        <v>68522.660429304407</v>
      </c>
      <c r="K71" s="72">
        <f>J87</f>
        <v>68522.660429304407</v>
      </c>
      <c r="L71" s="72">
        <f t="shared" ref="L71:U76" si="42">K87</f>
        <v>68522.660429304407</v>
      </c>
      <c r="M71" s="72">
        <f t="shared" si="42"/>
        <v>68522.660429304407</v>
      </c>
      <c r="N71" s="72">
        <f t="shared" si="42"/>
        <v>68522.660429304407</v>
      </c>
      <c r="O71" s="72">
        <f t="shared" si="42"/>
        <v>110173.6669649836</v>
      </c>
      <c r="P71" s="72">
        <f t="shared" si="42"/>
        <v>132477.1136431433</v>
      </c>
      <c r="Q71" s="72">
        <f t="shared" si="42"/>
        <v>150214.54400490969</v>
      </c>
      <c r="R71" s="72">
        <f t="shared" si="42"/>
        <v>150214.54400490969</v>
      </c>
      <c r="S71" s="72">
        <f t="shared" si="42"/>
        <v>150214.54400490969</v>
      </c>
      <c r="T71" s="72">
        <f t="shared" si="42"/>
        <v>150214.54400490969</v>
      </c>
      <c r="U71" s="72">
        <f t="shared" si="42"/>
        <v>150214.54400490969</v>
      </c>
      <c r="V71" s="72">
        <f>AVERAGE(J71:U71)</f>
        <v>111361.40023159979</v>
      </c>
      <c r="W71" s="98"/>
    </row>
    <row r="72" spans="8:23" x14ac:dyDescent="0.3">
      <c r="H72" s="129"/>
      <c r="I72" s="97" t="s">
        <v>10</v>
      </c>
      <c r="J72" s="72">
        <v>7249.9854886537269</v>
      </c>
      <c r="K72" s="72">
        <f t="shared" ref="K72:M76" si="43">J88</f>
        <v>7249.9854886537269</v>
      </c>
      <c r="L72" s="72">
        <f t="shared" si="43"/>
        <v>7249.9854886537269</v>
      </c>
      <c r="M72" s="72">
        <f t="shared" si="43"/>
        <v>7249.9854886537269</v>
      </c>
      <c r="N72" s="72">
        <f t="shared" si="42"/>
        <v>7249.9854886537269</v>
      </c>
      <c r="O72" s="72">
        <f t="shared" si="42"/>
        <v>11596.563168730067</v>
      </c>
      <c r="P72" s="72">
        <f t="shared" si="42"/>
        <v>13798.018923684624</v>
      </c>
      <c r="Q72" s="72">
        <f t="shared" si="42"/>
        <v>14685.970805964631</v>
      </c>
      <c r="R72" s="72">
        <f t="shared" si="42"/>
        <v>14685.970805964631</v>
      </c>
      <c r="S72" s="72">
        <f t="shared" si="42"/>
        <v>14685.970805964631</v>
      </c>
      <c r="T72" s="72">
        <f t="shared" si="42"/>
        <v>14685.970805964631</v>
      </c>
      <c r="U72" s="72">
        <f t="shared" si="42"/>
        <v>14685.970805964631</v>
      </c>
      <c r="V72" s="72">
        <f t="shared" ref="V72:V76" si="44">AVERAGE(J72:U72)</f>
        <v>11256.196963792208</v>
      </c>
      <c r="W72" s="98"/>
    </row>
    <row r="73" spans="8:23" x14ac:dyDescent="0.3">
      <c r="H73" s="129"/>
      <c r="I73" s="97" t="s">
        <v>11</v>
      </c>
      <c r="J73" s="72">
        <v>3029.0216839676496</v>
      </c>
      <c r="K73" s="72">
        <f t="shared" si="43"/>
        <v>3029.0216839676496</v>
      </c>
      <c r="L73" s="72">
        <f t="shared" si="43"/>
        <v>3029.0216839676496</v>
      </c>
      <c r="M73" s="72">
        <f t="shared" si="43"/>
        <v>3029.0216839676496</v>
      </c>
      <c r="N73" s="72">
        <f t="shared" si="42"/>
        <v>3029.0216839676496</v>
      </c>
      <c r="O73" s="72">
        <f t="shared" si="42"/>
        <v>4774.9888472245739</v>
      </c>
      <c r="P73" s="72">
        <f t="shared" si="42"/>
        <v>6003.6301185382972</v>
      </c>
      <c r="Q73" s="72">
        <f t="shared" si="42"/>
        <v>6766.7933120167181</v>
      </c>
      <c r="R73" s="72">
        <f t="shared" si="42"/>
        <v>6766.7933120167181</v>
      </c>
      <c r="S73" s="72">
        <f t="shared" si="42"/>
        <v>6766.7933120167181</v>
      </c>
      <c r="T73" s="72">
        <f t="shared" si="42"/>
        <v>6766.7933120167181</v>
      </c>
      <c r="U73" s="72">
        <f t="shared" si="42"/>
        <v>6766.7933120167181</v>
      </c>
      <c r="V73" s="72">
        <f t="shared" si="44"/>
        <v>4979.8078288070583</v>
      </c>
      <c r="W73" s="98"/>
    </row>
    <row r="74" spans="8:23" x14ac:dyDescent="0.3">
      <c r="H74" s="129"/>
      <c r="I74" s="97">
        <v>1720</v>
      </c>
      <c r="J74" s="72">
        <v>144859.02646876639</v>
      </c>
      <c r="K74" s="72">
        <f t="shared" si="43"/>
        <v>144859.02646876639</v>
      </c>
      <c r="L74" s="72">
        <f t="shared" si="43"/>
        <v>144859.02646876639</v>
      </c>
      <c r="M74" s="72">
        <f t="shared" si="43"/>
        <v>144859.02646876639</v>
      </c>
      <c r="N74" s="72">
        <f t="shared" si="42"/>
        <v>144859.02646876639</v>
      </c>
      <c r="O74" s="72">
        <f t="shared" si="42"/>
        <v>210093.84206726117</v>
      </c>
      <c r="P74" s="72">
        <f t="shared" si="42"/>
        <v>241170.11151026498</v>
      </c>
      <c r="Q74" s="72">
        <f t="shared" si="42"/>
        <v>269026.58515494375</v>
      </c>
      <c r="R74" s="72">
        <f t="shared" si="42"/>
        <v>269026.58515494375</v>
      </c>
      <c r="S74" s="72">
        <f t="shared" si="42"/>
        <v>269026.58515494375</v>
      </c>
      <c r="T74" s="72">
        <f t="shared" si="42"/>
        <v>269026.58515494375</v>
      </c>
      <c r="U74" s="72">
        <f t="shared" si="42"/>
        <v>269026.58515494375</v>
      </c>
      <c r="V74" s="72">
        <f t="shared" si="44"/>
        <v>210057.66764133971</v>
      </c>
      <c r="W74" s="98"/>
    </row>
    <row r="75" spans="8:23" x14ac:dyDescent="0.3">
      <c r="H75" s="129"/>
      <c r="I75" s="97">
        <v>1725</v>
      </c>
      <c r="J75" s="72">
        <v>1738.2292096648396</v>
      </c>
      <c r="K75" s="72">
        <f t="shared" si="43"/>
        <v>1738.2292096648396</v>
      </c>
      <c r="L75" s="72">
        <f t="shared" si="43"/>
        <v>1738.2292096648396</v>
      </c>
      <c r="M75" s="72">
        <f t="shared" si="43"/>
        <v>1738.2292096648396</v>
      </c>
      <c r="N75" s="72">
        <f t="shared" si="42"/>
        <v>1738.2292096648396</v>
      </c>
      <c r="O75" s="72">
        <f t="shared" si="42"/>
        <v>5844.8363545297498</v>
      </c>
      <c r="P75" s="72">
        <f t="shared" si="42"/>
        <v>6829.2531145743887</v>
      </c>
      <c r="Q75" s="72">
        <f t="shared" si="42"/>
        <v>7611.6359521661316</v>
      </c>
      <c r="R75" s="72">
        <f t="shared" si="42"/>
        <v>7611.6359521661316</v>
      </c>
      <c r="S75" s="72">
        <f t="shared" si="42"/>
        <v>7611.6359521661316</v>
      </c>
      <c r="T75" s="72">
        <f t="shared" si="42"/>
        <v>7611.6359521661316</v>
      </c>
      <c r="U75" s="72">
        <f t="shared" si="42"/>
        <v>7611.6359521661316</v>
      </c>
      <c r="V75" s="72">
        <f t="shared" si="44"/>
        <v>4951.9512731882487</v>
      </c>
      <c r="W75" s="98"/>
    </row>
    <row r="76" spans="8:23" x14ac:dyDescent="0.3">
      <c r="H76" s="129"/>
      <c r="I76" s="97">
        <v>1730</v>
      </c>
      <c r="J76" s="72">
        <v>168034.05951242411</v>
      </c>
      <c r="K76" s="72">
        <f t="shared" si="43"/>
        <v>168034.05951242411</v>
      </c>
      <c r="L76" s="72">
        <f t="shared" si="43"/>
        <v>168034.05951242411</v>
      </c>
      <c r="M76" s="72">
        <f t="shared" si="43"/>
        <v>168034.05951242411</v>
      </c>
      <c r="N76" s="72">
        <f t="shared" si="42"/>
        <v>168034.05951242411</v>
      </c>
      <c r="O76" s="72">
        <f t="shared" si="42"/>
        <v>220706.22207868635</v>
      </c>
      <c r="P76" s="72">
        <f t="shared" si="42"/>
        <v>248498.80257310421</v>
      </c>
      <c r="Q76" s="72">
        <f t="shared" si="42"/>
        <v>280758.99066772236</v>
      </c>
      <c r="R76" s="72">
        <f t="shared" si="42"/>
        <v>280758.99066772236</v>
      </c>
      <c r="S76" s="72">
        <f t="shared" si="42"/>
        <v>280758.99066772236</v>
      </c>
      <c r="T76" s="72">
        <f t="shared" si="42"/>
        <v>280758.99066772236</v>
      </c>
      <c r="U76" s="72">
        <f t="shared" si="42"/>
        <v>280758.99066772236</v>
      </c>
      <c r="V76" s="72">
        <f t="shared" si="44"/>
        <v>226097.52296271021</v>
      </c>
      <c r="W76" s="98"/>
    </row>
    <row r="77" spans="8:23" x14ac:dyDescent="0.3">
      <c r="H77" s="129"/>
      <c r="I77" s="68" t="s">
        <v>77</v>
      </c>
      <c r="J77" s="78">
        <f>SUM(J71:J76)</f>
        <v>393432.98279278108</v>
      </c>
      <c r="K77" s="78">
        <f t="shared" ref="K77:V77" si="45">SUM(K71:K76)</f>
        <v>393432.98279278108</v>
      </c>
      <c r="L77" s="78">
        <f t="shared" si="45"/>
        <v>393432.98279278108</v>
      </c>
      <c r="M77" s="78">
        <f t="shared" si="45"/>
        <v>393432.98279278108</v>
      </c>
      <c r="N77" s="78">
        <f t="shared" si="45"/>
        <v>393432.98279278108</v>
      </c>
      <c r="O77" s="78">
        <f t="shared" si="45"/>
        <v>563190.11948141549</v>
      </c>
      <c r="P77" s="78">
        <f t="shared" si="45"/>
        <v>648776.92988330987</v>
      </c>
      <c r="Q77" s="78">
        <f t="shared" si="45"/>
        <v>729064.51989772334</v>
      </c>
      <c r="R77" s="78">
        <f t="shared" si="45"/>
        <v>729064.51989772334</v>
      </c>
      <c r="S77" s="78">
        <f t="shared" si="45"/>
        <v>729064.51989772334</v>
      </c>
      <c r="T77" s="78">
        <f t="shared" si="45"/>
        <v>729064.51989772334</v>
      </c>
      <c r="U77" s="78">
        <f t="shared" si="45"/>
        <v>729064.51989772334</v>
      </c>
      <c r="V77" s="78">
        <f t="shared" si="45"/>
        <v>568704.54690143722</v>
      </c>
      <c r="W77" s="98"/>
    </row>
    <row r="78" spans="8:23" x14ac:dyDescent="0.3">
      <c r="H78" s="120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1"/>
    </row>
    <row r="79" spans="8:23" x14ac:dyDescent="0.3">
      <c r="H79" s="129" t="s">
        <v>139</v>
      </c>
      <c r="I79" s="97">
        <v>1715</v>
      </c>
      <c r="J79" s="72">
        <v>0</v>
      </c>
      <c r="K79" s="72">
        <v>0</v>
      </c>
      <c r="L79" s="72">
        <v>0</v>
      </c>
      <c r="M79" s="72">
        <v>0</v>
      </c>
      <c r="N79" s="72">
        <v>41651.006535679182</v>
      </c>
      <c r="O79" s="72">
        <v>22303.446678159704</v>
      </c>
      <c r="P79" s="72">
        <v>17737.430361766383</v>
      </c>
      <c r="Q79" s="72">
        <v>0</v>
      </c>
      <c r="R79" s="72">
        <v>0</v>
      </c>
      <c r="S79" s="72">
        <v>0</v>
      </c>
      <c r="T79" s="72">
        <v>0</v>
      </c>
      <c r="U79" s="72">
        <v>0</v>
      </c>
      <c r="V79" s="72" t="e">
        <f>#REF!</f>
        <v>#REF!</v>
      </c>
      <c r="W79" s="72">
        <f>SUM(J79:U79)</f>
        <v>81691.883575605272</v>
      </c>
    </row>
    <row r="80" spans="8:23" x14ac:dyDescent="0.3">
      <c r="H80" s="129"/>
      <c r="I80" s="97" t="s">
        <v>10</v>
      </c>
      <c r="J80" s="72">
        <v>0</v>
      </c>
      <c r="K80" s="72">
        <v>0</v>
      </c>
      <c r="L80" s="72">
        <v>0</v>
      </c>
      <c r="M80" s="72">
        <v>0</v>
      </c>
      <c r="N80" s="72">
        <v>4346.5776800763388</v>
      </c>
      <c r="O80" s="72">
        <v>2201.4557549545566</v>
      </c>
      <c r="P80" s="72">
        <v>887.95188228000745</v>
      </c>
      <c r="Q80" s="72">
        <v>0</v>
      </c>
      <c r="R80" s="72">
        <v>0</v>
      </c>
      <c r="S80" s="72">
        <v>0</v>
      </c>
      <c r="T80" s="72">
        <v>0</v>
      </c>
      <c r="U80" s="72">
        <v>0</v>
      </c>
      <c r="V80" s="72" t="e">
        <f>#REF!</f>
        <v>#REF!</v>
      </c>
      <c r="W80" s="72">
        <f t="shared" ref="W80:W85" si="46">SUM(J80:U80)</f>
        <v>7435.9853173109022</v>
      </c>
    </row>
    <row r="81" spans="8:23" x14ac:dyDescent="0.3">
      <c r="H81" s="129"/>
      <c r="I81" s="97" t="s">
        <v>11</v>
      </c>
      <c r="J81" s="72">
        <v>0</v>
      </c>
      <c r="K81" s="72">
        <v>0</v>
      </c>
      <c r="L81" s="72">
        <v>0</v>
      </c>
      <c r="M81" s="72">
        <v>0</v>
      </c>
      <c r="N81" s="72">
        <v>1745.9671632569241</v>
      </c>
      <c r="O81" s="72">
        <v>1228.6412713137236</v>
      </c>
      <c r="P81" s="72">
        <v>763.16319347842091</v>
      </c>
      <c r="Q81" s="72">
        <v>0</v>
      </c>
      <c r="R81" s="72">
        <v>0</v>
      </c>
      <c r="S81" s="72">
        <v>0</v>
      </c>
      <c r="T81" s="72">
        <v>0</v>
      </c>
      <c r="U81" s="72">
        <v>0</v>
      </c>
      <c r="V81" s="72" t="e">
        <f>#REF!</f>
        <v>#REF!</v>
      </c>
      <c r="W81" s="72">
        <f t="shared" si="46"/>
        <v>3737.7716280490686</v>
      </c>
    </row>
    <row r="82" spans="8:23" x14ac:dyDescent="0.3">
      <c r="H82" s="129"/>
      <c r="I82" s="97">
        <v>1720</v>
      </c>
      <c r="J82" s="72">
        <v>0</v>
      </c>
      <c r="K82" s="72">
        <v>0</v>
      </c>
      <c r="L82" s="72">
        <v>0</v>
      </c>
      <c r="M82" s="72">
        <v>0</v>
      </c>
      <c r="N82" s="72">
        <v>65234.815598494773</v>
      </c>
      <c r="O82" s="72">
        <v>31076.269443003795</v>
      </c>
      <c r="P82" s="72">
        <v>27856.473644678794</v>
      </c>
      <c r="Q82" s="72">
        <v>0</v>
      </c>
      <c r="R82" s="72">
        <v>0</v>
      </c>
      <c r="S82" s="72">
        <v>0</v>
      </c>
      <c r="T82" s="72">
        <v>0</v>
      </c>
      <c r="U82" s="72">
        <v>0</v>
      </c>
      <c r="V82" s="72" t="e">
        <f>#REF!</f>
        <v>#REF!</v>
      </c>
      <c r="W82" s="72">
        <f t="shared" si="46"/>
        <v>124167.55868617736</v>
      </c>
    </row>
    <row r="83" spans="8:23" x14ac:dyDescent="0.3">
      <c r="H83" s="129"/>
      <c r="I83" s="97">
        <v>1725</v>
      </c>
      <c r="J83" s="72">
        <v>0</v>
      </c>
      <c r="K83" s="72">
        <v>0</v>
      </c>
      <c r="L83" s="72">
        <v>0</v>
      </c>
      <c r="M83" s="72">
        <v>0</v>
      </c>
      <c r="N83" s="72">
        <v>4106.60714486491</v>
      </c>
      <c r="O83" s="72">
        <v>984.4167600446392</v>
      </c>
      <c r="P83" s="72">
        <v>782.3828375917426</v>
      </c>
      <c r="Q83" s="72">
        <v>0</v>
      </c>
      <c r="R83" s="72">
        <v>0</v>
      </c>
      <c r="S83" s="72">
        <v>0</v>
      </c>
      <c r="T83" s="72">
        <v>0</v>
      </c>
      <c r="U83" s="72">
        <v>0</v>
      </c>
      <c r="V83" s="72" t="e">
        <f>#REF!</f>
        <v>#REF!</v>
      </c>
      <c r="W83" s="72">
        <f t="shared" si="46"/>
        <v>5873.4067425012918</v>
      </c>
    </row>
    <row r="84" spans="8:23" x14ac:dyDescent="0.3">
      <c r="H84" s="129"/>
      <c r="I84" s="97">
        <v>1730</v>
      </c>
      <c r="J84" s="72">
        <v>0</v>
      </c>
      <c r="K84" s="72">
        <v>0</v>
      </c>
      <c r="L84" s="72">
        <v>0</v>
      </c>
      <c r="M84" s="72">
        <v>0</v>
      </c>
      <c r="N84" s="72">
        <v>52672.162566262254</v>
      </c>
      <c r="O84" s="72">
        <v>27792.580494417853</v>
      </c>
      <c r="P84" s="72">
        <v>32260.188094618159</v>
      </c>
      <c r="Q84" s="72">
        <v>0</v>
      </c>
      <c r="R84" s="72">
        <v>0</v>
      </c>
      <c r="S84" s="72">
        <v>0</v>
      </c>
      <c r="T84" s="72">
        <v>0</v>
      </c>
      <c r="U84" s="72">
        <v>0</v>
      </c>
      <c r="V84" s="72" t="e">
        <f>#REF!</f>
        <v>#REF!</v>
      </c>
      <c r="W84" s="72">
        <f t="shared" si="46"/>
        <v>112724.93115529827</v>
      </c>
    </row>
    <row r="85" spans="8:23" x14ac:dyDescent="0.3">
      <c r="H85" s="129"/>
      <c r="I85" s="68" t="s">
        <v>77</v>
      </c>
      <c r="J85" s="78">
        <f>SUM(J79:J84)</f>
        <v>0</v>
      </c>
      <c r="K85" s="78">
        <f t="shared" ref="K85:V85" si="47">SUM(K79:K84)</f>
        <v>0</v>
      </c>
      <c r="L85" s="78">
        <f t="shared" si="47"/>
        <v>0</v>
      </c>
      <c r="M85" s="78">
        <f t="shared" si="47"/>
        <v>0</v>
      </c>
      <c r="N85" s="78">
        <f t="shared" si="47"/>
        <v>169757.1366886344</v>
      </c>
      <c r="O85" s="78">
        <f t="shared" si="47"/>
        <v>85586.810401894269</v>
      </c>
      <c r="P85" s="78">
        <f t="shared" si="47"/>
        <v>80287.590014413508</v>
      </c>
      <c r="Q85" s="78">
        <f t="shared" si="47"/>
        <v>0</v>
      </c>
      <c r="R85" s="78">
        <f t="shared" si="47"/>
        <v>0</v>
      </c>
      <c r="S85" s="78">
        <f t="shared" si="47"/>
        <v>0</v>
      </c>
      <c r="T85" s="78">
        <f t="shared" si="47"/>
        <v>0</v>
      </c>
      <c r="U85" s="78">
        <f t="shared" si="47"/>
        <v>0</v>
      </c>
      <c r="V85" s="78" t="e">
        <f t="shared" si="47"/>
        <v>#REF!</v>
      </c>
      <c r="W85" s="78">
        <f t="shared" si="46"/>
        <v>335631.5371049422</v>
      </c>
    </row>
    <row r="86" spans="8:23" x14ac:dyDescent="0.3">
      <c r="H86" s="120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1"/>
    </row>
    <row r="87" spans="8:23" x14ac:dyDescent="0.3">
      <c r="H87" s="129" t="s">
        <v>140</v>
      </c>
      <c r="I87" s="97">
        <v>1715</v>
      </c>
      <c r="J87" s="72">
        <f>J71+J79</f>
        <v>68522.660429304407</v>
      </c>
      <c r="K87" s="72">
        <f t="shared" ref="K87:U87" si="48">K71+K79</f>
        <v>68522.660429304407</v>
      </c>
      <c r="L87" s="72">
        <f t="shared" si="48"/>
        <v>68522.660429304407</v>
      </c>
      <c r="M87" s="72">
        <f t="shared" si="48"/>
        <v>68522.660429304407</v>
      </c>
      <c r="N87" s="72">
        <f t="shared" si="48"/>
        <v>110173.6669649836</v>
      </c>
      <c r="O87" s="72">
        <f t="shared" si="48"/>
        <v>132477.1136431433</v>
      </c>
      <c r="P87" s="72">
        <f t="shared" si="48"/>
        <v>150214.54400490969</v>
      </c>
      <c r="Q87" s="72">
        <f t="shared" si="48"/>
        <v>150214.54400490969</v>
      </c>
      <c r="R87" s="72">
        <f t="shared" si="48"/>
        <v>150214.54400490969</v>
      </c>
      <c r="S87" s="72">
        <f t="shared" si="48"/>
        <v>150214.54400490969</v>
      </c>
      <c r="T87" s="72">
        <f t="shared" si="48"/>
        <v>150214.54400490969</v>
      </c>
      <c r="U87" s="72">
        <f t="shared" si="48"/>
        <v>150214.54400490969</v>
      </c>
      <c r="V87" s="72">
        <f t="shared" ref="V87:V92" si="49">AVERAGE(J87:U87)</f>
        <v>118169.05719623355</v>
      </c>
      <c r="W87" s="98"/>
    </row>
    <row r="88" spans="8:23" x14ac:dyDescent="0.3">
      <c r="H88" s="129"/>
      <c r="I88" s="97" t="s">
        <v>10</v>
      </c>
      <c r="J88" s="72">
        <f t="shared" ref="J88:U92" si="50">J72+J80</f>
        <v>7249.9854886537269</v>
      </c>
      <c r="K88" s="72">
        <f t="shared" si="50"/>
        <v>7249.9854886537269</v>
      </c>
      <c r="L88" s="72">
        <f t="shared" si="50"/>
        <v>7249.9854886537269</v>
      </c>
      <c r="M88" s="72">
        <f t="shared" si="50"/>
        <v>7249.9854886537269</v>
      </c>
      <c r="N88" s="72">
        <f t="shared" si="50"/>
        <v>11596.563168730067</v>
      </c>
      <c r="O88" s="72">
        <f t="shared" si="50"/>
        <v>13798.018923684624</v>
      </c>
      <c r="P88" s="72">
        <f t="shared" si="50"/>
        <v>14685.970805964631</v>
      </c>
      <c r="Q88" s="72">
        <f t="shared" si="50"/>
        <v>14685.970805964631</v>
      </c>
      <c r="R88" s="72">
        <f t="shared" si="50"/>
        <v>14685.970805964631</v>
      </c>
      <c r="S88" s="72">
        <f t="shared" si="50"/>
        <v>14685.970805964631</v>
      </c>
      <c r="T88" s="72">
        <f t="shared" si="50"/>
        <v>14685.970805964631</v>
      </c>
      <c r="U88" s="72">
        <f t="shared" si="50"/>
        <v>14685.970805964631</v>
      </c>
      <c r="V88" s="72">
        <f t="shared" si="49"/>
        <v>11875.86240690145</v>
      </c>
      <c r="W88" s="98"/>
    </row>
    <row r="89" spans="8:23" x14ac:dyDescent="0.3">
      <c r="H89" s="129"/>
      <c r="I89" s="97" t="s">
        <v>11</v>
      </c>
      <c r="J89" s="72">
        <f t="shared" si="50"/>
        <v>3029.0216839676496</v>
      </c>
      <c r="K89" s="72">
        <f t="shared" si="50"/>
        <v>3029.0216839676496</v>
      </c>
      <c r="L89" s="72">
        <f t="shared" si="50"/>
        <v>3029.0216839676496</v>
      </c>
      <c r="M89" s="72">
        <f t="shared" si="50"/>
        <v>3029.0216839676496</v>
      </c>
      <c r="N89" s="72">
        <f t="shared" si="50"/>
        <v>4774.9888472245739</v>
      </c>
      <c r="O89" s="72">
        <f t="shared" si="50"/>
        <v>6003.6301185382972</v>
      </c>
      <c r="P89" s="72">
        <f t="shared" si="50"/>
        <v>6766.7933120167181</v>
      </c>
      <c r="Q89" s="72">
        <f t="shared" si="50"/>
        <v>6766.7933120167181</v>
      </c>
      <c r="R89" s="72">
        <f t="shared" si="50"/>
        <v>6766.7933120167181</v>
      </c>
      <c r="S89" s="72">
        <f t="shared" si="50"/>
        <v>6766.7933120167181</v>
      </c>
      <c r="T89" s="72">
        <f t="shared" si="50"/>
        <v>6766.7933120167181</v>
      </c>
      <c r="U89" s="72">
        <f t="shared" si="50"/>
        <v>6766.7933120167181</v>
      </c>
      <c r="V89" s="72">
        <f t="shared" si="49"/>
        <v>5291.2887978111467</v>
      </c>
      <c r="W89" s="98"/>
    </row>
    <row r="90" spans="8:23" x14ac:dyDescent="0.3">
      <c r="H90" s="129"/>
      <c r="I90" s="97">
        <v>1720</v>
      </c>
      <c r="J90" s="72">
        <f t="shared" si="50"/>
        <v>144859.02646876639</v>
      </c>
      <c r="K90" s="72">
        <f t="shared" si="50"/>
        <v>144859.02646876639</v>
      </c>
      <c r="L90" s="72">
        <f t="shared" si="50"/>
        <v>144859.02646876639</v>
      </c>
      <c r="M90" s="72">
        <f t="shared" si="50"/>
        <v>144859.02646876639</v>
      </c>
      <c r="N90" s="72">
        <f t="shared" si="50"/>
        <v>210093.84206726117</v>
      </c>
      <c r="O90" s="72">
        <f t="shared" si="50"/>
        <v>241170.11151026498</v>
      </c>
      <c r="P90" s="72">
        <f t="shared" si="50"/>
        <v>269026.58515494375</v>
      </c>
      <c r="Q90" s="72">
        <f t="shared" si="50"/>
        <v>269026.58515494375</v>
      </c>
      <c r="R90" s="72">
        <f t="shared" si="50"/>
        <v>269026.58515494375</v>
      </c>
      <c r="S90" s="72">
        <f t="shared" si="50"/>
        <v>269026.58515494375</v>
      </c>
      <c r="T90" s="72">
        <f t="shared" si="50"/>
        <v>269026.58515494375</v>
      </c>
      <c r="U90" s="72">
        <f t="shared" si="50"/>
        <v>269026.58515494375</v>
      </c>
      <c r="V90" s="72">
        <f t="shared" si="49"/>
        <v>220404.96419852113</v>
      </c>
      <c r="W90" s="98"/>
    </row>
    <row r="91" spans="8:23" x14ac:dyDescent="0.3">
      <c r="H91" s="129"/>
      <c r="I91" s="97">
        <v>1725</v>
      </c>
      <c r="J91" s="72">
        <f t="shared" si="50"/>
        <v>1738.2292096648396</v>
      </c>
      <c r="K91" s="72">
        <f t="shared" si="50"/>
        <v>1738.2292096648396</v>
      </c>
      <c r="L91" s="72">
        <f t="shared" si="50"/>
        <v>1738.2292096648396</v>
      </c>
      <c r="M91" s="72">
        <f t="shared" si="50"/>
        <v>1738.2292096648396</v>
      </c>
      <c r="N91" s="72">
        <f t="shared" si="50"/>
        <v>5844.8363545297498</v>
      </c>
      <c r="O91" s="72">
        <f t="shared" si="50"/>
        <v>6829.2531145743887</v>
      </c>
      <c r="P91" s="72">
        <f t="shared" si="50"/>
        <v>7611.6359521661316</v>
      </c>
      <c r="Q91" s="72">
        <f t="shared" si="50"/>
        <v>7611.6359521661316</v>
      </c>
      <c r="R91" s="72">
        <f t="shared" si="50"/>
        <v>7611.6359521661316</v>
      </c>
      <c r="S91" s="72">
        <f t="shared" si="50"/>
        <v>7611.6359521661316</v>
      </c>
      <c r="T91" s="72">
        <f t="shared" si="50"/>
        <v>7611.6359521661316</v>
      </c>
      <c r="U91" s="72">
        <f t="shared" si="50"/>
        <v>7611.6359521661316</v>
      </c>
      <c r="V91" s="72">
        <f t="shared" si="49"/>
        <v>5441.4018350633569</v>
      </c>
      <c r="W91" s="98"/>
    </row>
    <row r="92" spans="8:23" x14ac:dyDescent="0.3">
      <c r="H92" s="129"/>
      <c r="I92" s="97">
        <v>1730</v>
      </c>
      <c r="J92" s="72">
        <f t="shared" si="50"/>
        <v>168034.05951242411</v>
      </c>
      <c r="K92" s="72">
        <f t="shared" si="50"/>
        <v>168034.05951242411</v>
      </c>
      <c r="L92" s="72">
        <f t="shared" si="50"/>
        <v>168034.05951242411</v>
      </c>
      <c r="M92" s="72">
        <f t="shared" si="50"/>
        <v>168034.05951242411</v>
      </c>
      <c r="N92" s="72">
        <f t="shared" si="50"/>
        <v>220706.22207868635</v>
      </c>
      <c r="O92" s="72">
        <f t="shared" si="50"/>
        <v>248498.80257310421</v>
      </c>
      <c r="P92" s="72">
        <f t="shared" si="50"/>
        <v>280758.99066772236</v>
      </c>
      <c r="Q92" s="72">
        <f t="shared" si="50"/>
        <v>280758.99066772236</v>
      </c>
      <c r="R92" s="72">
        <f t="shared" si="50"/>
        <v>280758.99066772236</v>
      </c>
      <c r="S92" s="72">
        <f t="shared" si="50"/>
        <v>280758.99066772236</v>
      </c>
      <c r="T92" s="72">
        <f t="shared" si="50"/>
        <v>280758.99066772236</v>
      </c>
      <c r="U92" s="72">
        <f t="shared" si="50"/>
        <v>280758.99066772236</v>
      </c>
      <c r="V92" s="72">
        <f t="shared" si="49"/>
        <v>235491.26722565174</v>
      </c>
      <c r="W92" s="98"/>
    </row>
    <row r="93" spans="8:23" x14ac:dyDescent="0.3">
      <c r="H93" s="129"/>
      <c r="I93" s="68" t="s">
        <v>77</v>
      </c>
      <c r="J93" s="78">
        <f>SUM(J87:J92)</f>
        <v>393432.98279278108</v>
      </c>
      <c r="K93" s="78">
        <f t="shared" ref="K93:V93" si="51">SUM(K87:K92)</f>
        <v>393432.98279278108</v>
      </c>
      <c r="L93" s="78">
        <f t="shared" si="51"/>
        <v>393432.98279278108</v>
      </c>
      <c r="M93" s="78">
        <f t="shared" si="51"/>
        <v>393432.98279278108</v>
      </c>
      <c r="N93" s="78">
        <f t="shared" si="51"/>
        <v>563190.11948141549</v>
      </c>
      <c r="O93" s="78">
        <f t="shared" si="51"/>
        <v>648776.92988330987</v>
      </c>
      <c r="P93" s="78">
        <f t="shared" si="51"/>
        <v>729064.51989772334</v>
      </c>
      <c r="Q93" s="78">
        <f t="shared" si="51"/>
        <v>729064.51989772334</v>
      </c>
      <c r="R93" s="78">
        <f t="shared" si="51"/>
        <v>729064.51989772334</v>
      </c>
      <c r="S93" s="78">
        <f t="shared" si="51"/>
        <v>729064.51989772334</v>
      </c>
      <c r="T93" s="78">
        <f t="shared" si="51"/>
        <v>729064.51989772334</v>
      </c>
      <c r="U93" s="78">
        <f t="shared" si="51"/>
        <v>729064.51989772334</v>
      </c>
      <c r="V93" s="78">
        <f t="shared" si="51"/>
        <v>596673.84166018234</v>
      </c>
      <c r="W93" s="98"/>
    </row>
    <row r="96" spans="8:23" x14ac:dyDescent="0.3">
      <c r="H96" s="120"/>
      <c r="I96" s="121"/>
      <c r="J96" s="72" t="s">
        <v>98</v>
      </c>
      <c r="K96" s="72" t="s">
        <v>99</v>
      </c>
      <c r="L96" s="72" t="s">
        <v>100</v>
      </c>
      <c r="M96" s="72" t="s">
        <v>101</v>
      </c>
      <c r="N96" s="72" t="s">
        <v>102</v>
      </c>
      <c r="O96" s="72" t="s">
        <v>103</v>
      </c>
      <c r="P96" s="72" t="s">
        <v>104</v>
      </c>
      <c r="Q96" s="72" t="s">
        <v>105</v>
      </c>
      <c r="R96" s="72" t="s">
        <v>106</v>
      </c>
      <c r="S96" s="72" t="s">
        <v>107</v>
      </c>
      <c r="T96" s="72" t="s">
        <v>108</v>
      </c>
      <c r="U96" s="72" t="s">
        <v>109</v>
      </c>
      <c r="V96" s="72" t="s">
        <v>110</v>
      </c>
      <c r="W96" s="96" t="s">
        <v>77</v>
      </c>
    </row>
    <row r="97" spans="8:23" x14ac:dyDescent="0.3">
      <c r="H97" s="129" t="s">
        <v>141</v>
      </c>
      <c r="I97" s="97">
        <v>1908</v>
      </c>
      <c r="J97" s="72">
        <v>0</v>
      </c>
      <c r="K97" s="72">
        <f>J113</f>
        <v>0</v>
      </c>
      <c r="L97" s="72">
        <f t="shared" ref="L97:U97" si="52">K113</f>
        <v>0</v>
      </c>
      <c r="M97" s="72">
        <f t="shared" si="52"/>
        <v>0</v>
      </c>
      <c r="N97" s="72">
        <f t="shared" si="52"/>
        <v>0</v>
      </c>
      <c r="O97" s="72">
        <f t="shared" si="52"/>
        <v>0</v>
      </c>
      <c r="P97" s="72">
        <f t="shared" si="52"/>
        <v>0</v>
      </c>
      <c r="Q97" s="72">
        <f t="shared" si="52"/>
        <v>0</v>
      </c>
      <c r="R97" s="72">
        <f t="shared" si="52"/>
        <v>0</v>
      </c>
      <c r="S97" s="72">
        <f t="shared" si="52"/>
        <v>0</v>
      </c>
      <c r="T97" s="72">
        <f t="shared" si="52"/>
        <v>5000</v>
      </c>
      <c r="U97" s="72">
        <f t="shared" si="52"/>
        <v>5000</v>
      </c>
      <c r="V97" s="72">
        <f>AVERAGE(J97:U97)</f>
        <v>833.33333333333337</v>
      </c>
      <c r="W97" s="98"/>
    </row>
    <row r="98" spans="8:23" x14ac:dyDescent="0.3">
      <c r="H98" s="129"/>
      <c r="I98" s="97">
        <v>1915</v>
      </c>
      <c r="J98" s="72">
        <v>0</v>
      </c>
      <c r="K98" s="72">
        <f t="shared" ref="K98:U99" si="53">J114</f>
        <v>0</v>
      </c>
      <c r="L98" s="72">
        <f t="shared" si="53"/>
        <v>0</v>
      </c>
      <c r="M98" s="72">
        <f t="shared" si="53"/>
        <v>0</v>
      </c>
      <c r="N98" s="72">
        <f t="shared" si="53"/>
        <v>0</v>
      </c>
      <c r="O98" s="72">
        <f t="shared" si="53"/>
        <v>0</v>
      </c>
      <c r="P98" s="72">
        <f t="shared" si="53"/>
        <v>40</v>
      </c>
      <c r="Q98" s="72">
        <f t="shared" si="53"/>
        <v>40</v>
      </c>
      <c r="R98" s="72">
        <f t="shared" si="53"/>
        <v>40</v>
      </c>
      <c r="S98" s="72">
        <f t="shared" si="53"/>
        <v>40</v>
      </c>
      <c r="T98" s="72">
        <f t="shared" si="53"/>
        <v>40</v>
      </c>
      <c r="U98" s="72">
        <f t="shared" si="53"/>
        <v>40</v>
      </c>
      <c r="V98" s="72">
        <f t="shared" ref="V98:V99" si="54">AVERAGE(J98:U98)</f>
        <v>20</v>
      </c>
      <c r="W98" s="98"/>
    </row>
    <row r="99" spans="8:23" x14ac:dyDescent="0.3">
      <c r="H99" s="129"/>
      <c r="I99" s="97">
        <v>1930</v>
      </c>
      <c r="J99" s="72">
        <v>220</v>
      </c>
      <c r="K99" s="72">
        <f t="shared" si="53"/>
        <v>270</v>
      </c>
      <c r="L99" s="72">
        <f t="shared" si="53"/>
        <v>270</v>
      </c>
      <c r="M99" s="72">
        <f t="shared" si="53"/>
        <v>270</v>
      </c>
      <c r="N99" s="72">
        <f t="shared" si="53"/>
        <v>270</v>
      </c>
      <c r="O99" s="72">
        <f t="shared" si="53"/>
        <v>270</v>
      </c>
      <c r="P99" s="72">
        <f t="shared" si="53"/>
        <v>270</v>
      </c>
      <c r="Q99" s="72">
        <f t="shared" si="53"/>
        <v>270</v>
      </c>
      <c r="R99" s="72">
        <f t="shared" si="53"/>
        <v>270</v>
      </c>
      <c r="S99" s="72">
        <f t="shared" si="53"/>
        <v>270</v>
      </c>
      <c r="T99" s="72">
        <f t="shared" si="53"/>
        <v>270</v>
      </c>
      <c r="U99" s="72">
        <f t="shared" si="53"/>
        <v>270</v>
      </c>
      <c r="V99" s="72">
        <f t="shared" si="54"/>
        <v>265.83333333333331</v>
      </c>
      <c r="W99" s="98"/>
    </row>
    <row r="100" spans="8:23" x14ac:dyDescent="0.3">
      <c r="H100" s="129"/>
      <c r="I100" s="97">
        <v>1611</v>
      </c>
      <c r="J100" s="72">
        <v>0</v>
      </c>
      <c r="K100" s="72">
        <f t="shared" ref="K100" si="55">J116</f>
        <v>500</v>
      </c>
      <c r="L100" s="72">
        <f t="shared" ref="L100" si="56">K116</f>
        <v>500</v>
      </c>
      <c r="M100" s="72">
        <f t="shared" ref="M100" si="57">L116</f>
        <v>500</v>
      </c>
      <c r="N100" s="72">
        <f t="shared" ref="N100" si="58">M116</f>
        <v>500</v>
      </c>
      <c r="O100" s="72">
        <f t="shared" ref="O100" si="59">N116</f>
        <v>500</v>
      </c>
      <c r="P100" s="72">
        <f t="shared" ref="P100" si="60">O116</f>
        <v>500</v>
      </c>
      <c r="Q100" s="72">
        <f t="shared" ref="Q100" si="61">P116</f>
        <v>500</v>
      </c>
      <c r="R100" s="72">
        <f t="shared" ref="R100" si="62">Q116</f>
        <v>500</v>
      </c>
      <c r="S100" s="72">
        <f t="shared" ref="S100" si="63">R116</f>
        <v>500</v>
      </c>
      <c r="T100" s="72">
        <f t="shared" ref="T100" si="64">S116</f>
        <v>500</v>
      </c>
      <c r="U100" s="72">
        <f t="shared" ref="U100" si="65">T116</f>
        <v>500</v>
      </c>
      <c r="V100" s="72">
        <f t="shared" ref="V100" si="66">AVERAGE(J100:U100)</f>
        <v>458.33333333333331</v>
      </c>
      <c r="W100" s="98"/>
    </row>
    <row r="101" spans="8:23" x14ac:dyDescent="0.3">
      <c r="H101" s="129"/>
      <c r="I101" s="97"/>
      <c r="J101" s="72">
        <v>0</v>
      </c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98"/>
    </row>
    <row r="102" spans="8:23" x14ac:dyDescent="0.3">
      <c r="H102" s="129"/>
      <c r="I102" s="97"/>
      <c r="J102" s="72">
        <v>0</v>
      </c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98"/>
    </row>
    <row r="103" spans="8:23" x14ac:dyDescent="0.3">
      <c r="H103" s="129"/>
      <c r="I103" s="68" t="s">
        <v>77</v>
      </c>
      <c r="J103" s="78">
        <f>SUM(J97:J102)</f>
        <v>220</v>
      </c>
      <c r="K103" s="78">
        <f t="shared" ref="K103:V103" si="67">SUM(K97:K102)</f>
        <v>770</v>
      </c>
      <c r="L103" s="78">
        <f t="shared" si="67"/>
        <v>770</v>
      </c>
      <c r="M103" s="78">
        <f t="shared" si="67"/>
        <v>770</v>
      </c>
      <c r="N103" s="78">
        <f t="shared" si="67"/>
        <v>770</v>
      </c>
      <c r="O103" s="78">
        <f t="shared" si="67"/>
        <v>770</v>
      </c>
      <c r="P103" s="78">
        <f t="shared" si="67"/>
        <v>810</v>
      </c>
      <c r="Q103" s="78">
        <f t="shared" si="67"/>
        <v>810</v>
      </c>
      <c r="R103" s="78">
        <f t="shared" si="67"/>
        <v>810</v>
      </c>
      <c r="S103" s="78">
        <f t="shared" si="67"/>
        <v>810</v>
      </c>
      <c r="T103" s="78">
        <f t="shared" si="67"/>
        <v>5810</v>
      </c>
      <c r="U103" s="78">
        <f t="shared" si="67"/>
        <v>5810</v>
      </c>
      <c r="V103" s="78">
        <f t="shared" si="67"/>
        <v>1577.5</v>
      </c>
      <c r="W103" s="98"/>
    </row>
    <row r="104" spans="8:23" x14ac:dyDescent="0.3">
      <c r="H104" s="120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1"/>
    </row>
    <row r="105" spans="8:23" x14ac:dyDescent="0.3">
      <c r="H105" s="129" t="s">
        <v>142</v>
      </c>
      <c r="I105" s="97">
        <v>1908</v>
      </c>
      <c r="J105" s="72">
        <v>0</v>
      </c>
      <c r="K105" s="72">
        <v>0</v>
      </c>
      <c r="L105" s="72">
        <v>0</v>
      </c>
      <c r="M105" s="72">
        <v>0</v>
      </c>
      <c r="N105" s="72">
        <v>0</v>
      </c>
      <c r="O105" s="72">
        <v>0</v>
      </c>
      <c r="P105" s="72">
        <v>0</v>
      </c>
      <c r="Q105" s="72">
        <v>0</v>
      </c>
      <c r="R105" s="72">
        <v>0</v>
      </c>
      <c r="S105" s="72">
        <v>5000</v>
      </c>
      <c r="T105" s="72">
        <v>0</v>
      </c>
      <c r="U105" s="72">
        <v>0</v>
      </c>
      <c r="V105" s="72">
        <f t="shared" ref="V105:V108" si="68">AVERAGE(J105:U105)</f>
        <v>416.66666666666669</v>
      </c>
      <c r="W105" s="72">
        <f>SUM(J105:U105)</f>
        <v>5000</v>
      </c>
    </row>
    <row r="106" spans="8:23" x14ac:dyDescent="0.3">
      <c r="H106" s="129"/>
      <c r="I106" s="97">
        <v>1915</v>
      </c>
      <c r="J106" s="72">
        <v>0</v>
      </c>
      <c r="K106" s="72">
        <v>0</v>
      </c>
      <c r="L106" s="72">
        <v>0</v>
      </c>
      <c r="M106" s="72">
        <v>0</v>
      </c>
      <c r="N106" s="72">
        <v>0</v>
      </c>
      <c r="O106" s="72">
        <v>40</v>
      </c>
      <c r="P106" s="72">
        <v>0</v>
      </c>
      <c r="Q106" s="72">
        <v>0</v>
      </c>
      <c r="R106" s="72">
        <v>0</v>
      </c>
      <c r="S106" s="72">
        <v>0</v>
      </c>
      <c r="T106" s="72">
        <v>0</v>
      </c>
      <c r="U106" s="72">
        <v>111.42</v>
      </c>
      <c r="V106" s="72">
        <f t="shared" si="68"/>
        <v>12.618333333333334</v>
      </c>
      <c r="W106" s="72">
        <f t="shared" ref="W106:W111" si="69">SUM(J106:U106)</f>
        <v>151.42000000000002</v>
      </c>
    </row>
    <row r="107" spans="8:23" x14ac:dyDescent="0.3">
      <c r="H107" s="129"/>
      <c r="I107" s="97">
        <v>1930</v>
      </c>
      <c r="J107" s="72">
        <v>50</v>
      </c>
      <c r="K107" s="72">
        <v>0</v>
      </c>
      <c r="L107" s="72">
        <v>0</v>
      </c>
      <c r="M107" s="72">
        <v>0</v>
      </c>
      <c r="N107" s="72">
        <v>0</v>
      </c>
      <c r="O107" s="72">
        <v>0</v>
      </c>
      <c r="P107" s="72">
        <v>0</v>
      </c>
      <c r="Q107" s="72">
        <v>0</v>
      </c>
      <c r="R107" s="72">
        <v>0</v>
      </c>
      <c r="S107" s="72">
        <v>0</v>
      </c>
      <c r="T107" s="72">
        <v>0</v>
      </c>
      <c r="U107" s="72">
        <v>0</v>
      </c>
      <c r="V107" s="72">
        <f t="shared" si="68"/>
        <v>4.166666666666667</v>
      </c>
      <c r="W107" s="72">
        <f t="shared" si="69"/>
        <v>50</v>
      </c>
    </row>
    <row r="108" spans="8:23" x14ac:dyDescent="0.3">
      <c r="H108" s="129"/>
      <c r="I108" s="97">
        <v>1611</v>
      </c>
      <c r="J108" s="72">
        <v>500</v>
      </c>
      <c r="K108" s="72">
        <v>0</v>
      </c>
      <c r="L108" s="72">
        <v>0</v>
      </c>
      <c r="M108" s="72">
        <v>0</v>
      </c>
      <c r="N108" s="72">
        <v>0</v>
      </c>
      <c r="O108" s="72">
        <v>0</v>
      </c>
      <c r="P108" s="72">
        <v>0</v>
      </c>
      <c r="Q108" s="72">
        <v>0</v>
      </c>
      <c r="R108" s="72">
        <v>0</v>
      </c>
      <c r="S108" s="72">
        <v>0</v>
      </c>
      <c r="T108" s="72">
        <v>0</v>
      </c>
      <c r="U108" s="72">
        <v>0</v>
      </c>
      <c r="V108" s="72">
        <f t="shared" si="68"/>
        <v>41.666666666666664</v>
      </c>
      <c r="W108" s="72">
        <f>SUM(J108:U108)</f>
        <v>500</v>
      </c>
    </row>
    <row r="109" spans="8:23" x14ac:dyDescent="0.3">
      <c r="H109" s="129"/>
      <c r="I109" s="97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>
        <f t="shared" si="69"/>
        <v>0</v>
      </c>
    </row>
    <row r="110" spans="8:23" x14ac:dyDescent="0.3">
      <c r="H110" s="129"/>
      <c r="I110" s="97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>
        <f t="shared" si="69"/>
        <v>0</v>
      </c>
    </row>
    <row r="111" spans="8:23" x14ac:dyDescent="0.3">
      <c r="H111" s="129"/>
      <c r="I111" s="68" t="s">
        <v>77</v>
      </c>
      <c r="J111" s="78">
        <f>SUM(J105:J110)</f>
        <v>550</v>
      </c>
      <c r="K111" s="78">
        <f t="shared" ref="K111:V111" si="70">SUM(K105:K110)</f>
        <v>0</v>
      </c>
      <c r="L111" s="78">
        <f t="shared" si="70"/>
        <v>0</v>
      </c>
      <c r="M111" s="78">
        <f t="shared" si="70"/>
        <v>0</v>
      </c>
      <c r="N111" s="78">
        <f t="shared" si="70"/>
        <v>0</v>
      </c>
      <c r="O111" s="78">
        <f t="shared" si="70"/>
        <v>40</v>
      </c>
      <c r="P111" s="78">
        <f t="shared" si="70"/>
        <v>0</v>
      </c>
      <c r="Q111" s="78">
        <f t="shared" si="70"/>
        <v>0</v>
      </c>
      <c r="R111" s="78">
        <f t="shared" si="70"/>
        <v>0</v>
      </c>
      <c r="S111" s="78">
        <f t="shared" si="70"/>
        <v>5000</v>
      </c>
      <c r="T111" s="78">
        <f t="shared" si="70"/>
        <v>0</v>
      </c>
      <c r="U111" s="78">
        <f t="shared" si="70"/>
        <v>111.42</v>
      </c>
      <c r="V111" s="78">
        <f t="shared" si="70"/>
        <v>475.1183333333334</v>
      </c>
      <c r="W111" s="78">
        <f t="shared" si="69"/>
        <v>5701.42</v>
      </c>
    </row>
    <row r="112" spans="8:23" x14ac:dyDescent="0.3">
      <c r="H112" s="120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1"/>
    </row>
    <row r="113" spans="8:23" x14ac:dyDescent="0.3">
      <c r="H113" s="129" t="s">
        <v>143</v>
      </c>
      <c r="I113" s="97">
        <v>1908</v>
      </c>
      <c r="J113" s="72">
        <f>J97+J105</f>
        <v>0</v>
      </c>
      <c r="K113" s="72">
        <f t="shared" ref="K113:U114" si="71">K97+K105</f>
        <v>0</v>
      </c>
      <c r="L113" s="72">
        <f t="shared" si="71"/>
        <v>0</v>
      </c>
      <c r="M113" s="72">
        <f t="shared" si="71"/>
        <v>0</v>
      </c>
      <c r="N113" s="72">
        <f t="shared" si="71"/>
        <v>0</v>
      </c>
      <c r="O113" s="72">
        <f t="shared" si="71"/>
        <v>0</v>
      </c>
      <c r="P113" s="72">
        <f t="shared" si="71"/>
        <v>0</v>
      </c>
      <c r="Q113" s="72">
        <f t="shared" si="71"/>
        <v>0</v>
      </c>
      <c r="R113" s="72">
        <f t="shared" si="71"/>
        <v>0</v>
      </c>
      <c r="S113" s="72">
        <f t="shared" si="71"/>
        <v>5000</v>
      </c>
      <c r="T113" s="72">
        <f t="shared" si="71"/>
        <v>5000</v>
      </c>
      <c r="U113" s="72">
        <f t="shared" si="71"/>
        <v>5000</v>
      </c>
      <c r="V113" s="72">
        <f t="shared" ref="V113:V115" si="72">AVERAGE(J113:U113)</f>
        <v>1250</v>
      </c>
      <c r="W113" s="98"/>
    </row>
    <row r="114" spans="8:23" x14ac:dyDescent="0.3">
      <c r="H114" s="129"/>
      <c r="I114" s="97">
        <v>1915</v>
      </c>
      <c r="J114" s="72">
        <f t="shared" ref="J114:U116" si="73">J98+J106</f>
        <v>0</v>
      </c>
      <c r="K114" s="72">
        <f t="shared" si="73"/>
        <v>0</v>
      </c>
      <c r="L114" s="72">
        <f t="shared" si="73"/>
        <v>0</v>
      </c>
      <c r="M114" s="72">
        <f t="shared" si="71"/>
        <v>0</v>
      </c>
      <c r="N114" s="72">
        <f t="shared" si="71"/>
        <v>0</v>
      </c>
      <c r="O114" s="72">
        <f t="shared" si="71"/>
        <v>40</v>
      </c>
      <c r="P114" s="72">
        <f t="shared" si="71"/>
        <v>40</v>
      </c>
      <c r="Q114" s="72">
        <f t="shared" si="71"/>
        <v>40</v>
      </c>
      <c r="R114" s="72">
        <f t="shared" si="71"/>
        <v>40</v>
      </c>
      <c r="S114" s="72">
        <f t="shared" si="71"/>
        <v>40</v>
      </c>
      <c r="T114" s="72">
        <f t="shared" si="71"/>
        <v>40</v>
      </c>
      <c r="U114" s="72">
        <f t="shared" si="71"/>
        <v>151.42000000000002</v>
      </c>
      <c r="V114" s="72">
        <f t="shared" si="72"/>
        <v>32.618333333333332</v>
      </c>
      <c r="W114" s="98"/>
    </row>
    <row r="115" spans="8:23" x14ac:dyDescent="0.3">
      <c r="H115" s="129"/>
      <c r="I115" s="97">
        <v>1930</v>
      </c>
      <c r="J115" s="72">
        <f t="shared" si="73"/>
        <v>270</v>
      </c>
      <c r="K115" s="72">
        <f t="shared" si="73"/>
        <v>270</v>
      </c>
      <c r="L115" s="72">
        <f t="shared" si="73"/>
        <v>270</v>
      </c>
      <c r="M115" s="72">
        <f t="shared" si="73"/>
        <v>270</v>
      </c>
      <c r="N115" s="72">
        <f t="shared" si="73"/>
        <v>270</v>
      </c>
      <c r="O115" s="72">
        <f t="shared" si="73"/>
        <v>270</v>
      </c>
      <c r="P115" s="72">
        <f t="shared" si="73"/>
        <v>270</v>
      </c>
      <c r="Q115" s="72">
        <f t="shared" si="73"/>
        <v>270</v>
      </c>
      <c r="R115" s="72">
        <f t="shared" si="73"/>
        <v>270</v>
      </c>
      <c r="S115" s="72">
        <f t="shared" si="73"/>
        <v>270</v>
      </c>
      <c r="T115" s="72">
        <f t="shared" si="73"/>
        <v>270</v>
      </c>
      <c r="U115" s="72">
        <f t="shared" si="73"/>
        <v>270</v>
      </c>
      <c r="V115" s="72">
        <f t="shared" si="72"/>
        <v>270</v>
      </c>
      <c r="W115" s="98"/>
    </row>
    <row r="116" spans="8:23" x14ac:dyDescent="0.3">
      <c r="H116" s="129"/>
      <c r="I116" s="97">
        <v>1611</v>
      </c>
      <c r="J116" s="72">
        <f t="shared" si="73"/>
        <v>500</v>
      </c>
      <c r="K116" s="72">
        <f t="shared" si="73"/>
        <v>500</v>
      </c>
      <c r="L116" s="72">
        <f t="shared" si="73"/>
        <v>500</v>
      </c>
      <c r="M116" s="72">
        <f t="shared" si="73"/>
        <v>500</v>
      </c>
      <c r="N116" s="72">
        <f t="shared" si="73"/>
        <v>500</v>
      </c>
      <c r="O116" s="72">
        <f t="shared" si="73"/>
        <v>500</v>
      </c>
      <c r="P116" s="72">
        <f t="shared" si="73"/>
        <v>500</v>
      </c>
      <c r="Q116" s="72">
        <f t="shared" si="73"/>
        <v>500</v>
      </c>
      <c r="R116" s="72">
        <f t="shared" si="73"/>
        <v>500</v>
      </c>
      <c r="S116" s="72">
        <f t="shared" si="73"/>
        <v>500</v>
      </c>
      <c r="T116" s="72">
        <f t="shared" si="73"/>
        <v>500</v>
      </c>
      <c r="U116" s="72">
        <f t="shared" si="73"/>
        <v>500</v>
      </c>
      <c r="V116" s="72">
        <f t="shared" ref="V116" si="74">AVERAGE(J116:U116)</f>
        <v>500</v>
      </c>
      <c r="W116" s="98"/>
    </row>
    <row r="117" spans="8:23" x14ac:dyDescent="0.3">
      <c r="H117" s="129"/>
      <c r="I117" s="97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98"/>
    </row>
    <row r="118" spans="8:23" x14ac:dyDescent="0.3">
      <c r="H118" s="129"/>
      <c r="I118" s="97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98"/>
    </row>
    <row r="119" spans="8:23" x14ac:dyDescent="0.3">
      <c r="H119" s="129"/>
      <c r="I119" s="68" t="s">
        <v>77</v>
      </c>
      <c r="J119" s="78">
        <f>SUM(J113:J118)</f>
        <v>770</v>
      </c>
      <c r="K119" s="78">
        <f t="shared" ref="K119:V119" si="75">SUM(K113:K118)</f>
        <v>770</v>
      </c>
      <c r="L119" s="78">
        <f t="shared" si="75"/>
        <v>770</v>
      </c>
      <c r="M119" s="78">
        <f t="shared" si="75"/>
        <v>770</v>
      </c>
      <c r="N119" s="78">
        <f t="shared" si="75"/>
        <v>770</v>
      </c>
      <c r="O119" s="78">
        <f t="shared" si="75"/>
        <v>810</v>
      </c>
      <c r="P119" s="78">
        <f t="shared" si="75"/>
        <v>810</v>
      </c>
      <c r="Q119" s="78">
        <f t="shared" si="75"/>
        <v>810</v>
      </c>
      <c r="R119" s="78">
        <f t="shared" si="75"/>
        <v>810</v>
      </c>
      <c r="S119" s="78">
        <f t="shared" si="75"/>
        <v>5810</v>
      </c>
      <c r="T119" s="78">
        <f t="shared" si="75"/>
        <v>5810</v>
      </c>
      <c r="U119" s="78">
        <f t="shared" si="75"/>
        <v>5921.42</v>
      </c>
      <c r="V119" s="78">
        <f t="shared" si="75"/>
        <v>2052.6183333333333</v>
      </c>
      <c r="W119" s="98"/>
    </row>
    <row r="123" spans="8:23" x14ac:dyDescent="0.3">
      <c r="H123" s="66" t="s">
        <v>144</v>
      </c>
    </row>
    <row r="124" spans="8:23" x14ac:dyDescent="0.3">
      <c r="H124" s="66"/>
    </row>
    <row r="125" spans="8:23" x14ac:dyDescent="0.3">
      <c r="H125" s="120"/>
      <c r="I125" s="121"/>
      <c r="J125" s="72" t="s">
        <v>98</v>
      </c>
      <c r="K125" s="72" t="s">
        <v>99</v>
      </c>
      <c r="L125" s="72" t="s">
        <v>100</v>
      </c>
      <c r="M125" s="72" t="s">
        <v>101</v>
      </c>
      <c r="N125" s="72" t="s">
        <v>102</v>
      </c>
      <c r="O125" s="72" t="s">
        <v>103</v>
      </c>
      <c r="P125" s="72" t="s">
        <v>104</v>
      </c>
      <c r="Q125" s="72" t="s">
        <v>105</v>
      </c>
      <c r="R125" s="72" t="s">
        <v>106</v>
      </c>
      <c r="S125" s="72" t="s">
        <v>107</v>
      </c>
      <c r="T125" s="72" t="s">
        <v>108</v>
      </c>
      <c r="U125" s="72" t="s">
        <v>109</v>
      </c>
      <c r="V125" s="72" t="s">
        <v>110</v>
      </c>
      <c r="W125" s="96" t="s">
        <v>77</v>
      </c>
    </row>
    <row r="126" spans="8:23" x14ac:dyDescent="0.3">
      <c r="H126" s="129" t="s">
        <v>135</v>
      </c>
      <c r="I126" s="97">
        <v>1715</v>
      </c>
      <c r="J126" s="72">
        <v>325.26268629860738</v>
      </c>
      <c r="K126" s="72">
        <f>J142</f>
        <v>379.47313401504192</v>
      </c>
      <c r="L126" s="72">
        <f t="shared" ref="L126:U126" si="76">K142</f>
        <v>433.68358173147647</v>
      </c>
      <c r="M126" s="72">
        <f t="shared" si="76"/>
        <v>487.89402944791101</v>
      </c>
      <c r="N126" s="72">
        <f t="shared" si="76"/>
        <v>542.10447716434555</v>
      </c>
      <c r="O126" s="72">
        <f t="shared" si="76"/>
        <v>596.31492488078015</v>
      </c>
      <c r="P126" s="72">
        <f t="shared" si="76"/>
        <v>650.52537259721475</v>
      </c>
      <c r="Q126" s="72">
        <f t="shared" si="76"/>
        <v>704.73582031364936</v>
      </c>
      <c r="R126" s="72">
        <f t="shared" si="76"/>
        <v>758.94626803008396</v>
      </c>
      <c r="S126" s="72">
        <f t="shared" si="76"/>
        <v>813.15671574651856</v>
      </c>
      <c r="T126" s="72">
        <f t="shared" si="76"/>
        <v>867.36716346295316</v>
      </c>
      <c r="U126" s="72">
        <f t="shared" si="76"/>
        <v>921.57761117938776</v>
      </c>
      <c r="V126" s="72">
        <f>AVERAGE(J126:U126)</f>
        <v>623.42014873899745</v>
      </c>
      <c r="W126" s="98"/>
    </row>
    <row r="127" spans="8:23" x14ac:dyDescent="0.3">
      <c r="H127" s="129"/>
      <c r="I127" s="97" t="s">
        <v>10</v>
      </c>
      <c r="J127" s="72">
        <v>70.418101095102244</v>
      </c>
      <c r="K127" s="72">
        <f t="shared" ref="K127:U131" si="77">J143</f>
        <v>82.154451277619287</v>
      </c>
      <c r="L127" s="72">
        <f t="shared" si="77"/>
        <v>93.890801460136331</v>
      </c>
      <c r="M127" s="72">
        <f t="shared" si="77"/>
        <v>105.62715164265337</v>
      </c>
      <c r="N127" s="72">
        <f t="shared" si="77"/>
        <v>117.36350182517042</v>
      </c>
      <c r="O127" s="72">
        <f t="shared" si="77"/>
        <v>129.09985200768745</v>
      </c>
      <c r="P127" s="72">
        <f t="shared" si="77"/>
        <v>140.83620219020449</v>
      </c>
      <c r="Q127" s="72">
        <f t="shared" si="77"/>
        <v>152.57255237272153</v>
      </c>
      <c r="R127" s="72">
        <f t="shared" si="77"/>
        <v>164.30890255523857</v>
      </c>
      <c r="S127" s="72">
        <f t="shared" si="77"/>
        <v>176.04525273775562</v>
      </c>
      <c r="T127" s="72">
        <f t="shared" si="77"/>
        <v>187.78160292027266</v>
      </c>
      <c r="U127" s="72">
        <f t="shared" si="77"/>
        <v>199.5179531027897</v>
      </c>
      <c r="V127" s="72">
        <f t="shared" ref="V127:V131" si="78">AVERAGE(J127:U127)</f>
        <v>134.96802709894598</v>
      </c>
      <c r="W127" s="98"/>
    </row>
    <row r="128" spans="8:23" x14ac:dyDescent="0.3">
      <c r="H128" s="129"/>
      <c r="I128" s="97" t="s">
        <v>11</v>
      </c>
      <c r="J128" s="72">
        <v>33.212162765178583</v>
      </c>
      <c r="K128" s="72">
        <f t="shared" si="77"/>
        <v>38.747523226041679</v>
      </c>
      <c r="L128" s="72">
        <f t="shared" si="77"/>
        <v>44.282883686904775</v>
      </c>
      <c r="M128" s="72">
        <f t="shared" si="77"/>
        <v>49.818244147767871</v>
      </c>
      <c r="N128" s="72">
        <f t="shared" si="77"/>
        <v>55.353604608630967</v>
      </c>
      <c r="O128" s="72">
        <f t="shared" si="77"/>
        <v>60.888965069494063</v>
      </c>
      <c r="P128" s="72">
        <f t="shared" si="77"/>
        <v>66.424325530357166</v>
      </c>
      <c r="Q128" s="72">
        <f t="shared" si="77"/>
        <v>71.959685991220269</v>
      </c>
      <c r="R128" s="72">
        <f t="shared" si="77"/>
        <v>77.495046452083372</v>
      </c>
      <c r="S128" s="72">
        <f t="shared" si="77"/>
        <v>83.030406912946475</v>
      </c>
      <c r="T128" s="72">
        <f t="shared" si="77"/>
        <v>88.565767373809578</v>
      </c>
      <c r="U128" s="72">
        <f t="shared" si="77"/>
        <v>94.101127834672681</v>
      </c>
      <c r="V128" s="72">
        <f t="shared" si="78"/>
        <v>63.656645299925621</v>
      </c>
      <c r="W128" s="98"/>
    </row>
    <row r="129" spans="8:27" x14ac:dyDescent="0.3">
      <c r="H129" s="129"/>
      <c r="I129" s="97">
        <v>1720</v>
      </c>
      <c r="J129" s="72">
        <v>941.5027572142269</v>
      </c>
      <c r="K129" s="72">
        <f t="shared" si="77"/>
        <v>1098.4198834165982</v>
      </c>
      <c r="L129" s="72">
        <f t="shared" si="77"/>
        <v>1255.3370096189692</v>
      </c>
      <c r="M129" s="72">
        <f t="shared" si="77"/>
        <v>1412.2541358213402</v>
      </c>
      <c r="N129" s="72">
        <f t="shared" si="77"/>
        <v>1569.1712620237113</v>
      </c>
      <c r="O129" s="72">
        <f t="shared" si="77"/>
        <v>1726.0883882260823</v>
      </c>
      <c r="P129" s="72">
        <f t="shared" si="77"/>
        <v>1883.0055144284534</v>
      </c>
      <c r="Q129" s="72">
        <f t="shared" si="77"/>
        <v>2039.9226406308244</v>
      </c>
      <c r="R129" s="72">
        <f t="shared" si="77"/>
        <v>2196.8397668331954</v>
      </c>
      <c r="S129" s="72">
        <f t="shared" si="77"/>
        <v>2353.7568930355665</v>
      </c>
      <c r="T129" s="72">
        <f t="shared" si="77"/>
        <v>2510.6740192379375</v>
      </c>
      <c r="U129" s="72">
        <f t="shared" si="77"/>
        <v>2667.5911454403085</v>
      </c>
      <c r="V129" s="72">
        <f t="shared" si="78"/>
        <v>1804.5469513272681</v>
      </c>
      <c r="W129" s="98"/>
    </row>
    <row r="130" spans="8:27" x14ac:dyDescent="0.3">
      <c r="H130" s="129"/>
      <c r="I130" s="97">
        <v>1725</v>
      </c>
      <c r="J130" s="72">
        <v>0</v>
      </c>
      <c r="K130" s="72">
        <f t="shared" si="77"/>
        <v>0</v>
      </c>
      <c r="L130" s="72">
        <f t="shared" si="77"/>
        <v>0</v>
      </c>
      <c r="M130" s="72">
        <f t="shared" si="77"/>
        <v>0</v>
      </c>
      <c r="N130" s="72">
        <f t="shared" si="77"/>
        <v>0</v>
      </c>
      <c r="O130" s="72">
        <f t="shared" si="77"/>
        <v>0</v>
      </c>
      <c r="P130" s="72">
        <f t="shared" si="77"/>
        <v>0</v>
      </c>
      <c r="Q130" s="72">
        <f t="shared" si="77"/>
        <v>0</v>
      </c>
      <c r="R130" s="72">
        <f t="shared" si="77"/>
        <v>0</v>
      </c>
      <c r="S130" s="72">
        <f t="shared" si="77"/>
        <v>0</v>
      </c>
      <c r="T130" s="72">
        <f t="shared" si="77"/>
        <v>0</v>
      </c>
      <c r="U130" s="72">
        <f t="shared" si="77"/>
        <v>0</v>
      </c>
      <c r="V130" s="72">
        <f t="shared" si="78"/>
        <v>0</v>
      </c>
      <c r="W130" s="98"/>
    </row>
    <row r="131" spans="8:27" x14ac:dyDescent="0.3">
      <c r="H131" s="129"/>
      <c r="I131" s="97">
        <v>1730</v>
      </c>
      <c r="J131" s="72">
        <v>1484.5665100753399</v>
      </c>
      <c r="K131" s="72">
        <f t="shared" si="77"/>
        <v>1731.9942617545632</v>
      </c>
      <c r="L131" s="72">
        <f t="shared" si="77"/>
        <v>1979.4220134337866</v>
      </c>
      <c r="M131" s="72">
        <f t="shared" si="77"/>
        <v>2226.8497651130101</v>
      </c>
      <c r="N131" s="72">
        <f t="shared" si="77"/>
        <v>2474.2775167922337</v>
      </c>
      <c r="O131" s="72">
        <f t="shared" si="77"/>
        <v>2721.7052684714572</v>
      </c>
      <c r="P131" s="72">
        <f t="shared" si="77"/>
        <v>2969.1330201506807</v>
      </c>
      <c r="Q131" s="72">
        <f t="shared" si="77"/>
        <v>3216.5607718299043</v>
      </c>
      <c r="R131" s="72">
        <f t="shared" si="77"/>
        <v>3463.9885235091278</v>
      </c>
      <c r="S131" s="72">
        <f t="shared" si="77"/>
        <v>3711.4162751883514</v>
      </c>
      <c r="T131" s="72">
        <f t="shared" si="77"/>
        <v>3958.8440268675749</v>
      </c>
      <c r="U131" s="72">
        <f t="shared" si="77"/>
        <v>4206.2717785467985</v>
      </c>
      <c r="V131" s="72">
        <f t="shared" si="78"/>
        <v>2845.419144311069</v>
      </c>
      <c r="W131" s="98"/>
    </row>
    <row r="132" spans="8:27" x14ac:dyDescent="0.3">
      <c r="H132" s="129"/>
      <c r="I132" s="68" t="s">
        <v>77</v>
      </c>
      <c r="J132" s="78">
        <f>SUM(J126:J131)</f>
        <v>2854.9622174484548</v>
      </c>
      <c r="K132" s="78">
        <f t="shared" ref="K132:V132" si="79">SUM(K126:K131)</f>
        <v>3330.7892536898644</v>
      </c>
      <c r="L132" s="78">
        <f t="shared" si="79"/>
        <v>3806.6162899312735</v>
      </c>
      <c r="M132" s="78">
        <f t="shared" si="79"/>
        <v>4282.4433261726826</v>
      </c>
      <c r="N132" s="78">
        <f t="shared" si="79"/>
        <v>4758.2703624140922</v>
      </c>
      <c r="O132" s="78">
        <f t="shared" si="79"/>
        <v>5234.0973986555009</v>
      </c>
      <c r="P132" s="78">
        <f t="shared" si="79"/>
        <v>5709.9244348969105</v>
      </c>
      <c r="Q132" s="78">
        <f t="shared" si="79"/>
        <v>6185.7514711383192</v>
      </c>
      <c r="R132" s="78">
        <f t="shared" si="79"/>
        <v>6661.5785073797288</v>
      </c>
      <c r="S132" s="78">
        <f t="shared" si="79"/>
        <v>7137.4055436211383</v>
      </c>
      <c r="T132" s="78">
        <f t="shared" si="79"/>
        <v>7613.2325798625479</v>
      </c>
      <c r="U132" s="78">
        <f t="shared" si="79"/>
        <v>8089.0596161039575</v>
      </c>
      <c r="V132" s="78">
        <f t="shared" si="79"/>
        <v>5472.0109167762057</v>
      </c>
      <c r="W132" s="99"/>
    </row>
    <row r="133" spans="8:27" x14ac:dyDescent="0.3">
      <c r="H133" s="120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1"/>
      <c r="Z133" s="64" t="s">
        <v>145</v>
      </c>
      <c r="AA133" s="64" t="s">
        <v>146</v>
      </c>
    </row>
    <row r="134" spans="8:27" x14ac:dyDescent="0.3">
      <c r="H134" s="129" t="s">
        <v>136</v>
      </c>
      <c r="I134" s="97">
        <v>1715</v>
      </c>
      <c r="J134" s="72">
        <f>J45*$AA134</f>
        <v>54.210447716434565</v>
      </c>
      <c r="K134" s="72">
        <f t="shared" ref="K134:U134" si="80">K45*$AA134</f>
        <v>54.210447716434565</v>
      </c>
      <c r="L134" s="72">
        <f t="shared" si="80"/>
        <v>54.210447716434565</v>
      </c>
      <c r="M134" s="72">
        <f t="shared" si="80"/>
        <v>54.210447716434565</v>
      </c>
      <c r="N134" s="72">
        <f t="shared" si="80"/>
        <v>54.210447716434565</v>
      </c>
      <c r="O134" s="72">
        <f t="shared" si="80"/>
        <v>54.210447716434565</v>
      </c>
      <c r="P134" s="72">
        <f t="shared" si="80"/>
        <v>54.210447716434565</v>
      </c>
      <c r="Q134" s="72">
        <f t="shared" si="80"/>
        <v>54.210447716434565</v>
      </c>
      <c r="R134" s="72">
        <f t="shared" si="80"/>
        <v>54.210447716434565</v>
      </c>
      <c r="S134" s="72">
        <f t="shared" si="80"/>
        <v>54.210447716434565</v>
      </c>
      <c r="T134" s="72">
        <f t="shared" si="80"/>
        <v>54.210447716434565</v>
      </c>
      <c r="U134" s="72">
        <f t="shared" si="80"/>
        <v>54.210447716434565</v>
      </c>
      <c r="V134" s="72">
        <f t="shared" ref="V134:V139" si="81">AVERAGE(J134:U134)</f>
        <v>54.210447716434565</v>
      </c>
      <c r="W134" s="72">
        <f t="shared" ref="W134:W140" si="82">SUM(J134:U134)</f>
        <v>650.52537259721475</v>
      </c>
      <c r="Z134" s="101">
        <v>0.02</v>
      </c>
      <c r="AA134" s="102">
        <f t="shared" ref="AA134:AA139" si="83">Z134/12</f>
        <v>1.6666666666666668E-3</v>
      </c>
    </row>
    <row r="135" spans="8:27" x14ac:dyDescent="0.3">
      <c r="H135" s="129"/>
      <c r="I135" s="97" t="s">
        <v>10</v>
      </c>
      <c r="J135" s="72">
        <f t="shared" ref="J135:U139" si="84">J46*$AA135</f>
        <v>11.736350182517041</v>
      </c>
      <c r="K135" s="72">
        <f t="shared" si="84"/>
        <v>11.736350182517041</v>
      </c>
      <c r="L135" s="72">
        <f t="shared" si="84"/>
        <v>11.736350182517041</v>
      </c>
      <c r="M135" s="72">
        <f t="shared" si="84"/>
        <v>11.736350182517041</v>
      </c>
      <c r="N135" s="72">
        <f t="shared" si="84"/>
        <v>11.736350182517041</v>
      </c>
      <c r="O135" s="72">
        <f t="shared" si="84"/>
        <v>11.736350182517041</v>
      </c>
      <c r="P135" s="72">
        <f t="shared" si="84"/>
        <v>11.736350182517041</v>
      </c>
      <c r="Q135" s="72">
        <f t="shared" si="84"/>
        <v>11.736350182517041</v>
      </c>
      <c r="R135" s="72">
        <f t="shared" si="84"/>
        <v>11.736350182517041</v>
      </c>
      <c r="S135" s="72">
        <f t="shared" si="84"/>
        <v>11.736350182517041</v>
      </c>
      <c r="T135" s="72">
        <f t="shared" si="84"/>
        <v>11.736350182517041</v>
      </c>
      <c r="U135" s="72">
        <f t="shared" si="84"/>
        <v>11.736350182517041</v>
      </c>
      <c r="V135" s="72">
        <f t="shared" si="81"/>
        <v>11.736350182517041</v>
      </c>
      <c r="W135" s="72">
        <f t="shared" si="82"/>
        <v>140.83620219020449</v>
      </c>
      <c r="Z135" s="101">
        <v>2.5000000000000001E-2</v>
      </c>
      <c r="AA135" s="102">
        <f t="shared" si="83"/>
        <v>2.0833333333333333E-3</v>
      </c>
    </row>
    <row r="136" spans="8:27" x14ac:dyDescent="0.3">
      <c r="H136" s="129"/>
      <c r="I136" s="97" t="s">
        <v>11</v>
      </c>
      <c r="J136" s="72">
        <f t="shared" si="84"/>
        <v>5.5353604608630977</v>
      </c>
      <c r="K136" s="72">
        <f t="shared" si="84"/>
        <v>5.5353604608630977</v>
      </c>
      <c r="L136" s="72">
        <f t="shared" si="84"/>
        <v>5.5353604608630977</v>
      </c>
      <c r="M136" s="72">
        <f t="shared" si="84"/>
        <v>5.5353604608630977</v>
      </c>
      <c r="N136" s="72">
        <f t="shared" si="84"/>
        <v>5.5353604608630977</v>
      </c>
      <c r="O136" s="72">
        <f t="shared" si="84"/>
        <v>5.5353604608630977</v>
      </c>
      <c r="P136" s="72">
        <f t="shared" si="84"/>
        <v>5.5353604608630977</v>
      </c>
      <c r="Q136" s="72">
        <f t="shared" si="84"/>
        <v>5.5353604608630977</v>
      </c>
      <c r="R136" s="72">
        <f t="shared" si="84"/>
        <v>5.5353604608630977</v>
      </c>
      <c r="S136" s="72">
        <f t="shared" si="84"/>
        <v>5.5353604608630977</v>
      </c>
      <c r="T136" s="72">
        <f t="shared" si="84"/>
        <v>5.5353604608630977</v>
      </c>
      <c r="U136" s="72">
        <f t="shared" si="84"/>
        <v>5.5353604608630977</v>
      </c>
      <c r="V136" s="72">
        <f t="shared" si="81"/>
        <v>5.5353604608630969</v>
      </c>
      <c r="W136" s="72">
        <f t="shared" si="82"/>
        <v>66.424325530357166</v>
      </c>
      <c r="Z136" s="101">
        <v>0.05</v>
      </c>
      <c r="AA136" s="102">
        <f t="shared" si="83"/>
        <v>4.1666666666666666E-3</v>
      </c>
    </row>
    <row r="137" spans="8:27" x14ac:dyDescent="0.3">
      <c r="H137" s="129"/>
      <c r="I137" s="97">
        <v>1720</v>
      </c>
      <c r="J137" s="72">
        <f t="shared" si="84"/>
        <v>156.91712620237115</v>
      </c>
      <c r="K137" s="72">
        <f t="shared" si="84"/>
        <v>156.91712620237115</v>
      </c>
      <c r="L137" s="72">
        <f t="shared" si="84"/>
        <v>156.91712620237115</v>
      </c>
      <c r="M137" s="72">
        <f t="shared" si="84"/>
        <v>156.91712620237115</v>
      </c>
      <c r="N137" s="72">
        <f t="shared" si="84"/>
        <v>156.91712620237115</v>
      </c>
      <c r="O137" s="72">
        <f t="shared" si="84"/>
        <v>156.91712620237115</v>
      </c>
      <c r="P137" s="72">
        <f t="shared" si="84"/>
        <v>156.91712620237115</v>
      </c>
      <c r="Q137" s="72">
        <f t="shared" si="84"/>
        <v>156.91712620237115</v>
      </c>
      <c r="R137" s="72">
        <f t="shared" si="84"/>
        <v>156.91712620237115</v>
      </c>
      <c r="S137" s="72">
        <f t="shared" si="84"/>
        <v>156.91712620237115</v>
      </c>
      <c r="T137" s="72">
        <f t="shared" si="84"/>
        <v>156.91712620237115</v>
      </c>
      <c r="U137" s="72">
        <f t="shared" si="84"/>
        <v>156.91712620237115</v>
      </c>
      <c r="V137" s="72">
        <f t="shared" si="81"/>
        <v>156.91712620237112</v>
      </c>
      <c r="W137" s="72">
        <f t="shared" si="82"/>
        <v>1883.0055144284534</v>
      </c>
      <c r="Z137" s="101">
        <v>1.6666666666666666E-2</v>
      </c>
      <c r="AA137" s="102">
        <f t="shared" si="83"/>
        <v>1.3888888888888889E-3</v>
      </c>
    </row>
    <row r="138" spans="8:27" x14ac:dyDescent="0.3">
      <c r="H138" s="129"/>
      <c r="I138" s="97">
        <v>1725</v>
      </c>
      <c r="J138" s="72">
        <f t="shared" si="84"/>
        <v>0</v>
      </c>
      <c r="K138" s="72">
        <f t="shared" si="84"/>
        <v>0</v>
      </c>
      <c r="L138" s="72">
        <f t="shared" si="84"/>
        <v>0</v>
      </c>
      <c r="M138" s="72">
        <f t="shared" si="84"/>
        <v>0</v>
      </c>
      <c r="N138" s="72">
        <f t="shared" si="84"/>
        <v>0</v>
      </c>
      <c r="O138" s="72">
        <f t="shared" si="84"/>
        <v>0</v>
      </c>
      <c r="P138" s="72">
        <f t="shared" si="84"/>
        <v>0</v>
      </c>
      <c r="Q138" s="72">
        <f t="shared" si="84"/>
        <v>0</v>
      </c>
      <c r="R138" s="72">
        <f t="shared" si="84"/>
        <v>0</v>
      </c>
      <c r="S138" s="72">
        <f t="shared" si="84"/>
        <v>0</v>
      </c>
      <c r="T138" s="72">
        <f t="shared" si="84"/>
        <v>0</v>
      </c>
      <c r="U138" s="72">
        <f t="shared" si="84"/>
        <v>0</v>
      </c>
      <c r="V138" s="72">
        <f t="shared" si="81"/>
        <v>0</v>
      </c>
      <c r="W138" s="72">
        <f t="shared" si="82"/>
        <v>0</v>
      </c>
      <c r="Z138" s="101">
        <v>2.2222222222222223E-2</v>
      </c>
      <c r="AA138" s="102">
        <f t="shared" si="83"/>
        <v>1.8518518518518519E-3</v>
      </c>
    </row>
    <row r="139" spans="8:27" x14ac:dyDescent="0.3">
      <c r="H139" s="129"/>
      <c r="I139" s="97">
        <v>1730</v>
      </c>
      <c r="J139" s="72">
        <f t="shared" si="84"/>
        <v>247.42775167922332</v>
      </c>
      <c r="K139" s="72">
        <f t="shared" si="84"/>
        <v>247.42775167922332</v>
      </c>
      <c r="L139" s="72">
        <f t="shared" si="84"/>
        <v>247.42775167922332</v>
      </c>
      <c r="M139" s="72">
        <f t="shared" si="84"/>
        <v>247.42775167922332</v>
      </c>
      <c r="N139" s="72">
        <f t="shared" si="84"/>
        <v>247.42775167922332</v>
      </c>
      <c r="O139" s="72">
        <f t="shared" si="84"/>
        <v>247.42775167922332</v>
      </c>
      <c r="P139" s="72">
        <f t="shared" si="84"/>
        <v>247.42775167922332</v>
      </c>
      <c r="Q139" s="72">
        <f t="shared" si="84"/>
        <v>247.42775167922332</v>
      </c>
      <c r="R139" s="72">
        <f t="shared" si="84"/>
        <v>247.42775167922332</v>
      </c>
      <c r="S139" s="72">
        <f t="shared" si="84"/>
        <v>247.42775167922332</v>
      </c>
      <c r="T139" s="72">
        <f t="shared" si="84"/>
        <v>247.42775167922332</v>
      </c>
      <c r="U139" s="72">
        <f t="shared" si="84"/>
        <v>247.42775167922332</v>
      </c>
      <c r="V139" s="72">
        <f t="shared" si="81"/>
        <v>247.42775167922341</v>
      </c>
      <c r="W139" s="72">
        <f t="shared" si="82"/>
        <v>2969.1330201506807</v>
      </c>
      <c r="Z139" s="101">
        <v>2.2222222222222223E-2</v>
      </c>
      <c r="AA139" s="102">
        <f t="shared" si="83"/>
        <v>1.8518518518518519E-3</v>
      </c>
    </row>
    <row r="140" spans="8:27" x14ac:dyDescent="0.3">
      <c r="H140" s="129"/>
      <c r="I140" s="68" t="s">
        <v>77</v>
      </c>
      <c r="J140" s="78">
        <f>SUM(J134:J139)</f>
        <v>475.82703624140919</v>
      </c>
      <c r="K140" s="78">
        <f t="shared" ref="K140:V140" si="85">SUM(K134:K139)</f>
        <v>475.82703624140919</v>
      </c>
      <c r="L140" s="78">
        <f t="shared" si="85"/>
        <v>475.82703624140919</v>
      </c>
      <c r="M140" s="78">
        <f t="shared" si="85"/>
        <v>475.82703624140919</v>
      </c>
      <c r="N140" s="78">
        <f t="shared" si="85"/>
        <v>475.82703624140919</v>
      </c>
      <c r="O140" s="78">
        <f t="shared" si="85"/>
        <v>475.82703624140919</v>
      </c>
      <c r="P140" s="78">
        <f t="shared" si="85"/>
        <v>475.82703624140919</v>
      </c>
      <c r="Q140" s="78">
        <f t="shared" si="85"/>
        <v>475.82703624140919</v>
      </c>
      <c r="R140" s="78">
        <f t="shared" si="85"/>
        <v>475.82703624140919</v>
      </c>
      <c r="S140" s="78">
        <f t="shared" si="85"/>
        <v>475.82703624140919</v>
      </c>
      <c r="T140" s="78">
        <f t="shared" si="85"/>
        <v>475.82703624140919</v>
      </c>
      <c r="U140" s="78">
        <f t="shared" si="85"/>
        <v>475.82703624140919</v>
      </c>
      <c r="V140" s="78">
        <f t="shared" si="85"/>
        <v>475.82703624140925</v>
      </c>
      <c r="W140" s="78">
        <f t="shared" si="82"/>
        <v>5709.9244348969114</v>
      </c>
    </row>
    <row r="141" spans="8:27" x14ac:dyDescent="0.3">
      <c r="H141" s="120"/>
      <c r="I141" s="125"/>
      <c r="J141" s="125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125"/>
      <c r="W141" s="121"/>
    </row>
    <row r="142" spans="8:27" x14ac:dyDescent="0.3">
      <c r="H142" s="129" t="s">
        <v>137</v>
      </c>
      <c r="I142" s="97">
        <v>1715</v>
      </c>
      <c r="J142" s="72">
        <f>J126+J134</f>
        <v>379.47313401504192</v>
      </c>
      <c r="K142" s="72">
        <f t="shared" ref="K142:U142" si="86">K126+K134</f>
        <v>433.68358173147647</v>
      </c>
      <c r="L142" s="72">
        <f t="shared" si="86"/>
        <v>487.89402944791101</v>
      </c>
      <c r="M142" s="72">
        <f t="shared" si="86"/>
        <v>542.10447716434555</v>
      </c>
      <c r="N142" s="72">
        <f t="shared" si="86"/>
        <v>596.31492488078015</v>
      </c>
      <c r="O142" s="72">
        <f t="shared" si="86"/>
        <v>650.52537259721475</v>
      </c>
      <c r="P142" s="72">
        <f t="shared" si="86"/>
        <v>704.73582031364936</v>
      </c>
      <c r="Q142" s="72">
        <f t="shared" si="86"/>
        <v>758.94626803008396</v>
      </c>
      <c r="R142" s="72">
        <f t="shared" si="86"/>
        <v>813.15671574651856</v>
      </c>
      <c r="S142" s="72">
        <f t="shared" si="86"/>
        <v>867.36716346295316</v>
      </c>
      <c r="T142" s="72">
        <f t="shared" si="86"/>
        <v>921.57761117938776</v>
      </c>
      <c r="U142" s="72">
        <f t="shared" si="86"/>
        <v>975.78805889582236</v>
      </c>
      <c r="V142" s="72">
        <f t="shared" ref="V142:V147" si="87">AVERAGE(J142:U142)</f>
        <v>677.63059645543206</v>
      </c>
      <c r="W142" s="98"/>
    </row>
    <row r="143" spans="8:27" x14ac:dyDescent="0.3">
      <c r="H143" s="129"/>
      <c r="I143" s="97" t="s">
        <v>10</v>
      </c>
      <c r="J143" s="72">
        <f t="shared" ref="J143:U147" si="88">J127+J135</f>
        <v>82.154451277619287</v>
      </c>
      <c r="K143" s="72">
        <f t="shared" si="88"/>
        <v>93.890801460136331</v>
      </c>
      <c r="L143" s="72">
        <f t="shared" si="88"/>
        <v>105.62715164265337</v>
      </c>
      <c r="M143" s="72">
        <f t="shared" si="88"/>
        <v>117.36350182517042</v>
      </c>
      <c r="N143" s="72">
        <f t="shared" si="88"/>
        <v>129.09985200768745</v>
      </c>
      <c r="O143" s="72">
        <f t="shared" si="88"/>
        <v>140.83620219020449</v>
      </c>
      <c r="P143" s="72">
        <f t="shared" si="88"/>
        <v>152.57255237272153</v>
      </c>
      <c r="Q143" s="72">
        <f t="shared" si="88"/>
        <v>164.30890255523857</v>
      </c>
      <c r="R143" s="72">
        <f t="shared" si="88"/>
        <v>176.04525273775562</v>
      </c>
      <c r="S143" s="72">
        <f t="shared" si="88"/>
        <v>187.78160292027266</v>
      </c>
      <c r="T143" s="72">
        <f t="shared" si="88"/>
        <v>199.5179531027897</v>
      </c>
      <c r="U143" s="72">
        <f t="shared" si="88"/>
        <v>211.25430328530675</v>
      </c>
      <c r="V143" s="72">
        <f t="shared" si="87"/>
        <v>146.70437728146302</v>
      </c>
      <c r="W143" s="98"/>
    </row>
    <row r="144" spans="8:27" x14ac:dyDescent="0.3">
      <c r="H144" s="129"/>
      <c r="I144" s="97" t="s">
        <v>11</v>
      </c>
      <c r="J144" s="72">
        <f t="shared" si="88"/>
        <v>38.747523226041679</v>
      </c>
      <c r="K144" s="72">
        <f t="shared" si="88"/>
        <v>44.282883686904775</v>
      </c>
      <c r="L144" s="72">
        <f t="shared" si="88"/>
        <v>49.818244147767871</v>
      </c>
      <c r="M144" s="72">
        <f t="shared" si="88"/>
        <v>55.353604608630967</v>
      </c>
      <c r="N144" s="72">
        <f t="shared" si="88"/>
        <v>60.888965069494063</v>
      </c>
      <c r="O144" s="72">
        <f t="shared" si="88"/>
        <v>66.424325530357166</v>
      </c>
      <c r="P144" s="72">
        <f t="shared" si="88"/>
        <v>71.959685991220269</v>
      </c>
      <c r="Q144" s="72">
        <f t="shared" si="88"/>
        <v>77.495046452083372</v>
      </c>
      <c r="R144" s="72">
        <f t="shared" si="88"/>
        <v>83.030406912946475</v>
      </c>
      <c r="S144" s="72">
        <f t="shared" si="88"/>
        <v>88.565767373809578</v>
      </c>
      <c r="T144" s="72">
        <f t="shared" si="88"/>
        <v>94.101127834672681</v>
      </c>
      <c r="U144" s="72">
        <f t="shared" si="88"/>
        <v>99.636488295535784</v>
      </c>
      <c r="V144" s="72">
        <f t="shared" si="87"/>
        <v>69.192005760788717</v>
      </c>
      <c r="W144" s="98"/>
    </row>
    <row r="145" spans="8:27" x14ac:dyDescent="0.3">
      <c r="H145" s="129"/>
      <c r="I145" s="97">
        <v>1720</v>
      </c>
      <c r="J145" s="72">
        <f t="shared" si="88"/>
        <v>1098.4198834165982</v>
      </c>
      <c r="K145" s="72">
        <f t="shared" si="88"/>
        <v>1255.3370096189692</v>
      </c>
      <c r="L145" s="72">
        <f t="shared" si="88"/>
        <v>1412.2541358213402</v>
      </c>
      <c r="M145" s="72">
        <f t="shared" si="88"/>
        <v>1569.1712620237113</v>
      </c>
      <c r="N145" s="72">
        <f t="shared" si="88"/>
        <v>1726.0883882260823</v>
      </c>
      <c r="O145" s="72">
        <f t="shared" si="88"/>
        <v>1883.0055144284534</v>
      </c>
      <c r="P145" s="72">
        <f t="shared" si="88"/>
        <v>2039.9226406308244</v>
      </c>
      <c r="Q145" s="72">
        <f t="shared" si="88"/>
        <v>2196.8397668331954</v>
      </c>
      <c r="R145" s="72">
        <f t="shared" si="88"/>
        <v>2353.7568930355665</v>
      </c>
      <c r="S145" s="72">
        <f t="shared" si="88"/>
        <v>2510.6740192379375</v>
      </c>
      <c r="T145" s="72">
        <f t="shared" si="88"/>
        <v>2667.5911454403085</v>
      </c>
      <c r="U145" s="72">
        <f t="shared" si="88"/>
        <v>2824.5082716426796</v>
      </c>
      <c r="V145" s="72">
        <f t="shared" si="87"/>
        <v>1961.4640775296391</v>
      </c>
      <c r="W145" s="98"/>
    </row>
    <row r="146" spans="8:27" x14ac:dyDescent="0.3">
      <c r="H146" s="129"/>
      <c r="I146" s="97">
        <v>1725</v>
      </c>
      <c r="J146" s="72">
        <f t="shared" si="88"/>
        <v>0</v>
      </c>
      <c r="K146" s="72">
        <f t="shared" si="88"/>
        <v>0</v>
      </c>
      <c r="L146" s="72">
        <f t="shared" si="88"/>
        <v>0</v>
      </c>
      <c r="M146" s="72">
        <f t="shared" si="88"/>
        <v>0</v>
      </c>
      <c r="N146" s="72">
        <f t="shared" si="88"/>
        <v>0</v>
      </c>
      <c r="O146" s="72">
        <f t="shared" si="88"/>
        <v>0</v>
      </c>
      <c r="P146" s="72">
        <f t="shared" si="88"/>
        <v>0</v>
      </c>
      <c r="Q146" s="72">
        <f t="shared" si="88"/>
        <v>0</v>
      </c>
      <c r="R146" s="72">
        <f t="shared" si="88"/>
        <v>0</v>
      </c>
      <c r="S146" s="72">
        <f t="shared" si="88"/>
        <v>0</v>
      </c>
      <c r="T146" s="72">
        <f t="shared" si="88"/>
        <v>0</v>
      </c>
      <c r="U146" s="72">
        <f t="shared" si="88"/>
        <v>0</v>
      </c>
      <c r="V146" s="72">
        <f t="shared" si="87"/>
        <v>0</v>
      </c>
      <c r="W146" s="98"/>
    </row>
    <row r="147" spans="8:27" x14ac:dyDescent="0.3">
      <c r="H147" s="129"/>
      <c r="I147" s="97">
        <v>1730</v>
      </c>
      <c r="J147" s="72">
        <f t="shared" si="88"/>
        <v>1731.9942617545632</v>
      </c>
      <c r="K147" s="72">
        <f t="shared" si="88"/>
        <v>1979.4220134337866</v>
      </c>
      <c r="L147" s="72">
        <f t="shared" si="88"/>
        <v>2226.8497651130101</v>
      </c>
      <c r="M147" s="72">
        <f t="shared" si="88"/>
        <v>2474.2775167922337</v>
      </c>
      <c r="N147" s="72">
        <f t="shared" si="88"/>
        <v>2721.7052684714572</v>
      </c>
      <c r="O147" s="72">
        <f t="shared" si="88"/>
        <v>2969.1330201506807</v>
      </c>
      <c r="P147" s="72">
        <f t="shared" si="88"/>
        <v>3216.5607718299043</v>
      </c>
      <c r="Q147" s="72">
        <f t="shared" si="88"/>
        <v>3463.9885235091278</v>
      </c>
      <c r="R147" s="72">
        <f t="shared" si="88"/>
        <v>3711.4162751883514</v>
      </c>
      <c r="S147" s="72">
        <f t="shared" si="88"/>
        <v>3958.8440268675749</v>
      </c>
      <c r="T147" s="72">
        <f t="shared" si="88"/>
        <v>4206.2717785467985</v>
      </c>
      <c r="U147" s="72">
        <f t="shared" si="88"/>
        <v>4453.699530226022</v>
      </c>
      <c r="V147" s="72">
        <f t="shared" si="87"/>
        <v>3092.846895990293</v>
      </c>
      <c r="W147" s="98"/>
      <c r="Z147" s="100"/>
    </row>
    <row r="148" spans="8:27" x14ac:dyDescent="0.3">
      <c r="H148" s="129"/>
      <c r="I148" s="68" t="s">
        <v>77</v>
      </c>
      <c r="J148" s="78">
        <f>SUM(J142:J147)</f>
        <v>3330.7892536898644</v>
      </c>
      <c r="K148" s="78">
        <f t="shared" ref="K148:V148" si="89">SUM(K142:K147)</f>
        <v>3806.6162899312735</v>
      </c>
      <c r="L148" s="78">
        <f t="shared" si="89"/>
        <v>4282.4433261726826</v>
      </c>
      <c r="M148" s="78">
        <f t="shared" si="89"/>
        <v>4758.2703624140922</v>
      </c>
      <c r="N148" s="78">
        <f t="shared" si="89"/>
        <v>5234.0973986555009</v>
      </c>
      <c r="O148" s="78">
        <f t="shared" si="89"/>
        <v>5709.9244348969105</v>
      </c>
      <c r="P148" s="78">
        <f t="shared" si="89"/>
        <v>6185.7514711383192</v>
      </c>
      <c r="Q148" s="78">
        <f t="shared" si="89"/>
        <v>6661.5785073797288</v>
      </c>
      <c r="R148" s="78">
        <f t="shared" si="89"/>
        <v>7137.4055436211383</v>
      </c>
      <c r="S148" s="78">
        <f t="shared" si="89"/>
        <v>7613.2325798625479</v>
      </c>
      <c r="T148" s="78">
        <f t="shared" si="89"/>
        <v>8089.0596161039575</v>
      </c>
      <c r="U148" s="78">
        <f t="shared" si="89"/>
        <v>8564.8866523453671</v>
      </c>
      <c r="V148" s="78">
        <f t="shared" si="89"/>
        <v>5947.8379530176153</v>
      </c>
      <c r="W148" s="98"/>
    </row>
    <row r="151" spans="8:27" x14ac:dyDescent="0.3">
      <c r="H151" s="120"/>
      <c r="I151" s="121"/>
      <c r="J151" s="72" t="s">
        <v>98</v>
      </c>
      <c r="K151" s="72" t="s">
        <v>99</v>
      </c>
      <c r="L151" s="72" t="s">
        <v>100</v>
      </c>
      <c r="M151" s="72" t="s">
        <v>101</v>
      </c>
      <c r="N151" s="72" t="s">
        <v>102</v>
      </c>
      <c r="O151" s="72" t="s">
        <v>103</v>
      </c>
      <c r="P151" s="72" t="s">
        <v>104</v>
      </c>
      <c r="Q151" s="72" t="s">
        <v>105</v>
      </c>
      <c r="R151" s="72" t="s">
        <v>106</v>
      </c>
      <c r="S151" s="72" t="s">
        <v>107</v>
      </c>
      <c r="T151" s="72" t="s">
        <v>108</v>
      </c>
      <c r="U151" s="72" t="s">
        <v>109</v>
      </c>
      <c r="V151" s="72" t="s">
        <v>110</v>
      </c>
      <c r="W151" s="96" t="s">
        <v>77</v>
      </c>
    </row>
    <row r="152" spans="8:27" x14ac:dyDescent="0.3">
      <c r="H152" s="129" t="s">
        <v>138</v>
      </c>
      <c r="I152" s="97">
        <v>1715</v>
      </c>
      <c r="J152" s="72">
        <v>501.86821646544092</v>
      </c>
      <c r="K152" s="72">
        <f>J168</f>
        <v>616.07265051428158</v>
      </c>
      <c r="L152" s="72">
        <f t="shared" ref="L152:U152" si="90">K168</f>
        <v>730.27708456312223</v>
      </c>
      <c r="M152" s="72">
        <f t="shared" si="90"/>
        <v>844.48151861196288</v>
      </c>
      <c r="N152" s="72">
        <f t="shared" si="90"/>
        <v>958.68595266080354</v>
      </c>
      <c r="O152" s="72">
        <f t="shared" si="90"/>
        <v>1072.8903867096442</v>
      </c>
      <c r="P152" s="72">
        <f t="shared" si="90"/>
        <v>1256.5131649846169</v>
      </c>
      <c r="Q152" s="72">
        <f t="shared" si="90"/>
        <v>1477.3083543898556</v>
      </c>
      <c r="R152" s="72">
        <f t="shared" si="90"/>
        <v>1727.6659277313718</v>
      </c>
      <c r="S152" s="72">
        <f t="shared" si="90"/>
        <v>1978.0235010728879</v>
      </c>
      <c r="T152" s="72">
        <f t="shared" si="90"/>
        <v>2228.3810744144039</v>
      </c>
      <c r="U152" s="72">
        <f t="shared" si="90"/>
        <v>2478.7386477559203</v>
      </c>
      <c r="V152" s="72">
        <f>AVERAGE(J152:U152)</f>
        <v>1322.5755399895261</v>
      </c>
      <c r="W152" s="98"/>
    </row>
    <row r="153" spans="8:27" x14ac:dyDescent="0.3">
      <c r="H153" s="129"/>
      <c r="I153" s="97" t="s">
        <v>10</v>
      </c>
      <c r="J153" s="72">
        <v>69.709682384076928</v>
      </c>
      <c r="K153" s="72">
        <f t="shared" ref="K153:U157" si="91">J169</f>
        <v>84.813818818772191</v>
      </c>
      <c r="L153" s="72">
        <f t="shared" si="91"/>
        <v>99.917955253467454</v>
      </c>
      <c r="M153" s="72">
        <f t="shared" si="91"/>
        <v>115.02209168816272</v>
      </c>
      <c r="N153" s="72">
        <f t="shared" si="91"/>
        <v>130.12622812285798</v>
      </c>
      <c r="O153" s="72">
        <f t="shared" si="91"/>
        <v>145.23036455755323</v>
      </c>
      <c r="P153" s="72">
        <f t="shared" si="91"/>
        <v>169.3898711590742</v>
      </c>
      <c r="Q153" s="72">
        <f t="shared" si="91"/>
        <v>198.1357439167505</v>
      </c>
      <c r="R153" s="72">
        <f t="shared" si="91"/>
        <v>228.73151642917682</v>
      </c>
      <c r="S153" s="72">
        <f t="shared" si="91"/>
        <v>259.32728894160311</v>
      </c>
      <c r="T153" s="72">
        <f t="shared" si="91"/>
        <v>289.92306145402944</v>
      </c>
      <c r="U153" s="72">
        <f t="shared" si="91"/>
        <v>320.51883396645576</v>
      </c>
      <c r="V153" s="72">
        <f t="shared" ref="V153:V157" si="92">AVERAGE(J153:U153)</f>
        <v>175.90387139099835</v>
      </c>
      <c r="W153" s="98"/>
    </row>
    <row r="154" spans="8:27" x14ac:dyDescent="0.3">
      <c r="H154" s="129"/>
      <c r="I154" s="97" t="s">
        <v>11</v>
      </c>
      <c r="J154" s="72">
        <v>54.734358309596729</v>
      </c>
      <c r="K154" s="72">
        <f t="shared" si="91"/>
        <v>67.35528199279527</v>
      </c>
      <c r="L154" s="72">
        <f t="shared" si="91"/>
        <v>79.97620567599381</v>
      </c>
      <c r="M154" s="72">
        <f t="shared" si="91"/>
        <v>92.597129359192351</v>
      </c>
      <c r="N154" s="72">
        <f t="shared" si="91"/>
        <v>105.21805304239089</v>
      </c>
      <c r="O154" s="72">
        <f t="shared" si="91"/>
        <v>117.83897672558943</v>
      </c>
      <c r="P154" s="72">
        <f t="shared" si="91"/>
        <v>137.73476358902516</v>
      </c>
      <c r="Q154" s="72">
        <f t="shared" si="91"/>
        <v>162.74988908293474</v>
      </c>
      <c r="R154" s="72">
        <f t="shared" si="91"/>
        <v>190.94486121633773</v>
      </c>
      <c r="S154" s="72">
        <f t="shared" si="91"/>
        <v>219.13983334974071</v>
      </c>
      <c r="T154" s="72">
        <f t="shared" si="91"/>
        <v>247.3348054831437</v>
      </c>
      <c r="U154" s="72">
        <f t="shared" si="91"/>
        <v>275.52977761654671</v>
      </c>
      <c r="V154" s="72">
        <f t="shared" si="92"/>
        <v>145.92949462027394</v>
      </c>
      <c r="W154" s="98"/>
    </row>
    <row r="155" spans="8:27" x14ac:dyDescent="0.3">
      <c r="H155" s="129"/>
      <c r="I155" s="97">
        <v>1720</v>
      </c>
      <c r="J155" s="72">
        <v>828.35535041002458</v>
      </c>
      <c r="K155" s="72">
        <f t="shared" si="91"/>
        <v>1029.5484427277556</v>
      </c>
      <c r="L155" s="72">
        <f t="shared" si="91"/>
        <v>1230.7415350454867</v>
      </c>
      <c r="M155" s="72">
        <f t="shared" si="91"/>
        <v>1431.9346273632177</v>
      </c>
      <c r="N155" s="72">
        <f t="shared" si="91"/>
        <v>1633.1277196809488</v>
      </c>
      <c r="O155" s="72">
        <f t="shared" si="91"/>
        <v>1834.3208119986798</v>
      </c>
      <c r="P155" s="72">
        <f t="shared" si="91"/>
        <v>2126.1178148698759</v>
      </c>
      <c r="Q155" s="72">
        <f t="shared" si="91"/>
        <v>2461.0763030785774</v>
      </c>
      <c r="R155" s="72">
        <f t="shared" si="91"/>
        <v>2834.7243380159994</v>
      </c>
      <c r="S155" s="72">
        <f t="shared" si="91"/>
        <v>3208.3723729534213</v>
      </c>
      <c r="T155" s="72">
        <f t="shared" si="91"/>
        <v>3582.0204078908432</v>
      </c>
      <c r="U155" s="72">
        <f t="shared" si="91"/>
        <v>3955.6684428282651</v>
      </c>
      <c r="V155" s="72">
        <f t="shared" si="92"/>
        <v>2179.6673472385914</v>
      </c>
      <c r="W155" s="98"/>
    </row>
    <row r="156" spans="8:27" x14ac:dyDescent="0.3">
      <c r="H156" s="129"/>
      <c r="I156" s="97">
        <v>1725</v>
      </c>
      <c r="J156" s="72">
        <v>12.875771923443256</v>
      </c>
      <c r="K156" s="72">
        <f t="shared" si="91"/>
        <v>16.09471490430407</v>
      </c>
      <c r="L156" s="72">
        <f t="shared" si="91"/>
        <v>19.313657885164883</v>
      </c>
      <c r="M156" s="72">
        <f t="shared" si="91"/>
        <v>22.532600866025696</v>
      </c>
      <c r="N156" s="72">
        <f t="shared" si="91"/>
        <v>25.751543846886509</v>
      </c>
      <c r="O156" s="72">
        <f t="shared" si="91"/>
        <v>28.970486827747322</v>
      </c>
      <c r="P156" s="72">
        <f t="shared" si="91"/>
        <v>39.794257854654269</v>
      </c>
      <c r="Q156" s="72">
        <f t="shared" si="91"/>
        <v>52.441022881643875</v>
      </c>
      <c r="R156" s="72">
        <f t="shared" si="91"/>
        <v>66.536645015284861</v>
      </c>
      <c r="S156" s="72">
        <f t="shared" si="91"/>
        <v>80.632267148925848</v>
      </c>
      <c r="T156" s="72">
        <f t="shared" si="91"/>
        <v>94.727889282566835</v>
      </c>
      <c r="U156" s="72">
        <f t="shared" si="91"/>
        <v>108.82351141620782</v>
      </c>
      <c r="V156" s="72">
        <f t="shared" si="92"/>
        <v>47.374530821071268</v>
      </c>
      <c r="W156" s="98"/>
    </row>
    <row r="157" spans="8:27" x14ac:dyDescent="0.3">
      <c r="H157" s="129"/>
      <c r="I157" s="97">
        <v>1730</v>
      </c>
      <c r="J157" s="72">
        <v>1273.790255384672</v>
      </c>
      <c r="K157" s="72">
        <f t="shared" si="91"/>
        <v>1584.9644396669389</v>
      </c>
      <c r="L157" s="72">
        <f t="shared" si="91"/>
        <v>1896.1386239492058</v>
      </c>
      <c r="M157" s="72">
        <f t="shared" si="91"/>
        <v>2207.3128082314724</v>
      </c>
      <c r="N157" s="72">
        <f t="shared" si="91"/>
        <v>2518.4869925137391</v>
      </c>
      <c r="O157" s="72">
        <f t="shared" si="91"/>
        <v>2829.6611767960057</v>
      </c>
      <c r="P157" s="72">
        <f t="shared" si="91"/>
        <v>3238.3764028676469</v>
      </c>
      <c r="Q157" s="72">
        <f t="shared" si="91"/>
        <v>3698.5593705956176</v>
      </c>
      <c r="R157" s="72">
        <f t="shared" si="91"/>
        <v>4218.4834273876959</v>
      </c>
      <c r="S157" s="72">
        <f t="shared" si="91"/>
        <v>4738.4074841797747</v>
      </c>
      <c r="T157" s="72">
        <f t="shared" si="91"/>
        <v>5258.3315409718534</v>
      </c>
      <c r="U157" s="72">
        <f t="shared" si="91"/>
        <v>5778.2555977639322</v>
      </c>
      <c r="V157" s="72">
        <f t="shared" si="92"/>
        <v>3270.0640100257133</v>
      </c>
      <c r="W157" s="98"/>
    </row>
    <row r="158" spans="8:27" x14ac:dyDescent="0.3">
      <c r="H158" s="129"/>
      <c r="I158" s="68" t="s">
        <v>77</v>
      </c>
      <c r="J158" s="78">
        <f>SUM(J152:J157)</f>
        <v>2741.3336348772546</v>
      </c>
      <c r="K158" s="78">
        <f t="shared" ref="K158:V158" si="93">SUM(K152:K157)</f>
        <v>3398.8493486248481</v>
      </c>
      <c r="L158" s="78">
        <f t="shared" si="93"/>
        <v>4056.3650623724411</v>
      </c>
      <c r="M158" s="78">
        <f t="shared" si="93"/>
        <v>4713.8807761200342</v>
      </c>
      <c r="N158" s="78">
        <f t="shared" si="93"/>
        <v>5371.3964898676268</v>
      </c>
      <c r="O158" s="78">
        <f t="shared" si="93"/>
        <v>6028.9122036152203</v>
      </c>
      <c r="P158" s="78">
        <f t="shared" si="93"/>
        <v>6967.9262753248931</v>
      </c>
      <c r="Q158" s="78">
        <f t="shared" si="93"/>
        <v>8050.2706839453804</v>
      </c>
      <c r="R158" s="78">
        <f t="shared" si="93"/>
        <v>9267.0867157958673</v>
      </c>
      <c r="S158" s="78">
        <f t="shared" si="93"/>
        <v>10483.902747646354</v>
      </c>
      <c r="T158" s="78">
        <f t="shared" si="93"/>
        <v>11700.718779496841</v>
      </c>
      <c r="U158" s="78">
        <f t="shared" si="93"/>
        <v>12917.534811347328</v>
      </c>
      <c r="V158" s="78">
        <f t="shared" si="93"/>
        <v>7141.5147940861752</v>
      </c>
      <c r="W158" s="98"/>
    </row>
    <row r="159" spans="8:27" x14ac:dyDescent="0.3">
      <c r="H159" s="120"/>
      <c r="I159" s="125"/>
      <c r="J159" s="125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1"/>
      <c r="Z159" s="64" t="s">
        <v>145</v>
      </c>
      <c r="AA159" s="64" t="s">
        <v>146</v>
      </c>
    </row>
    <row r="160" spans="8:27" x14ac:dyDescent="0.3">
      <c r="H160" s="129" t="s">
        <v>139</v>
      </c>
      <c r="I160" s="97">
        <v>1715</v>
      </c>
      <c r="J160" s="72">
        <f>J71*$AA160</f>
        <v>114.20443404884068</v>
      </c>
      <c r="K160" s="72">
        <f t="shared" ref="K160:U160" si="94">K71*$AA160</f>
        <v>114.20443404884068</v>
      </c>
      <c r="L160" s="72">
        <f t="shared" si="94"/>
        <v>114.20443404884068</v>
      </c>
      <c r="M160" s="72">
        <f t="shared" si="94"/>
        <v>114.20443404884068</v>
      </c>
      <c r="N160" s="72">
        <f t="shared" si="94"/>
        <v>114.20443404884068</v>
      </c>
      <c r="O160" s="72">
        <f t="shared" si="94"/>
        <v>183.62277827497266</v>
      </c>
      <c r="P160" s="72">
        <f t="shared" si="94"/>
        <v>220.79518940523883</v>
      </c>
      <c r="Q160" s="72">
        <f t="shared" si="94"/>
        <v>250.35757334151617</v>
      </c>
      <c r="R160" s="72">
        <f t="shared" si="94"/>
        <v>250.35757334151617</v>
      </c>
      <c r="S160" s="72">
        <f t="shared" si="94"/>
        <v>250.35757334151617</v>
      </c>
      <c r="T160" s="72">
        <f t="shared" si="94"/>
        <v>250.35757334151617</v>
      </c>
      <c r="U160" s="72">
        <f t="shared" si="94"/>
        <v>250.35757334151617</v>
      </c>
      <c r="V160" s="72">
        <f t="shared" ref="V160:V165" si="95">AVERAGE(J160:U160)</f>
        <v>185.60233371933296</v>
      </c>
      <c r="W160" s="72">
        <f>SUM(J160:U160)</f>
        <v>2227.2280046319956</v>
      </c>
      <c r="Z160" s="101">
        <f t="shared" ref="Z160:Z165" si="96">Z134</f>
        <v>0.02</v>
      </c>
      <c r="AA160" s="102">
        <f t="shared" ref="AA160:AA165" si="97">Z160/12</f>
        <v>1.6666666666666668E-3</v>
      </c>
    </row>
    <row r="161" spans="8:27" x14ac:dyDescent="0.3">
      <c r="H161" s="129"/>
      <c r="I161" s="97" t="s">
        <v>10</v>
      </c>
      <c r="J161" s="72">
        <f t="shared" ref="J161:U165" si="98">J72*$AA161</f>
        <v>15.104136434695263</v>
      </c>
      <c r="K161" s="72">
        <f t="shared" si="98"/>
        <v>15.104136434695263</v>
      </c>
      <c r="L161" s="72">
        <f t="shared" si="98"/>
        <v>15.104136434695263</v>
      </c>
      <c r="M161" s="72">
        <f t="shared" si="98"/>
        <v>15.104136434695263</v>
      </c>
      <c r="N161" s="72">
        <f t="shared" si="98"/>
        <v>15.104136434695263</v>
      </c>
      <c r="O161" s="72">
        <f t="shared" si="98"/>
        <v>24.15950660152097</v>
      </c>
      <c r="P161" s="72">
        <f t="shared" si="98"/>
        <v>28.745872757676299</v>
      </c>
      <c r="Q161" s="72">
        <f t="shared" si="98"/>
        <v>30.595772512426315</v>
      </c>
      <c r="R161" s="72">
        <f t="shared" si="98"/>
        <v>30.595772512426315</v>
      </c>
      <c r="S161" s="72">
        <f t="shared" si="98"/>
        <v>30.595772512426315</v>
      </c>
      <c r="T161" s="72">
        <f t="shared" si="98"/>
        <v>30.595772512426315</v>
      </c>
      <c r="U161" s="72">
        <f t="shared" si="98"/>
        <v>30.595772512426315</v>
      </c>
      <c r="V161" s="72">
        <f t="shared" si="95"/>
        <v>23.450410341233766</v>
      </c>
      <c r="W161" s="72">
        <f t="shared" ref="W161:W166" si="99">SUM(J161:U161)</f>
        <v>281.40492409480521</v>
      </c>
      <c r="Z161" s="101">
        <f t="shared" si="96"/>
        <v>2.5000000000000001E-2</v>
      </c>
      <c r="AA161" s="102">
        <f t="shared" si="97"/>
        <v>2.0833333333333333E-3</v>
      </c>
    </row>
    <row r="162" spans="8:27" x14ac:dyDescent="0.3">
      <c r="H162" s="129"/>
      <c r="I162" s="97" t="s">
        <v>11</v>
      </c>
      <c r="J162" s="72">
        <f t="shared" si="98"/>
        <v>12.620923683198539</v>
      </c>
      <c r="K162" s="72">
        <f t="shared" si="98"/>
        <v>12.620923683198539</v>
      </c>
      <c r="L162" s="72">
        <f t="shared" si="98"/>
        <v>12.620923683198539</v>
      </c>
      <c r="M162" s="72">
        <f t="shared" si="98"/>
        <v>12.620923683198539</v>
      </c>
      <c r="N162" s="72">
        <f t="shared" si="98"/>
        <v>12.620923683198539</v>
      </c>
      <c r="O162" s="72">
        <f t="shared" si="98"/>
        <v>19.895786863435724</v>
      </c>
      <c r="P162" s="72">
        <f t="shared" si="98"/>
        <v>25.015125493909572</v>
      </c>
      <c r="Q162" s="72">
        <f t="shared" si="98"/>
        <v>28.194972133402992</v>
      </c>
      <c r="R162" s="72">
        <f t="shared" si="98"/>
        <v>28.194972133402992</v>
      </c>
      <c r="S162" s="72">
        <f t="shared" si="98"/>
        <v>28.194972133402992</v>
      </c>
      <c r="T162" s="72">
        <f t="shared" si="98"/>
        <v>28.194972133402992</v>
      </c>
      <c r="U162" s="72">
        <f t="shared" si="98"/>
        <v>28.194972133402992</v>
      </c>
      <c r="V162" s="72">
        <f t="shared" si="95"/>
        <v>20.749199286696076</v>
      </c>
      <c r="W162" s="72">
        <f t="shared" si="99"/>
        <v>248.99039144035291</v>
      </c>
      <c r="Z162" s="101">
        <f t="shared" si="96"/>
        <v>0.05</v>
      </c>
      <c r="AA162" s="102">
        <f t="shared" si="97"/>
        <v>4.1666666666666666E-3</v>
      </c>
    </row>
    <row r="163" spans="8:27" x14ac:dyDescent="0.3">
      <c r="H163" s="129"/>
      <c r="I163" s="97">
        <v>1720</v>
      </c>
      <c r="J163" s="72">
        <f t="shared" si="98"/>
        <v>201.1930923177311</v>
      </c>
      <c r="K163" s="72">
        <f t="shared" si="98"/>
        <v>201.1930923177311</v>
      </c>
      <c r="L163" s="72">
        <f t="shared" si="98"/>
        <v>201.1930923177311</v>
      </c>
      <c r="M163" s="72">
        <f t="shared" si="98"/>
        <v>201.1930923177311</v>
      </c>
      <c r="N163" s="72">
        <f t="shared" si="98"/>
        <v>201.1930923177311</v>
      </c>
      <c r="O163" s="72">
        <f t="shared" si="98"/>
        <v>291.79700287119607</v>
      </c>
      <c r="P163" s="72">
        <f t="shared" si="98"/>
        <v>334.9584882087014</v>
      </c>
      <c r="Q163" s="72">
        <f t="shared" si="98"/>
        <v>373.64803493742187</v>
      </c>
      <c r="R163" s="72">
        <f t="shared" si="98"/>
        <v>373.64803493742187</v>
      </c>
      <c r="S163" s="72">
        <f t="shared" si="98"/>
        <v>373.64803493742187</v>
      </c>
      <c r="T163" s="72">
        <f t="shared" si="98"/>
        <v>373.64803493742187</v>
      </c>
      <c r="U163" s="72">
        <f t="shared" si="98"/>
        <v>373.64803493742187</v>
      </c>
      <c r="V163" s="72">
        <f t="shared" si="95"/>
        <v>291.74676061297185</v>
      </c>
      <c r="W163" s="72">
        <f t="shared" si="99"/>
        <v>3500.9611273556625</v>
      </c>
      <c r="Z163" s="101">
        <f t="shared" si="96"/>
        <v>1.6666666666666666E-2</v>
      </c>
      <c r="AA163" s="102">
        <f t="shared" si="97"/>
        <v>1.3888888888888889E-3</v>
      </c>
    </row>
    <row r="164" spans="8:27" x14ac:dyDescent="0.3">
      <c r="H164" s="129"/>
      <c r="I164" s="97">
        <v>1725</v>
      </c>
      <c r="J164" s="72">
        <f t="shared" si="98"/>
        <v>3.2189429808608141</v>
      </c>
      <c r="K164" s="72">
        <f t="shared" si="98"/>
        <v>3.2189429808608141</v>
      </c>
      <c r="L164" s="72">
        <f t="shared" si="98"/>
        <v>3.2189429808608141</v>
      </c>
      <c r="M164" s="72">
        <f t="shared" si="98"/>
        <v>3.2189429808608141</v>
      </c>
      <c r="N164" s="72">
        <f t="shared" si="98"/>
        <v>3.2189429808608141</v>
      </c>
      <c r="O164" s="72">
        <f t="shared" si="98"/>
        <v>10.823771026906945</v>
      </c>
      <c r="P164" s="72">
        <f t="shared" si="98"/>
        <v>12.646765026989609</v>
      </c>
      <c r="Q164" s="72">
        <f t="shared" si="98"/>
        <v>14.095622133640985</v>
      </c>
      <c r="R164" s="72">
        <f t="shared" si="98"/>
        <v>14.095622133640985</v>
      </c>
      <c r="S164" s="72">
        <f t="shared" si="98"/>
        <v>14.095622133640985</v>
      </c>
      <c r="T164" s="72">
        <f t="shared" si="98"/>
        <v>14.095622133640985</v>
      </c>
      <c r="U164" s="72">
        <f t="shared" si="98"/>
        <v>14.095622133640985</v>
      </c>
      <c r="V164" s="72">
        <f t="shared" si="95"/>
        <v>9.1702801355337957</v>
      </c>
      <c r="W164" s="72">
        <f t="shared" si="99"/>
        <v>110.04336162640556</v>
      </c>
      <c r="Z164" s="101">
        <f t="shared" si="96"/>
        <v>2.2222222222222223E-2</v>
      </c>
      <c r="AA164" s="102">
        <f t="shared" si="97"/>
        <v>1.8518518518518519E-3</v>
      </c>
    </row>
    <row r="165" spans="8:27" x14ac:dyDescent="0.3">
      <c r="H165" s="129"/>
      <c r="I165" s="97">
        <v>1730</v>
      </c>
      <c r="J165" s="72">
        <f t="shared" si="98"/>
        <v>311.17418428226688</v>
      </c>
      <c r="K165" s="72">
        <f t="shared" si="98"/>
        <v>311.17418428226688</v>
      </c>
      <c r="L165" s="72">
        <f t="shared" si="98"/>
        <v>311.17418428226688</v>
      </c>
      <c r="M165" s="72">
        <f t="shared" si="98"/>
        <v>311.17418428226688</v>
      </c>
      <c r="N165" s="72">
        <f t="shared" si="98"/>
        <v>311.17418428226688</v>
      </c>
      <c r="O165" s="72">
        <f t="shared" si="98"/>
        <v>408.71522607164138</v>
      </c>
      <c r="P165" s="72">
        <f t="shared" si="98"/>
        <v>460.18296772797078</v>
      </c>
      <c r="Q165" s="72">
        <f t="shared" si="98"/>
        <v>519.92405679207843</v>
      </c>
      <c r="R165" s="72">
        <f t="shared" si="98"/>
        <v>519.92405679207843</v>
      </c>
      <c r="S165" s="72">
        <f t="shared" si="98"/>
        <v>519.92405679207843</v>
      </c>
      <c r="T165" s="72">
        <f t="shared" si="98"/>
        <v>519.92405679207843</v>
      </c>
      <c r="U165" s="72">
        <f t="shared" si="98"/>
        <v>519.92405679207843</v>
      </c>
      <c r="V165" s="72">
        <f t="shared" si="95"/>
        <v>418.69911659761152</v>
      </c>
      <c r="W165" s="72">
        <f t="shared" si="99"/>
        <v>5024.3893991713385</v>
      </c>
      <c r="Z165" s="101">
        <f t="shared" si="96"/>
        <v>2.2222222222222223E-2</v>
      </c>
      <c r="AA165" s="102">
        <f t="shared" si="97"/>
        <v>1.8518518518518519E-3</v>
      </c>
    </row>
    <row r="166" spans="8:27" x14ac:dyDescent="0.3">
      <c r="H166" s="129"/>
      <c r="I166" s="68" t="s">
        <v>77</v>
      </c>
      <c r="J166" s="78">
        <f>SUM(J160:J165)</f>
        <v>657.51571374759328</v>
      </c>
      <c r="K166" s="78">
        <f t="shared" ref="K166:V166" si="100">SUM(K160:K165)</f>
        <v>657.51571374759328</v>
      </c>
      <c r="L166" s="78">
        <f t="shared" si="100"/>
        <v>657.51571374759328</v>
      </c>
      <c r="M166" s="78">
        <f t="shared" si="100"/>
        <v>657.51571374759328</v>
      </c>
      <c r="N166" s="78">
        <f t="shared" si="100"/>
        <v>657.51571374759328</v>
      </c>
      <c r="O166" s="78">
        <f t="shared" si="100"/>
        <v>939.01407170967366</v>
      </c>
      <c r="P166" s="78">
        <f t="shared" si="100"/>
        <v>1082.3444086204863</v>
      </c>
      <c r="Q166" s="78">
        <f t="shared" si="100"/>
        <v>1216.8160318504868</v>
      </c>
      <c r="R166" s="78">
        <f t="shared" si="100"/>
        <v>1216.8160318504868</v>
      </c>
      <c r="S166" s="78">
        <f t="shared" si="100"/>
        <v>1216.8160318504868</v>
      </c>
      <c r="T166" s="78">
        <f t="shared" si="100"/>
        <v>1216.8160318504868</v>
      </c>
      <c r="U166" s="78">
        <f t="shared" si="100"/>
        <v>1216.8160318504868</v>
      </c>
      <c r="V166" s="78">
        <f t="shared" si="100"/>
        <v>949.41810069337998</v>
      </c>
      <c r="W166" s="78">
        <f t="shared" si="99"/>
        <v>11393.017208320562</v>
      </c>
    </row>
    <row r="167" spans="8:27" x14ac:dyDescent="0.3">
      <c r="H167" s="120"/>
      <c r="I167" s="125"/>
      <c r="J167" s="125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1"/>
    </row>
    <row r="168" spans="8:27" x14ac:dyDescent="0.3">
      <c r="H168" s="129" t="s">
        <v>140</v>
      </c>
      <c r="I168" s="97">
        <v>1715</v>
      </c>
      <c r="J168" s="72">
        <f>J152+J160</f>
        <v>616.07265051428158</v>
      </c>
      <c r="K168" s="72">
        <f t="shared" ref="K168:U168" si="101">K152+K160</f>
        <v>730.27708456312223</v>
      </c>
      <c r="L168" s="72">
        <f t="shared" si="101"/>
        <v>844.48151861196288</v>
      </c>
      <c r="M168" s="72">
        <f t="shared" si="101"/>
        <v>958.68595266080354</v>
      </c>
      <c r="N168" s="72">
        <f t="shared" si="101"/>
        <v>1072.8903867096442</v>
      </c>
      <c r="O168" s="72">
        <f t="shared" si="101"/>
        <v>1256.5131649846169</v>
      </c>
      <c r="P168" s="72">
        <f t="shared" si="101"/>
        <v>1477.3083543898556</v>
      </c>
      <c r="Q168" s="72">
        <f t="shared" si="101"/>
        <v>1727.6659277313718</v>
      </c>
      <c r="R168" s="72">
        <f t="shared" si="101"/>
        <v>1978.0235010728879</v>
      </c>
      <c r="S168" s="72">
        <f t="shared" si="101"/>
        <v>2228.3810744144039</v>
      </c>
      <c r="T168" s="72">
        <f t="shared" si="101"/>
        <v>2478.7386477559203</v>
      </c>
      <c r="U168" s="72">
        <f t="shared" si="101"/>
        <v>2729.0962210974367</v>
      </c>
      <c r="V168" s="72">
        <f t="shared" ref="V168:V173" si="102">AVERAGE(J168:U168)</f>
        <v>1508.1778737088589</v>
      </c>
      <c r="W168" s="98"/>
    </row>
    <row r="169" spans="8:27" x14ac:dyDescent="0.3">
      <c r="H169" s="129"/>
      <c r="I169" s="97" t="s">
        <v>10</v>
      </c>
      <c r="J169" s="72">
        <f t="shared" ref="J169:U173" si="103">J153+J161</f>
        <v>84.813818818772191</v>
      </c>
      <c r="K169" s="72">
        <f t="shared" si="103"/>
        <v>99.917955253467454</v>
      </c>
      <c r="L169" s="72">
        <f t="shared" si="103"/>
        <v>115.02209168816272</v>
      </c>
      <c r="M169" s="72">
        <f t="shared" si="103"/>
        <v>130.12622812285798</v>
      </c>
      <c r="N169" s="72">
        <f t="shared" si="103"/>
        <v>145.23036455755323</v>
      </c>
      <c r="O169" s="72">
        <f t="shared" si="103"/>
        <v>169.3898711590742</v>
      </c>
      <c r="P169" s="72">
        <f t="shared" si="103"/>
        <v>198.1357439167505</v>
      </c>
      <c r="Q169" s="72">
        <f t="shared" si="103"/>
        <v>228.73151642917682</v>
      </c>
      <c r="R169" s="72">
        <f t="shared" si="103"/>
        <v>259.32728894160311</v>
      </c>
      <c r="S169" s="72">
        <f t="shared" si="103"/>
        <v>289.92306145402944</v>
      </c>
      <c r="T169" s="72">
        <f t="shared" si="103"/>
        <v>320.51883396645576</v>
      </c>
      <c r="U169" s="72">
        <f t="shared" si="103"/>
        <v>351.11460647888208</v>
      </c>
      <c r="V169" s="72">
        <f t="shared" si="102"/>
        <v>199.35428173223215</v>
      </c>
      <c r="W169" s="98"/>
    </row>
    <row r="170" spans="8:27" x14ac:dyDescent="0.3">
      <c r="H170" s="129"/>
      <c r="I170" s="97" t="s">
        <v>11</v>
      </c>
      <c r="J170" s="72">
        <f t="shared" si="103"/>
        <v>67.35528199279527</v>
      </c>
      <c r="K170" s="72">
        <f t="shared" si="103"/>
        <v>79.97620567599381</v>
      </c>
      <c r="L170" s="72">
        <f t="shared" si="103"/>
        <v>92.597129359192351</v>
      </c>
      <c r="M170" s="72">
        <f t="shared" si="103"/>
        <v>105.21805304239089</v>
      </c>
      <c r="N170" s="72">
        <f t="shared" si="103"/>
        <v>117.83897672558943</v>
      </c>
      <c r="O170" s="72">
        <f t="shared" si="103"/>
        <v>137.73476358902516</v>
      </c>
      <c r="P170" s="72">
        <f t="shared" si="103"/>
        <v>162.74988908293474</v>
      </c>
      <c r="Q170" s="72">
        <f t="shared" si="103"/>
        <v>190.94486121633773</v>
      </c>
      <c r="R170" s="72">
        <f t="shared" si="103"/>
        <v>219.13983334974071</v>
      </c>
      <c r="S170" s="72">
        <f t="shared" si="103"/>
        <v>247.3348054831437</v>
      </c>
      <c r="T170" s="72">
        <f t="shared" si="103"/>
        <v>275.52977761654671</v>
      </c>
      <c r="U170" s="72">
        <f t="shared" si="103"/>
        <v>303.72474974994969</v>
      </c>
      <c r="V170" s="72">
        <f t="shared" si="102"/>
        <v>166.67869390697004</v>
      </c>
      <c r="W170" s="98"/>
    </row>
    <row r="171" spans="8:27" x14ac:dyDescent="0.3">
      <c r="H171" s="129"/>
      <c r="I171" s="97">
        <v>1720</v>
      </c>
      <c r="J171" s="72">
        <f t="shared" si="103"/>
        <v>1029.5484427277556</v>
      </c>
      <c r="K171" s="72">
        <f t="shared" si="103"/>
        <v>1230.7415350454867</v>
      </c>
      <c r="L171" s="72">
        <f t="shared" si="103"/>
        <v>1431.9346273632177</v>
      </c>
      <c r="M171" s="72">
        <f t="shared" si="103"/>
        <v>1633.1277196809488</v>
      </c>
      <c r="N171" s="72">
        <f t="shared" si="103"/>
        <v>1834.3208119986798</v>
      </c>
      <c r="O171" s="72">
        <f t="shared" si="103"/>
        <v>2126.1178148698759</v>
      </c>
      <c r="P171" s="72">
        <f t="shared" si="103"/>
        <v>2461.0763030785774</v>
      </c>
      <c r="Q171" s="72">
        <f t="shared" si="103"/>
        <v>2834.7243380159994</v>
      </c>
      <c r="R171" s="72">
        <f t="shared" si="103"/>
        <v>3208.3723729534213</v>
      </c>
      <c r="S171" s="72">
        <f t="shared" si="103"/>
        <v>3582.0204078908432</v>
      </c>
      <c r="T171" s="72">
        <f t="shared" si="103"/>
        <v>3955.6684428282651</v>
      </c>
      <c r="U171" s="72">
        <f t="shared" si="103"/>
        <v>4329.3164777656866</v>
      </c>
      <c r="V171" s="72">
        <f t="shared" si="102"/>
        <v>2471.4141078515631</v>
      </c>
      <c r="W171" s="98"/>
    </row>
    <row r="172" spans="8:27" x14ac:dyDescent="0.3">
      <c r="H172" s="129"/>
      <c r="I172" s="97">
        <v>1725</v>
      </c>
      <c r="J172" s="72">
        <f t="shared" si="103"/>
        <v>16.09471490430407</v>
      </c>
      <c r="K172" s="72">
        <f t="shared" si="103"/>
        <v>19.313657885164883</v>
      </c>
      <c r="L172" s="72">
        <f t="shared" si="103"/>
        <v>22.532600866025696</v>
      </c>
      <c r="M172" s="72">
        <f t="shared" si="103"/>
        <v>25.751543846886509</v>
      </c>
      <c r="N172" s="72">
        <f t="shared" si="103"/>
        <v>28.970486827747322</v>
      </c>
      <c r="O172" s="72">
        <f t="shared" si="103"/>
        <v>39.794257854654269</v>
      </c>
      <c r="P172" s="72">
        <f t="shared" si="103"/>
        <v>52.441022881643875</v>
      </c>
      <c r="Q172" s="72">
        <f t="shared" si="103"/>
        <v>66.536645015284861</v>
      </c>
      <c r="R172" s="72">
        <f t="shared" si="103"/>
        <v>80.632267148925848</v>
      </c>
      <c r="S172" s="72">
        <f t="shared" si="103"/>
        <v>94.727889282566835</v>
      </c>
      <c r="T172" s="72">
        <f t="shared" si="103"/>
        <v>108.82351141620782</v>
      </c>
      <c r="U172" s="72">
        <f t="shared" si="103"/>
        <v>122.91913354984881</v>
      </c>
      <c r="V172" s="72">
        <f t="shared" si="102"/>
        <v>56.544810956605062</v>
      </c>
      <c r="W172" s="98"/>
    </row>
    <row r="173" spans="8:27" x14ac:dyDescent="0.3">
      <c r="H173" s="129"/>
      <c r="I173" s="97">
        <v>1730</v>
      </c>
      <c r="J173" s="72">
        <f t="shared" si="103"/>
        <v>1584.9644396669389</v>
      </c>
      <c r="K173" s="72">
        <f t="shared" si="103"/>
        <v>1896.1386239492058</v>
      </c>
      <c r="L173" s="72">
        <f t="shared" si="103"/>
        <v>2207.3128082314724</v>
      </c>
      <c r="M173" s="72">
        <f t="shared" si="103"/>
        <v>2518.4869925137391</v>
      </c>
      <c r="N173" s="72">
        <f t="shared" si="103"/>
        <v>2829.6611767960057</v>
      </c>
      <c r="O173" s="72">
        <f t="shared" si="103"/>
        <v>3238.3764028676469</v>
      </c>
      <c r="P173" s="72">
        <f t="shared" si="103"/>
        <v>3698.5593705956176</v>
      </c>
      <c r="Q173" s="72">
        <f t="shared" si="103"/>
        <v>4218.4834273876959</v>
      </c>
      <c r="R173" s="72">
        <f t="shared" si="103"/>
        <v>4738.4074841797747</v>
      </c>
      <c r="S173" s="72">
        <f t="shared" si="103"/>
        <v>5258.3315409718534</v>
      </c>
      <c r="T173" s="72">
        <f t="shared" si="103"/>
        <v>5778.2555977639322</v>
      </c>
      <c r="U173" s="72">
        <f t="shared" si="103"/>
        <v>6298.179654556011</v>
      </c>
      <c r="V173" s="72">
        <f t="shared" si="102"/>
        <v>3688.7631266233243</v>
      </c>
      <c r="W173" s="98"/>
    </row>
    <row r="174" spans="8:27" x14ac:dyDescent="0.3">
      <c r="H174" s="129"/>
      <c r="I174" s="68" t="s">
        <v>77</v>
      </c>
      <c r="J174" s="78">
        <f>SUM(J168:J173)</f>
        <v>3398.8493486248481</v>
      </c>
      <c r="K174" s="78">
        <f t="shared" ref="K174:V174" si="104">SUM(K168:K173)</f>
        <v>4056.3650623724411</v>
      </c>
      <c r="L174" s="78">
        <f t="shared" si="104"/>
        <v>4713.8807761200342</v>
      </c>
      <c r="M174" s="78">
        <f t="shared" si="104"/>
        <v>5371.3964898676268</v>
      </c>
      <c r="N174" s="78">
        <f t="shared" si="104"/>
        <v>6028.9122036152203</v>
      </c>
      <c r="O174" s="78">
        <f t="shared" si="104"/>
        <v>6967.9262753248931</v>
      </c>
      <c r="P174" s="78">
        <f t="shared" si="104"/>
        <v>8050.2706839453804</v>
      </c>
      <c r="Q174" s="78">
        <f t="shared" si="104"/>
        <v>9267.0867157958673</v>
      </c>
      <c r="R174" s="78">
        <f t="shared" si="104"/>
        <v>10483.902747646354</v>
      </c>
      <c r="S174" s="78">
        <f t="shared" si="104"/>
        <v>11700.718779496841</v>
      </c>
      <c r="T174" s="78">
        <f t="shared" si="104"/>
        <v>12917.534811347328</v>
      </c>
      <c r="U174" s="78">
        <f t="shared" si="104"/>
        <v>14134.350843197815</v>
      </c>
      <c r="V174" s="78">
        <f t="shared" si="104"/>
        <v>8090.932894779553</v>
      </c>
      <c r="W174" s="98"/>
    </row>
    <row r="177" spans="8:27" x14ac:dyDescent="0.3">
      <c r="H177" s="120"/>
      <c r="I177" s="121"/>
      <c r="J177" s="72" t="s">
        <v>98</v>
      </c>
      <c r="K177" s="72" t="s">
        <v>99</v>
      </c>
      <c r="L177" s="72" t="s">
        <v>100</v>
      </c>
      <c r="M177" s="72" t="s">
        <v>101</v>
      </c>
      <c r="N177" s="72" t="s">
        <v>102</v>
      </c>
      <c r="O177" s="72" t="s">
        <v>103</v>
      </c>
      <c r="P177" s="72" t="s">
        <v>104</v>
      </c>
      <c r="Q177" s="72" t="s">
        <v>105</v>
      </c>
      <c r="R177" s="72" t="s">
        <v>106</v>
      </c>
      <c r="S177" s="72" t="s">
        <v>107</v>
      </c>
      <c r="T177" s="72" t="s">
        <v>108</v>
      </c>
      <c r="U177" s="72" t="s">
        <v>109</v>
      </c>
      <c r="V177" s="72" t="s">
        <v>110</v>
      </c>
      <c r="W177" s="96" t="s">
        <v>77</v>
      </c>
    </row>
    <row r="178" spans="8:27" x14ac:dyDescent="0.3">
      <c r="H178" s="129" t="s">
        <v>141</v>
      </c>
      <c r="I178" s="97">
        <v>1908</v>
      </c>
      <c r="J178" s="72">
        <v>0</v>
      </c>
      <c r="K178" s="72">
        <f>J194</f>
        <v>0</v>
      </c>
      <c r="L178" s="72">
        <f t="shared" ref="L178:U178" si="105">K194</f>
        <v>0</v>
      </c>
      <c r="M178" s="72">
        <f t="shared" si="105"/>
        <v>0</v>
      </c>
      <c r="N178" s="72">
        <f t="shared" si="105"/>
        <v>0</v>
      </c>
      <c r="O178" s="72">
        <f t="shared" si="105"/>
        <v>0</v>
      </c>
      <c r="P178" s="72">
        <f t="shared" si="105"/>
        <v>0</v>
      </c>
      <c r="Q178" s="72">
        <f t="shared" si="105"/>
        <v>0</v>
      </c>
      <c r="R178" s="72">
        <f t="shared" si="105"/>
        <v>0</v>
      </c>
      <c r="S178" s="72">
        <f t="shared" si="105"/>
        <v>0</v>
      </c>
      <c r="T178" s="72">
        <f t="shared" si="105"/>
        <v>0</v>
      </c>
      <c r="U178" s="72">
        <f t="shared" si="105"/>
        <v>8.3333333333333339</v>
      </c>
      <c r="V178" s="72">
        <f>AVERAGE(J178:U178)</f>
        <v>0.69444444444444453</v>
      </c>
      <c r="W178" s="98"/>
    </row>
    <row r="179" spans="8:27" x14ac:dyDescent="0.3">
      <c r="H179" s="129"/>
      <c r="I179" s="97">
        <v>1915</v>
      </c>
      <c r="J179" s="72">
        <v>0</v>
      </c>
      <c r="K179" s="72">
        <f t="shared" ref="K179:U180" si="106">J195</f>
        <v>0</v>
      </c>
      <c r="L179" s="72">
        <f t="shared" si="106"/>
        <v>0</v>
      </c>
      <c r="M179" s="72">
        <f t="shared" si="106"/>
        <v>0</v>
      </c>
      <c r="N179" s="72">
        <f t="shared" si="106"/>
        <v>0</v>
      </c>
      <c r="O179" s="72">
        <f t="shared" si="106"/>
        <v>0</v>
      </c>
      <c r="P179" s="72">
        <f t="shared" si="106"/>
        <v>0</v>
      </c>
      <c r="Q179" s="72">
        <f t="shared" si="106"/>
        <v>0.33333333333333331</v>
      </c>
      <c r="R179" s="72">
        <f t="shared" si="106"/>
        <v>0.66666666666666663</v>
      </c>
      <c r="S179" s="72">
        <f t="shared" si="106"/>
        <v>1</v>
      </c>
      <c r="T179" s="72">
        <f t="shared" si="106"/>
        <v>1.3333333333333333</v>
      </c>
      <c r="U179" s="72">
        <f t="shared" si="106"/>
        <v>1.6666666666666665</v>
      </c>
      <c r="V179" s="72">
        <f t="shared" ref="V179:V180" si="107">AVERAGE(J179:U179)</f>
        <v>0.41666666666666669</v>
      </c>
      <c r="W179" s="98"/>
    </row>
    <row r="180" spans="8:27" x14ac:dyDescent="0.3">
      <c r="H180" s="129"/>
      <c r="I180" s="97">
        <v>1930</v>
      </c>
      <c r="J180" s="72">
        <v>22</v>
      </c>
      <c r="K180" s="72">
        <f t="shared" si="106"/>
        <v>25.666666666666668</v>
      </c>
      <c r="L180" s="72">
        <f t="shared" si="106"/>
        <v>30.166666666666668</v>
      </c>
      <c r="M180" s="72">
        <f t="shared" si="106"/>
        <v>34.666666666666671</v>
      </c>
      <c r="N180" s="72">
        <f t="shared" si="106"/>
        <v>39.166666666666671</v>
      </c>
      <c r="O180" s="72">
        <f t="shared" si="106"/>
        <v>43.666666666666671</v>
      </c>
      <c r="P180" s="72">
        <f t="shared" si="106"/>
        <v>48.166666666666671</v>
      </c>
      <c r="Q180" s="72">
        <f t="shared" si="106"/>
        <v>52.666666666666671</v>
      </c>
      <c r="R180" s="72">
        <f t="shared" si="106"/>
        <v>57.166666666666671</v>
      </c>
      <c r="S180" s="72">
        <f t="shared" si="106"/>
        <v>61.666666666666671</v>
      </c>
      <c r="T180" s="72">
        <f t="shared" si="106"/>
        <v>66.166666666666671</v>
      </c>
      <c r="U180" s="72">
        <f t="shared" si="106"/>
        <v>70.666666666666671</v>
      </c>
      <c r="V180" s="72">
        <f t="shared" si="107"/>
        <v>45.986111111111121</v>
      </c>
      <c r="W180" s="98"/>
    </row>
    <row r="181" spans="8:27" x14ac:dyDescent="0.3">
      <c r="H181" s="129"/>
      <c r="I181" s="97">
        <v>1611</v>
      </c>
      <c r="J181" s="72">
        <v>0</v>
      </c>
      <c r="K181" s="72">
        <f t="shared" ref="K181" si="108">J197</f>
        <v>0</v>
      </c>
      <c r="L181" s="72">
        <f t="shared" ref="L181" si="109">K197</f>
        <v>8.3333333333333339</v>
      </c>
      <c r="M181" s="72">
        <f t="shared" ref="M181" si="110">L197</f>
        <v>16.666666666666668</v>
      </c>
      <c r="N181" s="72">
        <f t="shared" ref="N181" si="111">M197</f>
        <v>25</v>
      </c>
      <c r="O181" s="72">
        <f t="shared" ref="O181" si="112">N197</f>
        <v>33.333333333333336</v>
      </c>
      <c r="P181" s="72">
        <f t="shared" ref="P181" si="113">O197</f>
        <v>41.666666666666671</v>
      </c>
      <c r="Q181" s="72">
        <f t="shared" ref="Q181" si="114">P197</f>
        <v>50.000000000000007</v>
      </c>
      <c r="R181" s="72">
        <f t="shared" ref="R181" si="115">Q197</f>
        <v>58.333333333333343</v>
      </c>
      <c r="S181" s="72">
        <f t="shared" ref="S181" si="116">R197</f>
        <v>66.666666666666671</v>
      </c>
      <c r="T181" s="72">
        <f t="shared" ref="T181" si="117">S197</f>
        <v>75</v>
      </c>
      <c r="U181" s="72">
        <f t="shared" ref="U181" si="118">T197</f>
        <v>83.333333333333329</v>
      </c>
      <c r="V181" s="72">
        <f t="shared" ref="V181" si="119">AVERAGE(J181:U181)</f>
        <v>38.19444444444445</v>
      </c>
      <c r="W181" s="98"/>
    </row>
    <row r="182" spans="8:27" x14ac:dyDescent="0.3">
      <c r="H182" s="129"/>
      <c r="I182" s="97"/>
      <c r="J182" s="72">
        <v>0</v>
      </c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98"/>
    </row>
    <row r="183" spans="8:27" x14ac:dyDescent="0.3">
      <c r="H183" s="129"/>
      <c r="I183" s="97"/>
      <c r="J183" s="72">
        <v>0</v>
      </c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98"/>
    </row>
    <row r="184" spans="8:27" x14ac:dyDescent="0.3">
      <c r="H184" s="129"/>
      <c r="I184" s="68" t="s">
        <v>77</v>
      </c>
      <c r="J184" s="78">
        <f>SUM(J178:J183)</f>
        <v>22</v>
      </c>
      <c r="K184" s="78">
        <f t="shared" ref="K184:V184" si="120">SUM(K178:K183)</f>
        <v>25.666666666666668</v>
      </c>
      <c r="L184" s="78">
        <f t="shared" si="120"/>
        <v>38.5</v>
      </c>
      <c r="M184" s="78">
        <f t="shared" si="120"/>
        <v>51.333333333333343</v>
      </c>
      <c r="N184" s="78">
        <f t="shared" si="120"/>
        <v>64.166666666666671</v>
      </c>
      <c r="O184" s="78">
        <f t="shared" si="120"/>
        <v>77</v>
      </c>
      <c r="P184" s="78">
        <f t="shared" si="120"/>
        <v>89.833333333333343</v>
      </c>
      <c r="Q184" s="78">
        <f t="shared" si="120"/>
        <v>103.00000000000001</v>
      </c>
      <c r="R184" s="78">
        <f t="shared" si="120"/>
        <v>116.16666666666669</v>
      </c>
      <c r="S184" s="78">
        <f t="shared" si="120"/>
        <v>129.33333333333334</v>
      </c>
      <c r="T184" s="78">
        <f t="shared" si="120"/>
        <v>142.5</v>
      </c>
      <c r="U184" s="78">
        <f t="shared" si="120"/>
        <v>164</v>
      </c>
      <c r="V184" s="78">
        <f t="shared" si="120"/>
        <v>85.291666666666686</v>
      </c>
      <c r="W184" s="98"/>
    </row>
    <row r="185" spans="8:27" x14ac:dyDescent="0.3">
      <c r="H185" s="120"/>
      <c r="I185" s="125"/>
      <c r="J185" s="125"/>
      <c r="K185" s="125"/>
      <c r="L185" s="125"/>
      <c r="M185" s="125"/>
      <c r="N185" s="125"/>
      <c r="O185" s="125"/>
      <c r="P185" s="125"/>
      <c r="Q185" s="125"/>
      <c r="R185" s="125"/>
      <c r="S185" s="125"/>
      <c r="T185" s="125"/>
      <c r="U185" s="125"/>
      <c r="V185" s="125"/>
      <c r="W185" s="121"/>
      <c r="Z185" s="64" t="s">
        <v>145</v>
      </c>
      <c r="AA185" s="64" t="s">
        <v>146</v>
      </c>
    </row>
    <row r="186" spans="8:27" x14ac:dyDescent="0.3">
      <c r="H186" s="129" t="s">
        <v>142</v>
      </c>
      <c r="I186" s="97">
        <v>1908</v>
      </c>
      <c r="J186" s="72">
        <f>J97*$AA186</f>
        <v>0</v>
      </c>
      <c r="K186" s="72">
        <f t="shared" ref="K186:U186" si="121">K97*$AA186</f>
        <v>0</v>
      </c>
      <c r="L186" s="72">
        <f t="shared" si="121"/>
        <v>0</v>
      </c>
      <c r="M186" s="72">
        <f t="shared" si="121"/>
        <v>0</v>
      </c>
      <c r="N186" s="72">
        <f t="shared" si="121"/>
        <v>0</v>
      </c>
      <c r="O186" s="72">
        <f t="shared" si="121"/>
        <v>0</v>
      </c>
      <c r="P186" s="72">
        <f t="shared" si="121"/>
        <v>0</v>
      </c>
      <c r="Q186" s="72">
        <f t="shared" si="121"/>
        <v>0</v>
      </c>
      <c r="R186" s="72">
        <f t="shared" si="121"/>
        <v>0</v>
      </c>
      <c r="S186" s="72">
        <f t="shared" si="121"/>
        <v>0</v>
      </c>
      <c r="T186" s="72">
        <f t="shared" si="121"/>
        <v>8.3333333333333339</v>
      </c>
      <c r="U186" s="72">
        <f t="shared" si="121"/>
        <v>8.3333333333333339</v>
      </c>
      <c r="V186" s="72">
        <f t="shared" ref="V186:V188" si="122">AVERAGE(J186:U186)</f>
        <v>1.3888888888888891</v>
      </c>
      <c r="W186" s="72">
        <f>SUM(J186:U186)</f>
        <v>16.666666666666668</v>
      </c>
      <c r="Z186" s="101">
        <v>0.02</v>
      </c>
      <c r="AA186" s="102">
        <f>Z186/12</f>
        <v>1.6666666666666668E-3</v>
      </c>
    </row>
    <row r="187" spans="8:27" x14ac:dyDescent="0.3">
      <c r="H187" s="129"/>
      <c r="I187" s="97">
        <v>1915</v>
      </c>
      <c r="J187" s="72">
        <f t="shared" ref="J187:U189" si="123">J98*$AA187</f>
        <v>0</v>
      </c>
      <c r="K187" s="72">
        <f t="shared" si="123"/>
        <v>0</v>
      </c>
      <c r="L187" s="72">
        <f t="shared" si="123"/>
        <v>0</v>
      </c>
      <c r="M187" s="72">
        <f t="shared" si="123"/>
        <v>0</v>
      </c>
      <c r="N187" s="72">
        <f t="shared" si="123"/>
        <v>0</v>
      </c>
      <c r="O187" s="72">
        <f t="shared" si="123"/>
        <v>0</v>
      </c>
      <c r="P187" s="72">
        <f t="shared" si="123"/>
        <v>0.33333333333333331</v>
      </c>
      <c r="Q187" s="72">
        <f t="shared" si="123"/>
        <v>0.33333333333333331</v>
      </c>
      <c r="R187" s="72">
        <f t="shared" si="123"/>
        <v>0.33333333333333331</v>
      </c>
      <c r="S187" s="72">
        <f t="shared" si="123"/>
        <v>0.33333333333333331</v>
      </c>
      <c r="T187" s="72">
        <f t="shared" si="123"/>
        <v>0.33333333333333331</v>
      </c>
      <c r="U187" s="72">
        <f t="shared" si="123"/>
        <v>0.33333333333333331</v>
      </c>
      <c r="V187" s="72">
        <f t="shared" si="122"/>
        <v>0.16666666666666666</v>
      </c>
      <c r="W187" s="72">
        <f t="shared" ref="W187:W192" si="124">SUM(J187:U187)</f>
        <v>1.9999999999999998</v>
      </c>
      <c r="Z187" s="101">
        <v>0.1</v>
      </c>
      <c r="AA187" s="102">
        <f>Z187/12</f>
        <v>8.3333333333333332E-3</v>
      </c>
    </row>
    <row r="188" spans="8:27" x14ac:dyDescent="0.3">
      <c r="H188" s="129"/>
      <c r="I188" s="97">
        <v>1930</v>
      </c>
      <c r="J188" s="72">
        <f t="shared" si="123"/>
        <v>3.6666666666666665</v>
      </c>
      <c r="K188" s="72">
        <f t="shared" si="123"/>
        <v>4.5</v>
      </c>
      <c r="L188" s="72">
        <f t="shared" si="123"/>
        <v>4.5</v>
      </c>
      <c r="M188" s="72">
        <f t="shared" si="123"/>
        <v>4.5</v>
      </c>
      <c r="N188" s="72">
        <f t="shared" si="123"/>
        <v>4.5</v>
      </c>
      <c r="O188" s="72">
        <f t="shared" si="123"/>
        <v>4.5</v>
      </c>
      <c r="P188" s="72">
        <f t="shared" si="123"/>
        <v>4.5</v>
      </c>
      <c r="Q188" s="72">
        <f t="shared" si="123"/>
        <v>4.5</v>
      </c>
      <c r="R188" s="72">
        <f t="shared" si="123"/>
        <v>4.5</v>
      </c>
      <c r="S188" s="72">
        <f t="shared" si="123"/>
        <v>4.5</v>
      </c>
      <c r="T188" s="72">
        <f t="shared" si="123"/>
        <v>4.5</v>
      </c>
      <c r="U188" s="72">
        <f t="shared" si="123"/>
        <v>4.5</v>
      </c>
      <c r="V188" s="72">
        <f t="shared" si="122"/>
        <v>4.4305555555555554</v>
      </c>
      <c r="W188" s="72">
        <f t="shared" si="124"/>
        <v>53.166666666666664</v>
      </c>
      <c r="Z188" s="101">
        <v>0.2</v>
      </c>
      <c r="AA188" s="102">
        <f>Z188/12</f>
        <v>1.6666666666666666E-2</v>
      </c>
    </row>
    <row r="189" spans="8:27" x14ac:dyDescent="0.3">
      <c r="H189" s="129"/>
      <c r="I189" s="97">
        <v>1611</v>
      </c>
      <c r="J189" s="72">
        <f t="shared" si="123"/>
        <v>0</v>
      </c>
      <c r="K189" s="72">
        <f t="shared" si="123"/>
        <v>8.3333333333333339</v>
      </c>
      <c r="L189" s="72">
        <f t="shared" si="123"/>
        <v>8.3333333333333339</v>
      </c>
      <c r="M189" s="72">
        <f t="shared" si="123"/>
        <v>8.3333333333333339</v>
      </c>
      <c r="N189" s="72">
        <f t="shared" si="123"/>
        <v>8.3333333333333339</v>
      </c>
      <c r="O189" s="72">
        <f t="shared" si="123"/>
        <v>8.3333333333333339</v>
      </c>
      <c r="P189" s="72">
        <f t="shared" si="123"/>
        <v>8.3333333333333339</v>
      </c>
      <c r="Q189" s="72">
        <f t="shared" si="123"/>
        <v>8.3333333333333339</v>
      </c>
      <c r="R189" s="72">
        <f t="shared" si="123"/>
        <v>8.3333333333333339</v>
      </c>
      <c r="S189" s="72">
        <f t="shared" si="123"/>
        <v>8.3333333333333339</v>
      </c>
      <c r="T189" s="72">
        <f t="shared" si="123"/>
        <v>8.3333333333333339</v>
      </c>
      <c r="U189" s="72">
        <f t="shared" si="123"/>
        <v>8.3333333333333339</v>
      </c>
      <c r="V189" s="72">
        <f t="shared" ref="V189" si="125">AVERAGE(J189:U189)</f>
        <v>7.6388888888888884</v>
      </c>
      <c r="W189" s="72">
        <f t="shared" si="124"/>
        <v>91.666666666666657</v>
      </c>
      <c r="Z189" s="101">
        <f>+'2023 Combined'!$X$14</f>
        <v>0.2</v>
      </c>
      <c r="AA189" s="102">
        <f>Z189/12</f>
        <v>1.6666666666666666E-2</v>
      </c>
    </row>
    <row r="190" spans="8:27" x14ac:dyDescent="0.3">
      <c r="H190" s="129"/>
      <c r="I190" s="97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>
        <f t="shared" si="124"/>
        <v>0</v>
      </c>
    </row>
    <row r="191" spans="8:27" x14ac:dyDescent="0.3">
      <c r="H191" s="129"/>
      <c r="I191" s="97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>
        <f t="shared" si="124"/>
        <v>0</v>
      </c>
    </row>
    <row r="192" spans="8:27" x14ac:dyDescent="0.3">
      <c r="H192" s="129"/>
      <c r="I192" s="68" t="s">
        <v>77</v>
      </c>
      <c r="J192" s="78">
        <f>SUM(J186:J191)</f>
        <v>3.6666666666666665</v>
      </c>
      <c r="K192" s="78">
        <f t="shared" ref="K192:V192" si="126">SUM(K186:K191)</f>
        <v>12.833333333333334</v>
      </c>
      <c r="L192" s="78">
        <f t="shared" si="126"/>
        <v>12.833333333333334</v>
      </c>
      <c r="M192" s="78">
        <f t="shared" si="126"/>
        <v>12.833333333333334</v>
      </c>
      <c r="N192" s="78">
        <f t="shared" si="126"/>
        <v>12.833333333333334</v>
      </c>
      <c r="O192" s="78">
        <f t="shared" si="126"/>
        <v>12.833333333333334</v>
      </c>
      <c r="P192" s="78">
        <f t="shared" si="126"/>
        <v>13.166666666666668</v>
      </c>
      <c r="Q192" s="78">
        <f t="shared" si="126"/>
        <v>13.166666666666668</v>
      </c>
      <c r="R192" s="78">
        <f t="shared" si="126"/>
        <v>13.166666666666668</v>
      </c>
      <c r="S192" s="78">
        <f t="shared" si="126"/>
        <v>13.166666666666668</v>
      </c>
      <c r="T192" s="78">
        <f t="shared" si="126"/>
        <v>21.5</v>
      </c>
      <c r="U192" s="78">
        <f t="shared" si="126"/>
        <v>21.5</v>
      </c>
      <c r="V192" s="78">
        <f t="shared" si="126"/>
        <v>13.625</v>
      </c>
      <c r="W192" s="78">
        <f t="shared" si="124"/>
        <v>163.50000000000003</v>
      </c>
    </row>
    <row r="193" spans="8:23" x14ac:dyDescent="0.3">
      <c r="H193" s="120"/>
      <c r="I193" s="125"/>
      <c r="J193" s="125"/>
      <c r="K193" s="125"/>
      <c r="L193" s="125"/>
      <c r="M193" s="125"/>
      <c r="N193" s="125"/>
      <c r="O193" s="125"/>
      <c r="P193" s="125"/>
      <c r="Q193" s="125"/>
      <c r="R193" s="125"/>
      <c r="S193" s="125"/>
      <c r="T193" s="125"/>
      <c r="U193" s="125"/>
      <c r="V193" s="125"/>
      <c r="W193" s="121"/>
    </row>
    <row r="194" spans="8:23" x14ac:dyDescent="0.3">
      <c r="H194" s="129" t="s">
        <v>143</v>
      </c>
      <c r="I194" s="97">
        <v>1908</v>
      </c>
      <c r="J194" s="72">
        <f>J178+J186</f>
        <v>0</v>
      </c>
      <c r="K194" s="72">
        <f t="shared" ref="K194:U194" si="127">K178+K186</f>
        <v>0</v>
      </c>
      <c r="L194" s="72">
        <f t="shared" si="127"/>
        <v>0</v>
      </c>
      <c r="M194" s="72">
        <f t="shared" si="127"/>
        <v>0</v>
      </c>
      <c r="N194" s="72">
        <f t="shared" si="127"/>
        <v>0</v>
      </c>
      <c r="O194" s="72">
        <f t="shared" si="127"/>
        <v>0</v>
      </c>
      <c r="P194" s="72">
        <f t="shared" si="127"/>
        <v>0</v>
      </c>
      <c r="Q194" s="72">
        <f t="shared" si="127"/>
        <v>0</v>
      </c>
      <c r="R194" s="72">
        <f t="shared" si="127"/>
        <v>0</v>
      </c>
      <c r="S194" s="72">
        <f t="shared" si="127"/>
        <v>0</v>
      </c>
      <c r="T194" s="72">
        <f t="shared" si="127"/>
        <v>8.3333333333333339</v>
      </c>
      <c r="U194" s="72">
        <f t="shared" si="127"/>
        <v>16.666666666666668</v>
      </c>
      <c r="V194" s="72">
        <f t="shared" ref="V194:V196" si="128">AVERAGE(J194:U194)</f>
        <v>2.0833333333333335</v>
      </c>
      <c r="W194" s="98"/>
    </row>
    <row r="195" spans="8:23" x14ac:dyDescent="0.3">
      <c r="H195" s="129"/>
      <c r="I195" s="97">
        <v>1915</v>
      </c>
      <c r="J195" s="72">
        <f t="shared" ref="J195:U197" si="129">J179+J187</f>
        <v>0</v>
      </c>
      <c r="K195" s="72">
        <f t="shared" si="129"/>
        <v>0</v>
      </c>
      <c r="L195" s="72">
        <f t="shared" si="129"/>
        <v>0</v>
      </c>
      <c r="M195" s="72">
        <f t="shared" si="129"/>
        <v>0</v>
      </c>
      <c r="N195" s="72">
        <f t="shared" si="129"/>
        <v>0</v>
      </c>
      <c r="O195" s="72">
        <f t="shared" si="129"/>
        <v>0</v>
      </c>
      <c r="P195" s="72">
        <f t="shared" si="129"/>
        <v>0.33333333333333331</v>
      </c>
      <c r="Q195" s="72">
        <f t="shared" si="129"/>
        <v>0.66666666666666663</v>
      </c>
      <c r="R195" s="72">
        <f t="shared" si="129"/>
        <v>1</v>
      </c>
      <c r="S195" s="72">
        <f t="shared" si="129"/>
        <v>1.3333333333333333</v>
      </c>
      <c r="T195" s="72">
        <f t="shared" si="129"/>
        <v>1.6666666666666665</v>
      </c>
      <c r="U195" s="72">
        <f t="shared" si="129"/>
        <v>1.9999999999999998</v>
      </c>
      <c r="V195" s="72">
        <f t="shared" si="128"/>
        <v>0.58333333333333337</v>
      </c>
      <c r="W195" s="98"/>
    </row>
    <row r="196" spans="8:23" x14ac:dyDescent="0.3">
      <c r="H196" s="129"/>
      <c r="I196" s="97">
        <v>1930</v>
      </c>
      <c r="J196" s="72">
        <f t="shared" si="129"/>
        <v>25.666666666666668</v>
      </c>
      <c r="K196" s="72">
        <f t="shared" si="129"/>
        <v>30.166666666666668</v>
      </c>
      <c r="L196" s="72">
        <f t="shared" si="129"/>
        <v>34.666666666666671</v>
      </c>
      <c r="M196" s="72">
        <f t="shared" si="129"/>
        <v>39.166666666666671</v>
      </c>
      <c r="N196" s="72">
        <f t="shared" si="129"/>
        <v>43.666666666666671</v>
      </c>
      <c r="O196" s="72">
        <f t="shared" si="129"/>
        <v>48.166666666666671</v>
      </c>
      <c r="P196" s="72">
        <f t="shared" si="129"/>
        <v>52.666666666666671</v>
      </c>
      <c r="Q196" s="72">
        <f t="shared" si="129"/>
        <v>57.166666666666671</v>
      </c>
      <c r="R196" s="72">
        <f t="shared" si="129"/>
        <v>61.666666666666671</v>
      </c>
      <c r="S196" s="72">
        <f t="shared" si="129"/>
        <v>66.166666666666671</v>
      </c>
      <c r="T196" s="72">
        <f t="shared" si="129"/>
        <v>70.666666666666671</v>
      </c>
      <c r="U196" s="72">
        <f t="shared" si="129"/>
        <v>75.166666666666671</v>
      </c>
      <c r="V196" s="72">
        <f t="shared" si="128"/>
        <v>50.416666666666679</v>
      </c>
      <c r="W196" s="98"/>
    </row>
    <row r="197" spans="8:23" x14ac:dyDescent="0.3">
      <c r="H197" s="129"/>
      <c r="I197" s="97">
        <v>1611</v>
      </c>
      <c r="J197" s="72">
        <f t="shared" si="129"/>
        <v>0</v>
      </c>
      <c r="K197" s="72">
        <f t="shared" si="129"/>
        <v>8.3333333333333339</v>
      </c>
      <c r="L197" s="72">
        <f t="shared" si="129"/>
        <v>16.666666666666668</v>
      </c>
      <c r="M197" s="72">
        <f t="shared" si="129"/>
        <v>25</v>
      </c>
      <c r="N197" s="72">
        <f t="shared" si="129"/>
        <v>33.333333333333336</v>
      </c>
      <c r="O197" s="72">
        <f t="shared" si="129"/>
        <v>41.666666666666671</v>
      </c>
      <c r="P197" s="72">
        <f t="shared" si="129"/>
        <v>50.000000000000007</v>
      </c>
      <c r="Q197" s="72">
        <f t="shared" si="129"/>
        <v>58.333333333333343</v>
      </c>
      <c r="R197" s="72">
        <f t="shared" si="129"/>
        <v>66.666666666666671</v>
      </c>
      <c r="S197" s="72">
        <f t="shared" si="129"/>
        <v>75</v>
      </c>
      <c r="T197" s="72">
        <f t="shared" si="129"/>
        <v>83.333333333333329</v>
      </c>
      <c r="U197" s="72">
        <f t="shared" si="129"/>
        <v>91.666666666666657</v>
      </c>
      <c r="V197" s="72">
        <f t="shared" ref="V197" si="130">AVERAGE(J197:U197)</f>
        <v>45.833333333333336</v>
      </c>
      <c r="W197" s="98"/>
    </row>
    <row r="198" spans="8:23" x14ac:dyDescent="0.3">
      <c r="H198" s="129"/>
      <c r="I198" s="97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98"/>
    </row>
    <row r="199" spans="8:23" x14ac:dyDescent="0.3">
      <c r="H199" s="129"/>
      <c r="I199" s="97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98"/>
    </row>
    <row r="200" spans="8:23" x14ac:dyDescent="0.3">
      <c r="H200" s="129"/>
      <c r="I200" s="68" t="s">
        <v>77</v>
      </c>
      <c r="J200" s="78">
        <f>SUM(J194:J199)</f>
        <v>25.666666666666668</v>
      </c>
      <c r="K200" s="78">
        <f t="shared" ref="K200:V200" si="131">SUM(K194:K199)</f>
        <v>38.5</v>
      </c>
      <c r="L200" s="78">
        <f t="shared" si="131"/>
        <v>51.333333333333343</v>
      </c>
      <c r="M200" s="78">
        <f t="shared" si="131"/>
        <v>64.166666666666671</v>
      </c>
      <c r="N200" s="78">
        <f t="shared" si="131"/>
        <v>77</v>
      </c>
      <c r="O200" s="78">
        <f t="shared" si="131"/>
        <v>89.833333333333343</v>
      </c>
      <c r="P200" s="78">
        <f t="shared" si="131"/>
        <v>103.00000000000001</v>
      </c>
      <c r="Q200" s="78">
        <f t="shared" si="131"/>
        <v>116.16666666666669</v>
      </c>
      <c r="R200" s="78">
        <f t="shared" si="131"/>
        <v>129.33333333333334</v>
      </c>
      <c r="S200" s="78">
        <f t="shared" si="131"/>
        <v>142.5</v>
      </c>
      <c r="T200" s="78">
        <f t="shared" si="131"/>
        <v>164</v>
      </c>
      <c r="U200" s="78">
        <f t="shared" si="131"/>
        <v>185.5</v>
      </c>
      <c r="V200" s="78">
        <f t="shared" si="131"/>
        <v>98.916666666666686</v>
      </c>
      <c r="W200" s="98"/>
    </row>
    <row r="202" spans="8:23" x14ac:dyDescent="0.3">
      <c r="V202" s="93"/>
      <c r="W202" s="94"/>
    </row>
  </sheetData>
  <mergeCells count="52">
    <mergeCell ref="H185:W185"/>
    <mergeCell ref="H186:H192"/>
    <mergeCell ref="H193:W193"/>
    <mergeCell ref="H194:H200"/>
    <mergeCell ref="H159:W159"/>
    <mergeCell ref="H160:H166"/>
    <mergeCell ref="H167:W167"/>
    <mergeCell ref="H168:H174"/>
    <mergeCell ref="H177:I177"/>
    <mergeCell ref="H178:H184"/>
    <mergeCell ref="H152:H158"/>
    <mergeCell ref="H104:W104"/>
    <mergeCell ref="H105:H111"/>
    <mergeCell ref="H112:W112"/>
    <mergeCell ref="H113:H119"/>
    <mergeCell ref="H125:I125"/>
    <mergeCell ref="H126:H132"/>
    <mergeCell ref="H133:W133"/>
    <mergeCell ref="H134:H140"/>
    <mergeCell ref="H141:W141"/>
    <mergeCell ref="H142:H148"/>
    <mergeCell ref="H151:I151"/>
    <mergeCell ref="H44:I44"/>
    <mergeCell ref="H97:H103"/>
    <mergeCell ref="H52:W52"/>
    <mergeCell ref="H53:H59"/>
    <mergeCell ref="H60:W60"/>
    <mergeCell ref="H61:H67"/>
    <mergeCell ref="H70:I70"/>
    <mergeCell ref="H71:H77"/>
    <mergeCell ref="H78:W78"/>
    <mergeCell ref="H79:H85"/>
    <mergeCell ref="H86:W86"/>
    <mergeCell ref="H87:H93"/>
    <mergeCell ref="H96:I96"/>
    <mergeCell ref="H45:H51"/>
    <mergeCell ref="H30:H33"/>
    <mergeCell ref="H34:W34"/>
    <mergeCell ref="H35:H38"/>
    <mergeCell ref="H12:H15"/>
    <mergeCell ref="B1:F1"/>
    <mergeCell ref="H1:V1"/>
    <mergeCell ref="H6:I6"/>
    <mergeCell ref="H7:H10"/>
    <mergeCell ref="H11:V11"/>
    <mergeCell ref="H16:V16"/>
    <mergeCell ref="H17:H20"/>
    <mergeCell ref="H24:I24"/>
    <mergeCell ref="H25:H28"/>
    <mergeCell ref="H29:W29"/>
    <mergeCell ref="B38:B39"/>
    <mergeCell ref="C38:F3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2021 Combined</vt:lpstr>
      <vt:lpstr>2022 Combined</vt:lpstr>
      <vt:lpstr>2022 LTPL</vt:lpstr>
      <vt:lpstr>2022 RCL</vt:lpstr>
      <vt:lpstr>2023 Combined</vt:lpstr>
      <vt:lpstr>2023 LTPL</vt:lpstr>
      <vt:lpstr>2023 RCL</vt:lpstr>
      <vt:lpstr>Calcuations,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Ma, Michelle</cp:lastModifiedBy>
  <dcterms:created xsi:type="dcterms:W3CDTF">2019-11-05T20:13:27Z</dcterms:created>
  <dcterms:modified xsi:type="dcterms:W3CDTF">2022-04-25T17:21:14Z</dcterms:modified>
</cp:coreProperties>
</file>